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hare\NBG\Private\Confidential\FSTD\STDP\ThirdParties\04-2025\"/>
    </mc:Choice>
  </mc:AlternateContent>
  <bookViews>
    <workbookView xWindow="15" yWindow="345" windowWidth="19125" windowHeight="10770" tabRatio="932"/>
  </bookViews>
  <sheets>
    <sheet name="BS" sheetId="14" r:id="rId1"/>
    <sheet name="BS-E" sheetId="15" r:id="rId2"/>
    <sheet name="IS" sheetId="16" r:id="rId3"/>
    <sheet name="IS-E" sheetId="17" r:id="rId4"/>
    <sheet name="RC-D" sheetId="45" r:id="rId5"/>
    <sheet name="RC-D-E" sheetId="46" r:id="rId6"/>
    <sheet name="Sectors_I" sheetId="43" r:id="rId7"/>
    <sheet name="Sectors_I-E" sheetId="44" r:id="rId8"/>
  </sheets>
  <externalReferences>
    <externalReference r:id="rId9"/>
    <externalReference r:id="rId10"/>
  </externalReferences>
  <definedNames>
    <definedName name="_Key1" localSheetId="7" hidden="1">#REF!</definedName>
    <definedName name="_Key1" hidden="1">#REF!</definedName>
    <definedName name="_Order1" hidden="1">255</definedName>
    <definedName name="_Order2" hidden="1">255</definedName>
    <definedName name="_Parse_In" localSheetId="7" hidden="1">#REF!</definedName>
    <definedName name="_Parse_In" hidden="1">#REF!</definedName>
    <definedName name="_Sort" localSheetId="7" hidden="1">#REF!</definedName>
    <definedName name="_Sort" hidden="1">#REF!</definedName>
    <definedName name="a" localSheetId="7" hidden="1">#REF!</definedName>
    <definedName name="a" hidden="1">#REF!</definedName>
    <definedName name="aaaaaaaaa" localSheetId="7" hidden="1">#REF!</definedName>
    <definedName name="aaaaaaaaa" hidden="1">#REF!</definedName>
    <definedName name="acctype">[1]Validation!$C$8:$C$16</definedName>
    <definedName name="ana" localSheetId="7" hidden="1">#REF!</definedName>
    <definedName name="ana" hidden="1">#REF!</definedName>
    <definedName name="AS2DocOpenMode" hidden="1">"AS2DocumentEdit"</definedName>
    <definedName name="AS2ReportLS" hidden="1">1</definedName>
    <definedName name="AS2StaticLS" localSheetId="7" hidden="1">#REF!</definedName>
    <definedName name="AS2StaticLS" hidden="1">#REF!</definedName>
    <definedName name="AS2SyncStepLS" hidden="1">0</definedName>
    <definedName name="AS2TickmarkLS" localSheetId="7" hidden="1">#REF!</definedName>
    <definedName name="AS2TickmarkLS" hidden="1">#REF!</definedName>
    <definedName name="AS2VersionLS" hidden="1">300</definedName>
    <definedName name="BA_Demand_Deposits_Res_Ind" localSheetId="7">#REF!</definedName>
    <definedName name="BA_Demand_Deposits_Res_Ind">#REF!</definedName>
    <definedName name="BALACC" localSheetId="7">#REF!</definedName>
    <definedName name="BALACC">#REF!</definedName>
    <definedName name="BG_Del" hidden="1">15</definedName>
    <definedName name="BG_Ins" hidden="1">4</definedName>
    <definedName name="BG_Mod" hidden="1">6</definedName>
    <definedName name="call">[1]Validation!$E$8:$E$9</definedName>
    <definedName name="convert">[1]Validation!$F$8:$F$10</definedName>
    <definedName name="Countries">[1]Countries!$A$3:$A$500</definedName>
    <definedName name="currencies">'[1]Currency Codes'!$A$3:$A$166</definedName>
    <definedName name="dependency">[1]Validation!$B$8:$B$11</definedName>
    <definedName name="dfgh" localSheetId="7" hidden="1">#REF!</definedName>
    <definedName name="dfgh" hidden="1">#REF!</definedName>
    <definedName name="fintype">[1]Validation!$C$8:$C$12</definedName>
    <definedName name="jgjhg" localSheetId="7" hidden="1">#REF!</definedName>
    <definedName name="jgjhg" hidden="1">#REF!</definedName>
    <definedName name="jgjhg1" localSheetId="7" hidden="1">#REF!</definedName>
    <definedName name="jgjhg1" hidden="1">#REF!</definedName>
    <definedName name="L_FORMULAS_GEO">[2]ListSheet!$W$2:$W$15</definedName>
    <definedName name="LDtype">[1]Validation!$A$8:$A$13</definedName>
    <definedName name="NDtype">[1]Validation!$A$3:$A$4</definedName>
    <definedName name="ÓÓÓÓÓÓÓÓ" localSheetId="7" hidden="1">#REF!</definedName>
    <definedName name="ÓÓÓÓÓÓÓÓ" hidden="1">#REF!</definedName>
    <definedName name="ÓÓÓÓÓÓÓÓÓÓÓÓÓÓÓ" localSheetId="7" hidden="1">#REF!</definedName>
    <definedName name="ÓÓÓÓÓÓÓÓÓÓÓÓÓÓÓ" hidden="1">#REF!</definedName>
    <definedName name="_xlnm.Print_Area" localSheetId="4">'RC-D'!$A$1:$Q$23</definedName>
    <definedName name="_xlnm.Print_Area" localSheetId="5">'RC-D-E'!$A$1:$Q$23</definedName>
    <definedName name="_xlnm.Print_Area" localSheetId="6">Sectors_I!$A$1:$AB$51</definedName>
    <definedName name="Q" localSheetId="7" hidden="1">#REF!</definedName>
    <definedName name="Q" hidden="1">#REF!</definedName>
    <definedName name="sdsss" localSheetId="7" hidden="1">#REF!</definedName>
    <definedName name="sdsss" hidden="1">#REF!</definedName>
    <definedName name="ss" localSheetId="7" hidden="1">#REF!</definedName>
    <definedName name="ss" hidden="1">#REF!</definedName>
    <definedName name="sub">[1]Validation!$D$8:$D$9</definedName>
    <definedName name="TextRefCopyRangeCount" hidden="1">3</definedName>
    <definedName name="wrn.Aging._.and._.Trend._.Analysis." hidden="1">{#N/A,#N/A,FALSE,"Aging Summary";#N/A,#N/A,FALSE,"Ratio Analysis";#N/A,#N/A,FALSE,"Test 120 Day Accts";#N/A,#N/A,FALSE,"Tickmarks"}</definedName>
    <definedName name="აა" localSheetId="7" hidden="1">#REF!</definedName>
    <definedName name="აა" hidden="1">#REF!</definedName>
    <definedName name="ს" localSheetId="7" hidden="1">#REF!</definedName>
    <definedName name="ს" hidden="1">#REF!</definedName>
    <definedName name="სსს" localSheetId="7" hidden="1">#REF!</definedName>
    <definedName name="სსს" hidden="1">#REF!</definedName>
  </definedNames>
  <calcPr calcId="162913"/>
</workbook>
</file>

<file path=xl/calcChain.xml><?xml version="1.0" encoding="utf-8"?>
<calcChain xmlns="http://schemas.openxmlformats.org/spreadsheetml/2006/main">
  <c r="B25" i="15" l="1"/>
  <c r="A25" i="15"/>
  <c r="B24" i="15"/>
  <c r="A24" i="15"/>
  <c r="B23" i="15"/>
  <c r="A23" i="15"/>
  <c r="B22" i="15"/>
  <c r="A22" i="15"/>
  <c r="F25" i="16"/>
  <c r="E25" i="16"/>
  <c r="D25" i="16"/>
  <c r="C25" i="16"/>
  <c r="A25" i="16"/>
  <c r="A25" i="17" l="1"/>
  <c r="A24" i="17"/>
  <c r="A23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C49" i="17"/>
  <c r="B49" i="17"/>
  <c r="B24" i="17" s="1"/>
  <c r="A49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C50" i="17"/>
  <c r="B50" i="17"/>
  <c r="B25" i="17" s="1"/>
  <c r="A50" i="17"/>
  <c r="B50" i="16"/>
  <c r="A50" i="16"/>
  <c r="B49" i="16"/>
  <c r="A49" i="16"/>
  <c r="F25" i="17"/>
  <c r="E25" i="17"/>
  <c r="D25" i="17"/>
  <c r="C25" i="17"/>
  <c r="F24" i="16"/>
  <c r="F24" i="17" s="1"/>
  <c r="E24" i="16"/>
  <c r="E24" i="17" s="1"/>
  <c r="D24" i="16"/>
  <c r="D24" i="17" s="1"/>
  <c r="C24" i="16"/>
  <c r="C24" i="17" s="1"/>
  <c r="F23" i="16"/>
  <c r="F23" i="17" s="1"/>
  <c r="E23" i="16"/>
  <c r="E23" i="17" s="1"/>
  <c r="D23" i="16"/>
  <c r="D23" i="17" s="1"/>
  <c r="C23" i="16"/>
  <c r="C23" i="17" s="1"/>
  <c r="F22" i="16"/>
  <c r="E22" i="16"/>
  <c r="D22" i="16"/>
  <c r="C22" i="16"/>
  <c r="F21" i="16"/>
  <c r="E21" i="16"/>
  <c r="D21" i="16"/>
  <c r="C21" i="16"/>
  <c r="T50" i="15"/>
  <c r="S50" i="15"/>
  <c r="R50" i="15"/>
  <c r="Q50" i="15"/>
  <c r="P50" i="15"/>
  <c r="O50" i="15"/>
  <c r="N50" i="15"/>
  <c r="L50" i="15"/>
  <c r="K50" i="15"/>
  <c r="J50" i="15"/>
  <c r="I50" i="15"/>
  <c r="H50" i="15"/>
  <c r="G50" i="15"/>
  <c r="F50" i="15"/>
  <c r="E50" i="15"/>
  <c r="D50" i="15"/>
  <c r="C50" i="15"/>
  <c r="T49" i="15"/>
  <c r="S49" i="15"/>
  <c r="R49" i="15"/>
  <c r="Q49" i="15"/>
  <c r="P49" i="15"/>
  <c r="O49" i="15"/>
  <c r="N49" i="15"/>
  <c r="L49" i="15"/>
  <c r="K49" i="15"/>
  <c r="J49" i="15"/>
  <c r="I49" i="15"/>
  <c r="H49" i="15"/>
  <c r="G49" i="15"/>
  <c r="F49" i="15"/>
  <c r="E49" i="15"/>
  <c r="D49" i="15"/>
  <c r="C49" i="15"/>
  <c r="J25" i="14"/>
  <c r="J25" i="15" s="1"/>
  <c r="I25" i="14"/>
  <c r="I25" i="15" s="1"/>
  <c r="H25" i="14"/>
  <c r="H25" i="15" s="1"/>
  <c r="G25" i="14"/>
  <c r="G25" i="15" s="1"/>
  <c r="F25" i="14"/>
  <c r="F25" i="15" s="1"/>
  <c r="E25" i="14"/>
  <c r="E25" i="15" s="1"/>
  <c r="D25" i="14"/>
  <c r="D25" i="15" s="1"/>
  <c r="C25" i="14"/>
  <c r="C25" i="15" s="1"/>
  <c r="B25" i="14"/>
  <c r="B25" i="16" s="1"/>
  <c r="A25" i="14"/>
  <c r="F20" i="16" l="1"/>
  <c r="E20" i="16"/>
  <c r="D20" i="16"/>
  <c r="C20" i="16"/>
  <c r="F19" i="16"/>
  <c r="E19" i="16"/>
  <c r="D19" i="16"/>
  <c r="C19" i="16"/>
  <c r="F18" i="16"/>
  <c r="E18" i="16"/>
  <c r="D18" i="16"/>
  <c r="C18" i="16"/>
  <c r="F17" i="16"/>
  <c r="E17" i="16"/>
  <c r="D17" i="16"/>
  <c r="C17" i="16"/>
  <c r="F16" i="16"/>
  <c r="E16" i="16"/>
  <c r="D16" i="16"/>
  <c r="C16" i="16"/>
  <c r="F15" i="16"/>
  <c r="E15" i="16"/>
  <c r="D15" i="16"/>
  <c r="C15" i="16"/>
  <c r="F14" i="16"/>
  <c r="E14" i="16"/>
  <c r="D14" i="16"/>
  <c r="C14" i="16"/>
  <c r="F13" i="16"/>
  <c r="E13" i="16"/>
  <c r="D13" i="16"/>
  <c r="C13" i="16"/>
  <c r="F12" i="16"/>
  <c r="E12" i="16"/>
  <c r="D12" i="16"/>
  <c r="C12" i="16"/>
  <c r="F11" i="16"/>
  <c r="E11" i="16"/>
  <c r="D11" i="16"/>
  <c r="C11" i="16"/>
  <c r="F10" i="16"/>
  <c r="E10" i="16"/>
  <c r="D10" i="16"/>
  <c r="C10" i="16"/>
  <c r="F9" i="16"/>
  <c r="E9" i="16"/>
  <c r="D9" i="16"/>
  <c r="C9" i="16"/>
  <c r="F8" i="16"/>
  <c r="E8" i="16"/>
  <c r="D8" i="16"/>
  <c r="C8" i="16"/>
  <c r="Q24" i="45" l="1"/>
  <c r="A11" i="17" l="1"/>
  <c r="A10" i="17"/>
  <c r="A9" i="17"/>
  <c r="A8" i="17"/>
  <c r="A7" i="17"/>
  <c r="A48" i="17"/>
  <c r="A47" i="17"/>
  <c r="A22" i="17" s="1"/>
  <c r="A46" i="17"/>
  <c r="A21" i="17" s="1"/>
  <c r="A45" i="17"/>
  <c r="A20" i="17" s="1"/>
  <c r="A44" i="17"/>
  <c r="A19" i="17" s="1"/>
  <c r="A43" i="17"/>
  <c r="A18" i="17" s="1"/>
  <c r="A42" i="17"/>
  <c r="A17" i="17" s="1"/>
  <c r="A41" i="17"/>
  <c r="A16" i="17" s="1"/>
  <c r="A40" i="17"/>
  <c r="A15" i="17" s="1"/>
  <c r="A39" i="17"/>
  <c r="A14" i="17" s="1"/>
  <c r="A38" i="17"/>
  <c r="A13" i="17" s="1"/>
  <c r="A37" i="17"/>
  <c r="A12" i="17" s="1"/>
  <c r="A36" i="17"/>
  <c r="A35" i="17"/>
  <c r="A34" i="17"/>
  <c r="A33" i="17"/>
  <c r="A32" i="17"/>
  <c r="A24" i="16"/>
  <c r="B48" i="16"/>
  <c r="A48" i="16"/>
  <c r="A23" i="16" s="1"/>
  <c r="B47" i="16"/>
  <c r="A47" i="16"/>
  <c r="A22" i="16" s="1"/>
  <c r="B46" i="16"/>
  <c r="A46" i="16"/>
  <c r="A21" i="16" s="1"/>
  <c r="B45" i="16"/>
  <c r="A45" i="16"/>
  <c r="A20" i="16" s="1"/>
  <c r="B44" i="16"/>
  <c r="A44" i="16"/>
  <c r="A19" i="16" s="1"/>
  <c r="B43" i="16"/>
  <c r="A43" i="16"/>
  <c r="A18" i="16" s="1"/>
  <c r="B42" i="16"/>
  <c r="A42" i="16"/>
  <c r="A17" i="16" s="1"/>
  <c r="B41" i="16"/>
  <c r="A41" i="16"/>
  <c r="A16" i="16" s="1"/>
  <c r="B40" i="16"/>
  <c r="A40" i="16"/>
  <c r="A15" i="16" s="1"/>
  <c r="B39" i="16"/>
  <c r="A39" i="16"/>
  <c r="B38" i="16"/>
  <c r="A38" i="16"/>
  <c r="B37" i="16"/>
  <c r="A37" i="16"/>
  <c r="B36" i="16"/>
  <c r="A36" i="16"/>
  <c r="A11" i="16" s="1"/>
  <c r="B35" i="16"/>
  <c r="A35" i="16"/>
  <c r="A10" i="16" s="1"/>
  <c r="B34" i="16"/>
  <c r="A34" i="16"/>
  <c r="A9" i="16" s="1"/>
  <c r="B33" i="16"/>
  <c r="A33" i="16"/>
  <c r="A8" i="16" s="1"/>
  <c r="B32" i="16"/>
  <c r="A32" i="16"/>
  <c r="A7" i="16" s="1"/>
  <c r="C21" i="17"/>
  <c r="C22" i="17"/>
  <c r="C19" i="17"/>
  <c r="C18" i="17"/>
  <c r="C17" i="17"/>
  <c r="C16" i="17"/>
  <c r="C15" i="17"/>
  <c r="A14" i="16"/>
  <c r="C13" i="17"/>
  <c r="A13" i="16"/>
  <c r="C12" i="17"/>
  <c r="A12" i="16"/>
  <c r="C9" i="17"/>
  <c r="C8" i="17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J24" i="14"/>
  <c r="J24" i="15" s="1"/>
  <c r="I24" i="14"/>
  <c r="I24" i="15" s="1"/>
  <c r="H24" i="14"/>
  <c r="H24" i="15" s="1"/>
  <c r="G24" i="14"/>
  <c r="G24" i="15" s="1"/>
  <c r="F24" i="14"/>
  <c r="F24" i="15" s="1"/>
  <c r="E24" i="14"/>
  <c r="E24" i="15" s="1"/>
  <c r="D24" i="14"/>
  <c r="D24" i="15" s="1"/>
  <c r="J23" i="14"/>
  <c r="J23" i="15" s="1"/>
  <c r="I23" i="14"/>
  <c r="I23" i="15" s="1"/>
  <c r="H23" i="14"/>
  <c r="H23" i="15" s="1"/>
  <c r="G23" i="14"/>
  <c r="G23" i="15" s="1"/>
  <c r="F23" i="14"/>
  <c r="F23" i="15" s="1"/>
  <c r="E23" i="14"/>
  <c r="E23" i="15" s="1"/>
  <c r="D23" i="14"/>
  <c r="D23" i="15" s="1"/>
  <c r="J22" i="14"/>
  <c r="J22" i="15" s="1"/>
  <c r="I22" i="14"/>
  <c r="I22" i="15" s="1"/>
  <c r="H22" i="14"/>
  <c r="H22" i="15" s="1"/>
  <c r="G22" i="14"/>
  <c r="G22" i="15" s="1"/>
  <c r="F22" i="14"/>
  <c r="F22" i="15" s="1"/>
  <c r="E22" i="14"/>
  <c r="E22" i="15" s="1"/>
  <c r="D22" i="14"/>
  <c r="D22" i="15" s="1"/>
  <c r="J21" i="14"/>
  <c r="J21" i="15" s="1"/>
  <c r="I21" i="14"/>
  <c r="I21" i="15" s="1"/>
  <c r="H21" i="14"/>
  <c r="H21" i="15" s="1"/>
  <c r="G21" i="14"/>
  <c r="G21" i="15" s="1"/>
  <c r="F21" i="14"/>
  <c r="F21" i="15" s="1"/>
  <c r="E21" i="14"/>
  <c r="E21" i="15" s="1"/>
  <c r="D21" i="14"/>
  <c r="D21" i="15" s="1"/>
  <c r="J20" i="14"/>
  <c r="J20" i="15" s="1"/>
  <c r="I20" i="14"/>
  <c r="I20" i="15" s="1"/>
  <c r="H20" i="14"/>
  <c r="H20" i="15" s="1"/>
  <c r="G20" i="14"/>
  <c r="G20" i="15" s="1"/>
  <c r="F20" i="14"/>
  <c r="F20" i="15" s="1"/>
  <c r="E20" i="14"/>
  <c r="E20" i="15" s="1"/>
  <c r="D20" i="14"/>
  <c r="D20" i="15" s="1"/>
  <c r="J19" i="14"/>
  <c r="J19" i="15" s="1"/>
  <c r="I19" i="14"/>
  <c r="I19" i="15" s="1"/>
  <c r="H19" i="14"/>
  <c r="H19" i="15" s="1"/>
  <c r="G19" i="14"/>
  <c r="G19" i="15" s="1"/>
  <c r="F19" i="14"/>
  <c r="F19" i="15" s="1"/>
  <c r="E19" i="14"/>
  <c r="E19" i="15" s="1"/>
  <c r="D19" i="14"/>
  <c r="D19" i="15" s="1"/>
  <c r="J18" i="14"/>
  <c r="J18" i="15" s="1"/>
  <c r="I18" i="14"/>
  <c r="I18" i="15" s="1"/>
  <c r="H18" i="14"/>
  <c r="H18" i="15" s="1"/>
  <c r="G18" i="14"/>
  <c r="G18" i="15" s="1"/>
  <c r="F18" i="14"/>
  <c r="F18" i="15" s="1"/>
  <c r="E18" i="14"/>
  <c r="E18" i="15" s="1"/>
  <c r="D18" i="14"/>
  <c r="D18" i="15" s="1"/>
  <c r="J17" i="14"/>
  <c r="J17" i="15" s="1"/>
  <c r="I17" i="14"/>
  <c r="I17" i="15" s="1"/>
  <c r="H17" i="14"/>
  <c r="H17" i="15" s="1"/>
  <c r="G17" i="14"/>
  <c r="G17" i="15" s="1"/>
  <c r="F17" i="14"/>
  <c r="F17" i="15" s="1"/>
  <c r="E17" i="14"/>
  <c r="E17" i="15" s="1"/>
  <c r="D17" i="14"/>
  <c r="D17" i="15" s="1"/>
  <c r="J16" i="14"/>
  <c r="J16" i="15" s="1"/>
  <c r="I16" i="14"/>
  <c r="I16" i="15" s="1"/>
  <c r="H16" i="14"/>
  <c r="H16" i="15" s="1"/>
  <c r="G16" i="14"/>
  <c r="G16" i="15" s="1"/>
  <c r="F16" i="14"/>
  <c r="F16" i="15" s="1"/>
  <c r="E16" i="14"/>
  <c r="E16" i="15" s="1"/>
  <c r="D16" i="14"/>
  <c r="D16" i="15" s="1"/>
  <c r="J15" i="14"/>
  <c r="J15" i="15" s="1"/>
  <c r="I15" i="14"/>
  <c r="I15" i="15" s="1"/>
  <c r="H15" i="14"/>
  <c r="H15" i="15" s="1"/>
  <c r="G15" i="14"/>
  <c r="G15" i="15" s="1"/>
  <c r="F15" i="14"/>
  <c r="F15" i="15" s="1"/>
  <c r="E15" i="14"/>
  <c r="E15" i="15" s="1"/>
  <c r="D15" i="14"/>
  <c r="D15" i="15" s="1"/>
  <c r="J14" i="14"/>
  <c r="J14" i="15" s="1"/>
  <c r="I14" i="14"/>
  <c r="I14" i="15" s="1"/>
  <c r="H14" i="14"/>
  <c r="H14" i="15" s="1"/>
  <c r="G14" i="14"/>
  <c r="G14" i="15" s="1"/>
  <c r="F14" i="14"/>
  <c r="F14" i="15" s="1"/>
  <c r="E14" i="14"/>
  <c r="E14" i="15" s="1"/>
  <c r="D14" i="14"/>
  <c r="D14" i="15" s="1"/>
  <c r="J13" i="14"/>
  <c r="J13" i="15" s="1"/>
  <c r="I13" i="14"/>
  <c r="I13" i="15" s="1"/>
  <c r="H13" i="14"/>
  <c r="H13" i="15" s="1"/>
  <c r="G13" i="14"/>
  <c r="G13" i="15" s="1"/>
  <c r="F13" i="14"/>
  <c r="F13" i="15" s="1"/>
  <c r="E13" i="14"/>
  <c r="E13" i="15" s="1"/>
  <c r="D13" i="14"/>
  <c r="D13" i="15" s="1"/>
  <c r="J12" i="14"/>
  <c r="J12" i="15" s="1"/>
  <c r="I12" i="14"/>
  <c r="I12" i="15" s="1"/>
  <c r="H12" i="14"/>
  <c r="H12" i="15" s="1"/>
  <c r="G12" i="14"/>
  <c r="G12" i="15" s="1"/>
  <c r="F12" i="14"/>
  <c r="F12" i="15" s="1"/>
  <c r="E12" i="14"/>
  <c r="E12" i="15" s="1"/>
  <c r="D12" i="14"/>
  <c r="D12" i="15" s="1"/>
  <c r="J11" i="14"/>
  <c r="J11" i="15" s="1"/>
  <c r="I11" i="14"/>
  <c r="I11" i="15" s="1"/>
  <c r="H11" i="14"/>
  <c r="H11" i="15" s="1"/>
  <c r="G11" i="14"/>
  <c r="G11" i="15" s="1"/>
  <c r="F11" i="14"/>
  <c r="F11" i="15" s="1"/>
  <c r="E11" i="14"/>
  <c r="E11" i="15" s="1"/>
  <c r="D11" i="14"/>
  <c r="D11" i="15" s="1"/>
  <c r="J10" i="14"/>
  <c r="J10" i="15" s="1"/>
  <c r="I10" i="14"/>
  <c r="I10" i="15" s="1"/>
  <c r="H10" i="14"/>
  <c r="H10" i="15" s="1"/>
  <c r="G10" i="14"/>
  <c r="G10" i="15" s="1"/>
  <c r="F10" i="14"/>
  <c r="F10" i="15" s="1"/>
  <c r="E10" i="14"/>
  <c r="E10" i="15" s="1"/>
  <c r="D10" i="14"/>
  <c r="D10" i="15" s="1"/>
  <c r="J9" i="14"/>
  <c r="J9" i="15" s="1"/>
  <c r="I9" i="14"/>
  <c r="I9" i="15" s="1"/>
  <c r="H9" i="14"/>
  <c r="H9" i="15" s="1"/>
  <c r="G9" i="14"/>
  <c r="G9" i="15" s="1"/>
  <c r="F9" i="14"/>
  <c r="F9" i="15" s="1"/>
  <c r="E9" i="14"/>
  <c r="E9" i="15" s="1"/>
  <c r="D9" i="14"/>
  <c r="D9" i="15" s="1"/>
  <c r="J8" i="14"/>
  <c r="I8" i="14"/>
  <c r="H8" i="14"/>
  <c r="G8" i="14"/>
  <c r="F8" i="14"/>
  <c r="E8" i="14"/>
  <c r="D8" i="14"/>
  <c r="C24" i="14"/>
  <c r="C24" i="15" s="1"/>
  <c r="C23" i="14"/>
  <c r="C23" i="15" s="1"/>
  <c r="C22" i="14"/>
  <c r="C22" i="15" s="1"/>
  <c r="C21" i="14"/>
  <c r="C21" i="15" s="1"/>
  <c r="C20" i="14"/>
  <c r="C20" i="15" s="1"/>
  <c r="C19" i="14"/>
  <c r="C19" i="15" s="1"/>
  <c r="C18" i="14"/>
  <c r="C18" i="15" s="1"/>
  <c r="C17" i="14"/>
  <c r="C17" i="15" s="1"/>
  <c r="C16" i="14"/>
  <c r="C16" i="15" s="1"/>
  <c r="C15" i="14"/>
  <c r="C15" i="15" s="1"/>
  <c r="C14" i="14"/>
  <c r="C14" i="15" s="1"/>
  <c r="C13" i="14"/>
  <c r="C13" i="15" s="1"/>
  <c r="C12" i="14"/>
  <c r="C12" i="15" s="1"/>
  <c r="C11" i="14"/>
  <c r="C11" i="15" s="1"/>
  <c r="C10" i="14"/>
  <c r="C10" i="15" s="1"/>
  <c r="C9" i="14"/>
  <c r="C9" i="15" s="1"/>
  <c r="C8" i="14"/>
  <c r="C8" i="15" s="1"/>
  <c r="B24" i="14"/>
  <c r="B24" i="16" s="1"/>
  <c r="A24" i="14"/>
  <c r="E8" i="15" l="1"/>
  <c r="F8" i="15"/>
  <c r="G8" i="15"/>
  <c r="H8" i="15"/>
  <c r="J8" i="15"/>
  <c r="I8" i="15"/>
  <c r="D8" i="15"/>
  <c r="C10" i="17"/>
  <c r="C20" i="17"/>
  <c r="C14" i="17"/>
  <c r="C11" i="17"/>
  <c r="C31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C32" i="15"/>
  <c r="D32" i="15"/>
  <c r="E32" i="15"/>
  <c r="F32" i="15"/>
  <c r="G32" i="15"/>
  <c r="H32" i="15"/>
  <c r="I32" i="15"/>
  <c r="J32" i="15"/>
  <c r="K32" i="15"/>
  <c r="L32" i="15"/>
  <c r="N32" i="15"/>
  <c r="O32" i="15"/>
  <c r="C33" i="15"/>
  <c r="D33" i="15"/>
  <c r="E33" i="15"/>
  <c r="F33" i="15"/>
  <c r="G33" i="15"/>
  <c r="H33" i="15"/>
  <c r="I33" i="15"/>
  <c r="J33" i="15"/>
  <c r="K33" i="15"/>
  <c r="L33" i="15"/>
  <c r="N33" i="15"/>
  <c r="O33" i="15"/>
  <c r="C34" i="15"/>
  <c r="D34" i="15"/>
  <c r="E34" i="15"/>
  <c r="F34" i="15"/>
  <c r="G34" i="15"/>
  <c r="H34" i="15"/>
  <c r="I34" i="15"/>
  <c r="J34" i="15"/>
  <c r="K34" i="15"/>
  <c r="L34" i="15"/>
  <c r="N34" i="15"/>
  <c r="O34" i="15"/>
  <c r="C35" i="15"/>
  <c r="D35" i="15"/>
  <c r="E35" i="15"/>
  <c r="F35" i="15"/>
  <c r="G35" i="15"/>
  <c r="H35" i="15"/>
  <c r="I35" i="15"/>
  <c r="J35" i="15"/>
  <c r="K35" i="15"/>
  <c r="L35" i="15"/>
  <c r="N35" i="15"/>
  <c r="O35" i="15"/>
  <c r="C36" i="15"/>
  <c r="D36" i="15"/>
  <c r="E36" i="15"/>
  <c r="F36" i="15"/>
  <c r="G36" i="15"/>
  <c r="H36" i="15"/>
  <c r="I36" i="15"/>
  <c r="J36" i="15"/>
  <c r="K36" i="15"/>
  <c r="L36" i="15"/>
  <c r="N36" i="15"/>
  <c r="O36" i="15"/>
  <c r="C37" i="15"/>
  <c r="D37" i="15"/>
  <c r="E37" i="15"/>
  <c r="F37" i="15"/>
  <c r="G37" i="15"/>
  <c r="H37" i="15"/>
  <c r="I37" i="15"/>
  <c r="J37" i="15"/>
  <c r="K37" i="15"/>
  <c r="L37" i="15"/>
  <c r="N37" i="15"/>
  <c r="O37" i="15"/>
  <c r="C38" i="15"/>
  <c r="D38" i="15"/>
  <c r="E38" i="15"/>
  <c r="F38" i="15"/>
  <c r="G38" i="15"/>
  <c r="H38" i="15"/>
  <c r="I38" i="15"/>
  <c r="J38" i="15"/>
  <c r="K38" i="15"/>
  <c r="L38" i="15"/>
  <c r="N38" i="15"/>
  <c r="O38" i="15"/>
  <c r="C39" i="15"/>
  <c r="D39" i="15"/>
  <c r="E39" i="15"/>
  <c r="F39" i="15"/>
  <c r="G39" i="15"/>
  <c r="H39" i="15"/>
  <c r="I39" i="15"/>
  <c r="J39" i="15"/>
  <c r="K39" i="15"/>
  <c r="L39" i="15"/>
  <c r="N39" i="15"/>
  <c r="O39" i="15"/>
  <c r="C40" i="15"/>
  <c r="D40" i="15"/>
  <c r="E40" i="15"/>
  <c r="F40" i="15"/>
  <c r="G40" i="15"/>
  <c r="H40" i="15"/>
  <c r="I40" i="15"/>
  <c r="J40" i="15"/>
  <c r="K40" i="15"/>
  <c r="L40" i="15"/>
  <c r="N40" i="15"/>
  <c r="O40" i="15"/>
  <c r="C41" i="15"/>
  <c r="D41" i="15"/>
  <c r="E41" i="15"/>
  <c r="F41" i="15"/>
  <c r="G41" i="15"/>
  <c r="H41" i="15"/>
  <c r="I41" i="15"/>
  <c r="J41" i="15"/>
  <c r="K41" i="15"/>
  <c r="L41" i="15"/>
  <c r="N41" i="15"/>
  <c r="O41" i="15"/>
  <c r="C42" i="15"/>
  <c r="D42" i="15"/>
  <c r="E42" i="15"/>
  <c r="F42" i="15"/>
  <c r="G42" i="15"/>
  <c r="H42" i="15"/>
  <c r="I42" i="15"/>
  <c r="J42" i="15"/>
  <c r="K42" i="15"/>
  <c r="L42" i="15"/>
  <c r="N42" i="15"/>
  <c r="O42" i="15"/>
  <c r="C43" i="15"/>
  <c r="D43" i="15"/>
  <c r="E43" i="15"/>
  <c r="F43" i="15"/>
  <c r="G43" i="15"/>
  <c r="H43" i="15"/>
  <c r="I43" i="15"/>
  <c r="J43" i="15"/>
  <c r="K43" i="15"/>
  <c r="L43" i="15"/>
  <c r="N43" i="15"/>
  <c r="O43" i="15"/>
  <c r="C44" i="15"/>
  <c r="D44" i="15"/>
  <c r="E44" i="15"/>
  <c r="F44" i="15"/>
  <c r="G44" i="15"/>
  <c r="H44" i="15"/>
  <c r="I44" i="15"/>
  <c r="J44" i="15"/>
  <c r="K44" i="15"/>
  <c r="L44" i="15"/>
  <c r="N44" i="15"/>
  <c r="O44" i="15"/>
  <c r="C45" i="15"/>
  <c r="D45" i="15"/>
  <c r="E45" i="15"/>
  <c r="F45" i="15"/>
  <c r="G45" i="15"/>
  <c r="H45" i="15"/>
  <c r="I45" i="15"/>
  <c r="J45" i="15"/>
  <c r="K45" i="15"/>
  <c r="L45" i="15"/>
  <c r="N45" i="15"/>
  <c r="O45" i="15"/>
  <c r="C46" i="15"/>
  <c r="D46" i="15"/>
  <c r="E46" i="15"/>
  <c r="F46" i="15"/>
  <c r="G46" i="15"/>
  <c r="H46" i="15"/>
  <c r="I46" i="15"/>
  <c r="J46" i="15"/>
  <c r="K46" i="15"/>
  <c r="L46" i="15"/>
  <c r="N46" i="15"/>
  <c r="O46" i="15"/>
  <c r="C47" i="15"/>
  <c r="D47" i="15"/>
  <c r="E47" i="15"/>
  <c r="F47" i="15"/>
  <c r="G47" i="15"/>
  <c r="H47" i="15"/>
  <c r="I47" i="15"/>
  <c r="J47" i="15"/>
  <c r="K47" i="15"/>
  <c r="L47" i="15"/>
  <c r="N47" i="15"/>
  <c r="O47" i="15"/>
  <c r="C48" i="15"/>
  <c r="D48" i="15"/>
  <c r="E48" i="15"/>
  <c r="F48" i="15"/>
  <c r="G48" i="15"/>
  <c r="H48" i="15"/>
  <c r="I48" i="15"/>
  <c r="J48" i="15"/>
  <c r="K48" i="15"/>
  <c r="L48" i="15"/>
  <c r="N48" i="15"/>
  <c r="O48" i="15"/>
  <c r="E9" i="17" l="1"/>
  <c r="E12" i="17"/>
  <c r="E18" i="17"/>
  <c r="E21" i="17"/>
  <c r="E17" i="17"/>
  <c r="E10" i="17"/>
  <c r="E20" i="17"/>
  <c r="E8" i="17"/>
  <c r="E22" i="17"/>
  <c r="E14" i="17"/>
  <c r="E13" i="17"/>
  <c r="E11" i="17"/>
  <c r="E16" i="17"/>
  <c r="E19" i="17"/>
  <c r="E15" i="17"/>
  <c r="D21" i="17"/>
  <c r="D14" i="17"/>
  <c r="D9" i="17"/>
  <c r="D12" i="17"/>
  <c r="D11" i="17"/>
  <c r="D20" i="17"/>
  <c r="D16" i="17"/>
  <c r="D8" i="17"/>
  <c r="D15" i="17"/>
  <c r="D18" i="17"/>
  <c r="D17" i="17"/>
  <c r="D10" i="17"/>
  <c r="D19" i="17"/>
  <c r="D22" i="17"/>
  <c r="D13" i="17"/>
  <c r="F17" i="17"/>
  <c r="F10" i="17"/>
  <c r="F16" i="17"/>
  <c r="F19" i="17"/>
  <c r="F8" i="17"/>
  <c r="F22" i="17"/>
  <c r="F11" i="17"/>
  <c r="F14" i="17"/>
  <c r="F9" i="17"/>
  <c r="F15" i="17"/>
  <c r="F21" i="17"/>
  <c r="F20" i="17"/>
  <c r="F13" i="17"/>
  <c r="F12" i="17"/>
  <c r="F18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B7" i="14" l="1"/>
  <c r="B8" i="14"/>
  <c r="B8" i="16" s="1"/>
  <c r="B9" i="14"/>
  <c r="B9" i="16" s="1"/>
  <c r="B10" i="14"/>
  <c r="B10" i="16" s="1"/>
  <c r="B11" i="14"/>
  <c r="B11" i="16" s="1"/>
  <c r="B12" i="14"/>
  <c r="B12" i="16" s="1"/>
  <c r="B13" i="14"/>
  <c r="B13" i="16" s="1"/>
  <c r="B14" i="14"/>
  <c r="B14" i="16" s="1"/>
  <c r="B15" i="14"/>
  <c r="B15" i="16" s="1"/>
  <c r="B16" i="14"/>
  <c r="B16" i="16" s="1"/>
  <c r="B17" i="14"/>
  <c r="B17" i="16" s="1"/>
  <c r="B18" i="14"/>
  <c r="B18" i="16" s="1"/>
  <c r="B19" i="14"/>
  <c r="B19" i="16" s="1"/>
  <c r="B20" i="14"/>
  <c r="B20" i="16" s="1"/>
  <c r="B21" i="14"/>
  <c r="B21" i="16" s="1"/>
  <c r="B22" i="14"/>
  <c r="B22" i="16" s="1"/>
  <c r="B23" i="14"/>
  <c r="B23" i="16" s="1"/>
  <c r="B26" i="14"/>
  <c r="C7" i="14"/>
  <c r="C26" i="14" s="1"/>
  <c r="B53" i="43" l="1"/>
  <c r="B7" i="15" l="1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O48" i="17" l="1"/>
  <c r="N48" i="17"/>
  <c r="K48" i="17"/>
  <c r="J48" i="17"/>
  <c r="I48" i="17"/>
  <c r="H48" i="17"/>
  <c r="G48" i="17"/>
  <c r="F48" i="17"/>
  <c r="E48" i="17"/>
  <c r="D48" i="17"/>
  <c r="C48" i="17"/>
  <c r="B48" i="17"/>
  <c r="B23" i="17" s="1"/>
  <c r="T48" i="15"/>
  <c r="S48" i="15"/>
  <c r="R48" i="15"/>
  <c r="Q48" i="15"/>
  <c r="P48" i="15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O47" i="17" l="1"/>
  <c r="N47" i="17"/>
  <c r="K47" i="17"/>
  <c r="J47" i="17"/>
  <c r="I47" i="17"/>
  <c r="H47" i="17"/>
  <c r="G47" i="17"/>
  <c r="F47" i="17"/>
  <c r="E47" i="17"/>
  <c r="D47" i="17"/>
  <c r="C47" i="17"/>
  <c r="B47" i="17"/>
  <c r="B22" i="17" s="1"/>
  <c r="T47" i="15"/>
  <c r="S47" i="15"/>
  <c r="R47" i="15"/>
  <c r="Q47" i="15"/>
  <c r="P47" i="15"/>
  <c r="AB7" i="44" l="1"/>
  <c r="AA7" i="44"/>
  <c r="Z7" i="44"/>
  <c r="Y7" i="44"/>
  <c r="X7" i="44"/>
  <c r="W7" i="44"/>
  <c r="V7" i="44"/>
  <c r="U7" i="44"/>
  <c r="T7" i="44"/>
  <c r="S7" i="44"/>
  <c r="R7" i="44"/>
  <c r="Q7" i="44"/>
  <c r="P7" i="44"/>
  <c r="O7" i="44"/>
  <c r="N7" i="44"/>
  <c r="M7" i="44"/>
  <c r="L7" i="44"/>
  <c r="K7" i="44"/>
  <c r="J7" i="44"/>
  <c r="I7" i="44"/>
  <c r="H7" i="44"/>
  <c r="G7" i="44"/>
  <c r="F7" i="44"/>
  <c r="E7" i="44"/>
  <c r="D7" i="44"/>
  <c r="C7" i="44"/>
  <c r="B7" i="44"/>
  <c r="P31" i="15" l="1"/>
  <c r="Q31" i="15"/>
  <c r="R31" i="15"/>
  <c r="S31" i="15"/>
  <c r="T31" i="15"/>
  <c r="P32" i="15"/>
  <c r="Q32" i="15"/>
  <c r="R32" i="15"/>
  <c r="S32" i="15"/>
  <c r="T32" i="15"/>
  <c r="P33" i="15"/>
  <c r="Q33" i="15"/>
  <c r="R33" i="15"/>
  <c r="S33" i="15"/>
  <c r="T33" i="15"/>
  <c r="P34" i="15"/>
  <c r="Q34" i="15"/>
  <c r="R34" i="15"/>
  <c r="S34" i="15"/>
  <c r="T34" i="15"/>
  <c r="P35" i="15"/>
  <c r="Q35" i="15"/>
  <c r="R35" i="15"/>
  <c r="S35" i="15"/>
  <c r="T35" i="15"/>
  <c r="P36" i="15"/>
  <c r="Q36" i="15"/>
  <c r="R36" i="15"/>
  <c r="S36" i="15"/>
  <c r="T36" i="15"/>
  <c r="P37" i="15"/>
  <c r="Q37" i="15"/>
  <c r="R37" i="15"/>
  <c r="S37" i="15"/>
  <c r="T37" i="15"/>
  <c r="P38" i="15"/>
  <c r="Q38" i="15"/>
  <c r="R38" i="15"/>
  <c r="S38" i="15"/>
  <c r="T38" i="15"/>
  <c r="P39" i="15"/>
  <c r="Q39" i="15"/>
  <c r="R39" i="15"/>
  <c r="S39" i="15"/>
  <c r="T39" i="15"/>
  <c r="P40" i="15"/>
  <c r="Q40" i="15"/>
  <c r="R40" i="15"/>
  <c r="S40" i="15"/>
  <c r="T40" i="15"/>
  <c r="P41" i="15"/>
  <c r="Q41" i="15"/>
  <c r="R41" i="15"/>
  <c r="S41" i="15"/>
  <c r="T41" i="15"/>
  <c r="P42" i="15"/>
  <c r="Q42" i="15"/>
  <c r="R42" i="15"/>
  <c r="S42" i="15"/>
  <c r="T42" i="15"/>
  <c r="P43" i="15"/>
  <c r="Q43" i="15"/>
  <c r="R43" i="15"/>
  <c r="S43" i="15"/>
  <c r="T43" i="15"/>
  <c r="P44" i="15"/>
  <c r="Q44" i="15"/>
  <c r="R44" i="15"/>
  <c r="S44" i="15"/>
  <c r="T44" i="15"/>
  <c r="P45" i="15"/>
  <c r="Q45" i="15"/>
  <c r="R45" i="15"/>
  <c r="S45" i="15"/>
  <c r="T45" i="15"/>
  <c r="P46" i="15"/>
  <c r="Q46" i="15"/>
  <c r="R46" i="15"/>
  <c r="S46" i="15"/>
  <c r="T46" i="15"/>
  <c r="A3" i="44" l="1"/>
  <c r="AB51" i="44"/>
  <c r="AA51" i="44"/>
  <c r="Z51" i="44"/>
  <c r="Y51" i="44"/>
  <c r="X51" i="44"/>
  <c r="W51" i="44"/>
  <c r="V51" i="44"/>
  <c r="U51" i="44"/>
  <c r="T51" i="44"/>
  <c r="S51" i="44"/>
  <c r="R51" i="44"/>
  <c r="Q51" i="44"/>
  <c r="P51" i="44"/>
  <c r="O51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B51" i="44"/>
  <c r="AB50" i="44"/>
  <c r="AA50" i="44"/>
  <c r="Z50" i="44"/>
  <c r="Y50" i="44"/>
  <c r="X50" i="44"/>
  <c r="W50" i="44"/>
  <c r="V50" i="44"/>
  <c r="U50" i="44"/>
  <c r="T50" i="44"/>
  <c r="S50" i="44"/>
  <c r="R50" i="44"/>
  <c r="Q50" i="44"/>
  <c r="P50" i="44"/>
  <c r="O50" i="44"/>
  <c r="N50" i="44"/>
  <c r="M50" i="44"/>
  <c r="L50" i="44"/>
  <c r="K50" i="44"/>
  <c r="J50" i="44"/>
  <c r="I50" i="44"/>
  <c r="H50" i="44"/>
  <c r="G50" i="44"/>
  <c r="F50" i="44"/>
  <c r="E50" i="44"/>
  <c r="D50" i="44"/>
  <c r="C50" i="44"/>
  <c r="B50" i="44"/>
  <c r="AB49" i="44"/>
  <c r="AA49" i="44"/>
  <c r="Z49" i="44"/>
  <c r="Y49" i="44"/>
  <c r="X49" i="44"/>
  <c r="W49" i="44"/>
  <c r="V49" i="44"/>
  <c r="U49" i="44"/>
  <c r="T49" i="44"/>
  <c r="S49" i="44"/>
  <c r="R49" i="44"/>
  <c r="Q49" i="44"/>
  <c r="P49" i="44"/>
  <c r="O49" i="44"/>
  <c r="N49" i="44"/>
  <c r="M49" i="44"/>
  <c r="L49" i="44"/>
  <c r="K49" i="44"/>
  <c r="J49" i="44"/>
  <c r="I49" i="44"/>
  <c r="H49" i="44"/>
  <c r="G49" i="44"/>
  <c r="F49" i="44"/>
  <c r="E49" i="44"/>
  <c r="D49" i="44"/>
  <c r="C49" i="44"/>
  <c r="B49" i="44"/>
  <c r="AB48" i="44"/>
  <c r="AA48" i="44"/>
  <c r="Z48" i="44"/>
  <c r="Y48" i="44"/>
  <c r="X48" i="44"/>
  <c r="W48" i="44"/>
  <c r="V48" i="44"/>
  <c r="U48" i="44"/>
  <c r="T48" i="44"/>
  <c r="S48" i="44"/>
  <c r="R48" i="44"/>
  <c r="Q48" i="44"/>
  <c r="P48" i="44"/>
  <c r="O48" i="44"/>
  <c r="N48" i="44"/>
  <c r="M48" i="44"/>
  <c r="L48" i="44"/>
  <c r="K48" i="44"/>
  <c r="J48" i="44"/>
  <c r="I48" i="44"/>
  <c r="H48" i="44"/>
  <c r="G48" i="44"/>
  <c r="F48" i="44"/>
  <c r="E48" i="44"/>
  <c r="D48" i="44"/>
  <c r="C48" i="44"/>
  <c r="B48" i="44"/>
  <c r="AB47" i="44"/>
  <c r="AA47" i="44"/>
  <c r="Z47" i="44"/>
  <c r="Y47" i="44"/>
  <c r="X47" i="44"/>
  <c r="W47" i="44"/>
  <c r="V47" i="44"/>
  <c r="U47" i="44"/>
  <c r="T47" i="44"/>
  <c r="S47" i="44"/>
  <c r="R47" i="44"/>
  <c r="Q47" i="44"/>
  <c r="P47" i="44"/>
  <c r="O47" i="44"/>
  <c r="N47" i="44"/>
  <c r="M47" i="44"/>
  <c r="L47" i="44"/>
  <c r="K47" i="44"/>
  <c r="J47" i="44"/>
  <c r="I47" i="44"/>
  <c r="H47" i="44"/>
  <c r="G47" i="44"/>
  <c r="F47" i="44"/>
  <c r="E47" i="44"/>
  <c r="D47" i="44"/>
  <c r="C47" i="44"/>
  <c r="B47" i="44"/>
  <c r="AB46" i="44"/>
  <c r="AA46" i="44"/>
  <c r="Z46" i="44"/>
  <c r="Y46" i="44"/>
  <c r="X46" i="44"/>
  <c r="W46" i="44"/>
  <c r="V46" i="44"/>
  <c r="U46" i="44"/>
  <c r="T46" i="44"/>
  <c r="S46" i="44"/>
  <c r="R46" i="44"/>
  <c r="Q46" i="44"/>
  <c r="P46" i="44"/>
  <c r="O46" i="44"/>
  <c r="N46" i="44"/>
  <c r="M46" i="44"/>
  <c r="L46" i="44"/>
  <c r="K46" i="44"/>
  <c r="J46" i="44"/>
  <c r="I46" i="44"/>
  <c r="H46" i="44"/>
  <c r="G46" i="44"/>
  <c r="F46" i="44"/>
  <c r="E46" i="44"/>
  <c r="D46" i="44"/>
  <c r="C46" i="44"/>
  <c r="B46" i="44"/>
  <c r="AB45" i="44"/>
  <c r="AA45" i="44"/>
  <c r="Z45" i="44"/>
  <c r="Y45" i="44"/>
  <c r="X45" i="44"/>
  <c r="W45" i="44"/>
  <c r="V45" i="44"/>
  <c r="U45" i="44"/>
  <c r="T45" i="44"/>
  <c r="S45" i="44"/>
  <c r="R45" i="44"/>
  <c r="Q45" i="44"/>
  <c r="P45" i="44"/>
  <c r="O45" i="44"/>
  <c r="N45" i="44"/>
  <c r="M45" i="44"/>
  <c r="L45" i="44"/>
  <c r="K45" i="44"/>
  <c r="J45" i="44"/>
  <c r="I45" i="44"/>
  <c r="H45" i="44"/>
  <c r="G45" i="44"/>
  <c r="F45" i="44"/>
  <c r="E45" i="44"/>
  <c r="D45" i="44"/>
  <c r="C45" i="44"/>
  <c r="B45" i="44"/>
  <c r="AB44" i="44"/>
  <c r="AA44" i="44"/>
  <c r="Z44" i="44"/>
  <c r="Y44" i="44"/>
  <c r="X44" i="44"/>
  <c r="W44" i="44"/>
  <c r="V44" i="44"/>
  <c r="U44" i="44"/>
  <c r="T44" i="44"/>
  <c r="S44" i="44"/>
  <c r="R44" i="44"/>
  <c r="Q44" i="44"/>
  <c r="P44" i="44"/>
  <c r="O44" i="44"/>
  <c r="N44" i="44"/>
  <c r="M44" i="44"/>
  <c r="L44" i="44"/>
  <c r="K44" i="44"/>
  <c r="J44" i="44"/>
  <c r="I44" i="44"/>
  <c r="H44" i="44"/>
  <c r="G44" i="44"/>
  <c r="F44" i="44"/>
  <c r="E44" i="44"/>
  <c r="D44" i="44"/>
  <c r="C44" i="44"/>
  <c r="B44" i="44"/>
  <c r="AB43" i="44"/>
  <c r="AA43" i="44"/>
  <c r="Z43" i="44"/>
  <c r="Y43" i="44"/>
  <c r="X43" i="44"/>
  <c r="W43" i="44"/>
  <c r="V43" i="44"/>
  <c r="U43" i="44"/>
  <c r="T43" i="44"/>
  <c r="S43" i="44"/>
  <c r="R43" i="44"/>
  <c r="Q43" i="44"/>
  <c r="P43" i="44"/>
  <c r="O43" i="44"/>
  <c r="N43" i="44"/>
  <c r="M43" i="44"/>
  <c r="L43" i="44"/>
  <c r="K43" i="44"/>
  <c r="J43" i="44"/>
  <c r="I43" i="44"/>
  <c r="H43" i="44"/>
  <c r="G43" i="44"/>
  <c r="F43" i="44"/>
  <c r="E43" i="44"/>
  <c r="D43" i="44"/>
  <c r="C43" i="44"/>
  <c r="B43" i="44"/>
  <c r="AB42" i="44"/>
  <c r="AA42" i="44"/>
  <c r="Z42" i="44"/>
  <c r="Y42" i="44"/>
  <c r="X42" i="44"/>
  <c r="W42" i="44"/>
  <c r="V42" i="44"/>
  <c r="U42" i="44"/>
  <c r="T42" i="44"/>
  <c r="S42" i="44"/>
  <c r="R42" i="44"/>
  <c r="Q42" i="44"/>
  <c r="P42" i="44"/>
  <c r="O42" i="44"/>
  <c r="N42" i="44"/>
  <c r="M42" i="44"/>
  <c r="L42" i="44"/>
  <c r="K42" i="44"/>
  <c r="J42" i="44"/>
  <c r="I42" i="44"/>
  <c r="H42" i="44"/>
  <c r="G42" i="44"/>
  <c r="F42" i="44"/>
  <c r="E42" i="44"/>
  <c r="D42" i="44"/>
  <c r="C42" i="44"/>
  <c r="B42" i="44"/>
  <c r="AB41" i="44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M41" i="44"/>
  <c r="L41" i="44"/>
  <c r="K41" i="44"/>
  <c r="J41" i="44"/>
  <c r="I41" i="44"/>
  <c r="H41" i="44"/>
  <c r="G41" i="44"/>
  <c r="F41" i="44"/>
  <c r="E41" i="44"/>
  <c r="D41" i="44"/>
  <c r="C41" i="44"/>
  <c r="B41" i="44"/>
  <c r="AB40" i="44"/>
  <c r="AA40" i="44"/>
  <c r="Z40" i="44"/>
  <c r="Y40" i="44"/>
  <c r="X40" i="44"/>
  <c r="W40" i="44"/>
  <c r="V40" i="44"/>
  <c r="U40" i="44"/>
  <c r="T40" i="44"/>
  <c r="S40" i="44"/>
  <c r="R40" i="44"/>
  <c r="Q40" i="44"/>
  <c r="P40" i="44"/>
  <c r="O40" i="44"/>
  <c r="N40" i="44"/>
  <c r="M40" i="44"/>
  <c r="L40" i="44"/>
  <c r="K40" i="44"/>
  <c r="J40" i="44"/>
  <c r="I40" i="44"/>
  <c r="H40" i="44"/>
  <c r="G40" i="44"/>
  <c r="F40" i="44"/>
  <c r="E40" i="44"/>
  <c r="D40" i="44"/>
  <c r="C40" i="44"/>
  <c r="B40" i="44"/>
  <c r="AB39" i="44"/>
  <c r="AA39" i="44"/>
  <c r="Z39" i="44"/>
  <c r="Y39" i="44"/>
  <c r="X39" i="44"/>
  <c r="W39" i="44"/>
  <c r="V39" i="44"/>
  <c r="U39" i="44"/>
  <c r="T39" i="44"/>
  <c r="S39" i="44"/>
  <c r="R39" i="44"/>
  <c r="Q39" i="44"/>
  <c r="P39" i="44"/>
  <c r="O39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AB38" i="44"/>
  <c r="AA38" i="44"/>
  <c r="Z38" i="44"/>
  <c r="Y38" i="44"/>
  <c r="X38" i="44"/>
  <c r="W38" i="44"/>
  <c r="V38" i="44"/>
  <c r="U38" i="44"/>
  <c r="T38" i="44"/>
  <c r="S38" i="44"/>
  <c r="R38" i="44"/>
  <c r="Q38" i="44"/>
  <c r="P38" i="44"/>
  <c r="O38" i="44"/>
  <c r="N38" i="44"/>
  <c r="M38" i="44"/>
  <c r="L38" i="44"/>
  <c r="K38" i="44"/>
  <c r="J38" i="44"/>
  <c r="I38" i="44"/>
  <c r="H38" i="44"/>
  <c r="G38" i="44"/>
  <c r="F38" i="44"/>
  <c r="E38" i="44"/>
  <c r="D38" i="44"/>
  <c r="C38" i="44"/>
  <c r="B38" i="44"/>
  <c r="AB37" i="44"/>
  <c r="AA37" i="44"/>
  <c r="Z37" i="44"/>
  <c r="Y37" i="44"/>
  <c r="X37" i="44"/>
  <c r="W37" i="44"/>
  <c r="V37" i="44"/>
  <c r="U37" i="44"/>
  <c r="T37" i="44"/>
  <c r="S37" i="44"/>
  <c r="R37" i="44"/>
  <c r="Q37" i="44"/>
  <c r="P37" i="44"/>
  <c r="O37" i="44"/>
  <c r="N37" i="44"/>
  <c r="M37" i="44"/>
  <c r="L37" i="44"/>
  <c r="K37" i="44"/>
  <c r="J37" i="44"/>
  <c r="I37" i="44"/>
  <c r="H37" i="44"/>
  <c r="G37" i="44"/>
  <c r="F37" i="44"/>
  <c r="E37" i="44"/>
  <c r="D37" i="44"/>
  <c r="C37" i="44"/>
  <c r="B37" i="44"/>
  <c r="AB36" i="44"/>
  <c r="AA36" i="44"/>
  <c r="Z36" i="44"/>
  <c r="Y36" i="44"/>
  <c r="X36" i="44"/>
  <c r="W36" i="44"/>
  <c r="V36" i="44"/>
  <c r="U36" i="44"/>
  <c r="T36" i="44"/>
  <c r="S36" i="44"/>
  <c r="R36" i="44"/>
  <c r="Q36" i="44"/>
  <c r="P36" i="44"/>
  <c r="O36" i="44"/>
  <c r="N36" i="44"/>
  <c r="M36" i="44"/>
  <c r="L36" i="44"/>
  <c r="K36" i="44"/>
  <c r="J36" i="44"/>
  <c r="I36" i="44"/>
  <c r="H36" i="44"/>
  <c r="G36" i="44"/>
  <c r="F36" i="44"/>
  <c r="E36" i="44"/>
  <c r="D36" i="44"/>
  <c r="C36" i="44"/>
  <c r="B36" i="44"/>
  <c r="AB35" i="44"/>
  <c r="AA35" i="44"/>
  <c r="Z35" i="44"/>
  <c r="Y35" i="44"/>
  <c r="X35" i="44"/>
  <c r="W35" i="44"/>
  <c r="V35" i="44"/>
  <c r="U35" i="44"/>
  <c r="T35" i="44"/>
  <c r="S35" i="44"/>
  <c r="R35" i="44"/>
  <c r="Q35" i="44"/>
  <c r="P35" i="44"/>
  <c r="O35" i="44"/>
  <c r="N35" i="44"/>
  <c r="M35" i="44"/>
  <c r="L35" i="44"/>
  <c r="K35" i="44"/>
  <c r="J35" i="44"/>
  <c r="I35" i="44"/>
  <c r="H35" i="44"/>
  <c r="G35" i="44"/>
  <c r="F35" i="44"/>
  <c r="E35" i="44"/>
  <c r="D35" i="44"/>
  <c r="C35" i="44"/>
  <c r="B35" i="44"/>
  <c r="AB34" i="44"/>
  <c r="AA34" i="44"/>
  <c r="Z34" i="44"/>
  <c r="Y34" i="44"/>
  <c r="X34" i="44"/>
  <c r="W34" i="44"/>
  <c r="V34" i="44"/>
  <c r="U34" i="44"/>
  <c r="T34" i="44"/>
  <c r="S34" i="44"/>
  <c r="R34" i="44"/>
  <c r="Q34" i="44"/>
  <c r="P34" i="44"/>
  <c r="O34" i="44"/>
  <c r="N34" i="44"/>
  <c r="M34" i="44"/>
  <c r="L34" i="44"/>
  <c r="K34" i="44"/>
  <c r="J34" i="44"/>
  <c r="I34" i="44"/>
  <c r="H34" i="44"/>
  <c r="G34" i="44"/>
  <c r="F34" i="44"/>
  <c r="E34" i="44"/>
  <c r="D34" i="44"/>
  <c r="C34" i="44"/>
  <c r="B34" i="44"/>
  <c r="AB33" i="44"/>
  <c r="AA33" i="44"/>
  <c r="Z33" i="44"/>
  <c r="Y33" i="44"/>
  <c r="X33" i="44"/>
  <c r="W33" i="44"/>
  <c r="V33" i="44"/>
  <c r="U33" i="44"/>
  <c r="T33" i="44"/>
  <c r="S33" i="44"/>
  <c r="R33" i="44"/>
  <c r="Q33" i="44"/>
  <c r="P33" i="44"/>
  <c r="O33" i="44"/>
  <c r="N33" i="44"/>
  <c r="M33" i="44"/>
  <c r="L33" i="44"/>
  <c r="K33" i="44"/>
  <c r="J33" i="44"/>
  <c r="I33" i="44"/>
  <c r="H33" i="44"/>
  <c r="G33" i="44"/>
  <c r="F33" i="44"/>
  <c r="E33" i="44"/>
  <c r="D33" i="44"/>
  <c r="C33" i="44"/>
  <c r="B33" i="44"/>
  <c r="AB32" i="44"/>
  <c r="AA32" i="44"/>
  <c r="Z32" i="44"/>
  <c r="Y32" i="44"/>
  <c r="X32" i="44"/>
  <c r="W32" i="44"/>
  <c r="V32" i="44"/>
  <c r="U32" i="44"/>
  <c r="T32" i="44"/>
  <c r="S32" i="44"/>
  <c r="R32" i="44"/>
  <c r="Q32" i="44"/>
  <c r="P32" i="44"/>
  <c r="O32" i="44"/>
  <c r="N32" i="44"/>
  <c r="M32" i="44"/>
  <c r="L32" i="44"/>
  <c r="K32" i="44"/>
  <c r="J32" i="44"/>
  <c r="I32" i="44"/>
  <c r="H32" i="44"/>
  <c r="G32" i="44"/>
  <c r="F32" i="44"/>
  <c r="E32" i="44"/>
  <c r="D32" i="44"/>
  <c r="C32" i="44"/>
  <c r="B32" i="44"/>
  <c r="AB31" i="44"/>
  <c r="AA31" i="44"/>
  <c r="Z31" i="44"/>
  <c r="Y31" i="44"/>
  <c r="X31" i="44"/>
  <c r="W31" i="44"/>
  <c r="V31" i="44"/>
  <c r="U31" i="44"/>
  <c r="T31" i="44"/>
  <c r="S31" i="44"/>
  <c r="R31" i="44"/>
  <c r="Q31" i="44"/>
  <c r="P31" i="44"/>
  <c r="O31" i="44"/>
  <c r="N31" i="44"/>
  <c r="M31" i="44"/>
  <c r="L31" i="44"/>
  <c r="K31" i="44"/>
  <c r="J31" i="44"/>
  <c r="I31" i="44"/>
  <c r="H31" i="44"/>
  <c r="G31" i="44"/>
  <c r="F31" i="44"/>
  <c r="E31" i="44"/>
  <c r="D31" i="44"/>
  <c r="C31" i="44"/>
  <c r="B31" i="44"/>
  <c r="AB30" i="44"/>
  <c r="AA30" i="44"/>
  <c r="Z30" i="44"/>
  <c r="Y30" i="44"/>
  <c r="X30" i="44"/>
  <c r="W30" i="44"/>
  <c r="V30" i="44"/>
  <c r="U30" i="44"/>
  <c r="T30" i="44"/>
  <c r="S30" i="44"/>
  <c r="R30" i="44"/>
  <c r="Q30" i="44"/>
  <c r="P30" i="44"/>
  <c r="O30" i="44"/>
  <c r="N30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AB29" i="44"/>
  <c r="AA29" i="44"/>
  <c r="Z29" i="44"/>
  <c r="Y29" i="44"/>
  <c r="X29" i="44"/>
  <c r="W29" i="44"/>
  <c r="V29" i="44"/>
  <c r="U29" i="44"/>
  <c r="T29" i="44"/>
  <c r="S29" i="44"/>
  <c r="R29" i="44"/>
  <c r="Q29" i="44"/>
  <c r="P29" i="44"/>
  <c r="O29" i="44"/>
  <c r="N29" i="44"/>
  <c r="M29" i="44"/>
  <c r="L29" i="44"/>
  <c r="K29" i="44"/>
  <c r="J29" i="44"/>
  <c r="I29" i="44"/>
  <c r="H29" i="44"/>
  <c r="G29" i="44"/>
  <c r="F29" i="44"/>
  <c r="E29" i="44"/>
  <c r="D29" i="44"/>
  <c r="C29" i="44"/>
  <c r="B29" i="44"/>
  <c r="AB28" i="44"/>
  <c r="AA28" i="44"/>
  <c r="Z28" i="44"/>
  <c r="Y28" i="44"/>
  <c r="X28" i="44"/>
  <c r="W28" i="44"/>
  <c r="V28" i="44"/>
  <c r="U28" i="44"/>
  <c r="T28" i="44"/>
  <c r="S28" i="44"/>
  <c r="R28" i="44"/>
  <c r="Q28" i="44"/>
  <c r="P28" i="44"/>
  <c r="O28" i="44"/>
  <c r="N28" i="44"/>
  <c r="M28" i="44"/>
  <c r="L28" i="44"/>
  <c r="K28" i="44"/>
  <c r="J28" i="44"/>
  <c r="I28" i="44"/>
  <c r="H28" i="44"/>
  <c r="G28" i="44"/>
  <c r="F28" i="44"/>
  <c r="E28" i="44"/>
  <c r="D28" i="44"/>
  <c r="C28" i="44"/>
  <c r="B28" i="44"/>
  <c r="AB27" i="44"/>
  <c r="AA27" i="44"/>
  <c r="Z27" i="44"/>
  <c r="Y27" i="44"/>
  <c r="X27" i="44"/>
  <c r="W27" i="44"/>
  <c r="V27" i="44"/>
  <c r="U27" i="44"/>
  <c r="T27" i="44"/>
  <c r="S27" i="44"/>
  <c r="R27" i="44"/>
  <c r="Q27" i="44"/>
  <c r="P27" i="44"/>
  <c r="O27" i="44"/>
  <c r="N27" i="44"/>
  <c r="M27" i="44"/>
  <c r="L27" i="44"/>
  <c r="K27" i="44"/>
  <c r="J27" i="44"/>
  <c r="I27" i="44"/>
  <c r="H27" i="44"/>
  <c r="G27" i="44"/>
  <c r="F27" i="44"/>
  <c r="E27" i="44"/>
  <c r="D27" i="44"/>
  <c r="C27" i="44"/>
  <c r="B27" i="44"/>
  <c r="AB26" i="44"/>
  <c r="AA26" i="44"/>
  <c r="Z26" i="44"/>
  <c r="Y26" i="44"/>
  <c r="X26" i="44"/>
  <c r="W26" i="44"/>
  <c r="V26" i="44"/>
  <c r="U26" i="44"/>
  <c r="T26" i="44"/>
  <c r="S26" i="44"/>
  <c r="R26" i="44"/>
  <c r="Q26" i="44"/>
  <c r="P26" i="44"/>
  <c r="O26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AB25" i="44"/>
  <c r="AA25" i="44"/>
  <c r="Z25" i="44"/>
  <c r="Y25" i="44"/>
  <c r="X25" i="44"/>
  <c r="W25" i="44"/>
  <c r="V25" i="44"/>
  <c r="U25" i="44"/>
  <c r="T25" i="44"/>
  <c r="S25" i="44"/>
  <c r="R25" i="44"/>
  <c r="Q25" i="44"/>
  <c r="P25" i="44"/>
  <c r="O25" i="44"/>
  <c r="N25" i="44"/>
  <c r="M25" i="44"/>
  <c r="L25" i="44"/>
  <c r="K25" i="44"/>
  <c r="J25" i="44"/>
  <c r="I25" i="44"/>
  <c r="H25" i="44"/>
  <c r="G25" i="44"/>
  <c r="F25" i="44"/>
  <c r="E25" i="44"/>
  <c r="D25" i="44"/>
  <c r="C25" i="44"/>
  <c r="B25" i="44"/>
  <c r="AB24" i="44"/>
  <c r="AA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M24" i="44"/>
  <c r="L24" i="44"/>
  <c r="K24" i="44"/>
  <c r="J24" i="44"/>
  <c r="I24" i="44"/>
  <c r="H24" i="44"/>
  <c r="G24" i="44"/>
  <c r="F24" i="44"/>
  <c r="E24" i="44"/>
  <c r="D24" i="44"/>
  <c r="C24" i="44"/>
  <c r="B24" i="44"/>
  <c r="AB23" i="44"/>
  <c r="AA23" i="44"/>
  <c r="Z23" i="44"/>
  <c r="Y23" i="44"/>
  <c r="X23" i="44"/>
  <c r="W23" i="44"/>
  <c r="V23" i="44"/>
  <c r="U23" i="44"/>
  <c r="T23" i="44"/>
  <c r="S23" i="44"/>
  <c r="R23" i="44"/>
  <c r="Q23" i="44"/>
  <c r="P23" i="44"/>
  <c r="O23" i="44"/>
  <c r="N23" i="44"/>
  <c r="M23" i="44"/>
  <c r="L23" i="44"/>
  <c r="K23" i="44"/>
  <c r="J23" i="44"/>
  <c r="I23" i="44"/>
  <c r="H23" i="44"/>
  <c r="G23" i="44"/>
  <c r="F23" i="44"/>
  <c r="E23" i="44"/>
  <c r="D23" i="44"/>
  <c r="C23" i="44"/>
  <c r="B23" i="44"/>
  <c r="AB22" i="44"/>
  <c r="AA22" i="44"/>
  <c r="Z22" i="44"/>
  <c r="Y22" i="44"/>
  <c r="X22" i="44"/>
  <c r="W22" i="44"/>
  <c r="V22" i="44"/>
  <c r="U22" i="44"/>
  <c r="T22" i="44"/>
  <c r="S22" i="44"/>
  <c r="R22" i="44"/>
  <c r="Q22" i="44"/>
  <c r="P22" i="44"/>
  <c r="O22" i="44"/>
  <c r="N22" i="44"/>
  <c r="M22" i="44"/>
  <c r="L22" i="44"/>
  <c r="K22" i="44"/>
  <c r="J22" i="44"/>
  <c r="I22" i="44"/>
  <c r="H22" i="44"/>
  <c r="G22" i="44"/>
  <c r="F22" i="44"/>
  <c r="E22" i="44"/>
  <c r="D22" i="44"/>
  <c r="C22" i="44"/>
  <c r="B22" i="44"/>
  <c r="AB21" i="44"/>
  <c r="AA21" i="44"/>
  <c r="Z21" i="44"/>
  <c r="Y21" i="44"/>
  <c r="X21" i="44"/>
  <c r="W21" i="44"/>
  <c r="V21" i="44"/>
  <c r="U21" i="44"/>
  <c r="T21" i="44"/>
  <c r="S21" i="44"/>
  <c r="R21" i="44"/>
  <c r="Q21" i="44"/>
  <c r="P21" i="44"/>
  <c r="O2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B21" i="44"/>
  <c r="AB20" i="44"/>
  <c r="AA20" i="44"/>
  <c r="Z20" i="44"/>
  <c r="Y20" i="44"/>
  <c r="X20" i="44"/>
  <c r="W20" i="44"/>
  <c r="V20" i="44"/>
  <c r="U20" i="44"/>
  <c r="T20" i="44"/>
  <c r="S20" i="44"/>
  <c r="R20" i="44"/>
  <c r="Q20" i="44"/>
  <c r="P20" i="44"/>
  <c r="O20" i="44"/>
  <c r="N20" i="44"/>
  <c r="M20" i="44"/>
  <c r="L20" i="44"/>
  <c r="K20" i="44"/>
  <c r="J20" i="44"/>
  <c r="I20" i="44"/>
  <c r="H20" i="44"/>
  <c r="G20" i="44"/>
  <c r="F20" i="44"/>
  <c r="E20" i="44"/>
  <c r="D20" i="44"/>
  <c r="C20" i="44"/>
  <c r="B20" i="44"/>
  <c r="AB19" i="44"/>
  <c r="AA19" i="44"/>
  <c r="Z19" i="44"/>
  <c r="Y19" i="44"/>
  <c r="X19" i="44"/>
  <c r="W19" i="44"/>
  <c r="V19" i="44"/>
  <c r="U19" i="44"/>
  <c r="T19" i="44"/>
  <c r="S19" i="44"/>
  <c r="R19" i="44"/>
  <c r="Q19" i="44"/>
  <c r="P19" i="44"/>
  <c r="O19" i="44"/>
  <c r="N19" i="44"/>
  <c r="M19" i="44"/>
  <c r="L19" i="44"/>
  <c r="K19" i="44"/>
  <c r="J19" i="44"/>
  <c r="I19" i="44"/>
  <c r="H19" i="44"/>
  <c r="G19" i="44"/>
  <c r="F19" i="44"/>
  <c r="E19" i="44"/>
  <c r="D19" i="44"/>
  <c r="C19" i="44"/>
  <c r="B19" i="44"/>
  <c r="AB18" i="44"/>
  <c r="AA18" i="44"/>
  <c r="Z18" i="44"/>
  <c r="Y18" i="44"/>
  <c r="X18" i="44"/>
  <c r="W18" i="44"/>
  <c r="V18" i="44"/>
  <c r="U18" i="44"/>
  <c r="T18" i="44"/>
  <c r="S18" i="44"/>
  <c r="R18" i="44"/>
  <c r="Q18" i="44"/>
  <c r="P18" i="44"/>
  <c r="O18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AB17" i="44"/>
  <c r="AA17" i="44"/>
  <c r="Z17" i="44"/>
  <c r="Y17" i="44"/>
  <c r="X17" i="44"/>
  <c r="W17" i="44"/>
  <c r="V17" i="44"/>
  <c r="U17" i="44"/>
  <c r="T17" i="44"/>
  <c r="S17" i="44"/>
  <c r="R17" i="44"/>
  <c r="Q17" i="44"/>
  <c r="P17" i="44"/>
  <c r="O17" i="44"/>
  <c r="N17" i="44"/>
  <c r="M17" i="44"/>
  <c r="L17" i="44"/>
  <c r="K17" i="44"/>
  <c r="J17" i="44"/>
  <c r="I17" i="44"/>
  <c r="H17" i="44"/>
  <c r="G17" i="44"/>
  <c r="F17" i="44"/>
  <c r="E17" i="44"/>
  <c r="D17" i="44"/>
  <c r="C17" i="44"/>
  <c r="B17" i="44"/>
  <c r="AB16" i="44"/>
  <c r="AA16" i="44"/>
  <c r="Z16" i="44"/>
  <c r="Y16" i="44"/>
  <c r="X16" i="44"/>
  <c r="W16" i="44"/>
  <c r="V16" i="44"/>
  <c r="U16" i="44"/>
  <c r="T16" i="44"/>
  <c r="S16" i="44"/>
  <c r="R16" i="44"/>
  <c r="Q16" i="44"/>
  <c r="P16" i="44"/>
  <c r="O16" i="44"/>
  <c r="N16" i="44"/>
  <c r="M16" i="44"/>
  <c r="L16" i="44"/>
  <c r="K16" i="44"/>
  <c r="J16" i="44"/>
  <c r="I16" i="44"/>
  <c r="H16" i="44"/>
  <c r="G16" i="44"/>
  <c r="F16" i="44"/>
  <c r="E16" i="44"/>
  <c r="D16" i="44"/>
  <c r="C16" i="44"/>
  <c r="B16" i="44"/>
  <c r="AB15" i="44"/>
  <c r="AA15" i="44"/>
  <c r="Z15" i="44"/>
  <c r="Y15" i="44"/>
  <c r="X15" i="44"/>
  <c r="W15" i="44"/>
  <c r="V15" i="44"/>
  <c r="U15" i="44"/>
  <c r="T15" i="44"/>
  <c r="S15" i="44"/>
  <c r="R15" i="44"/>
  <c r="Q15" i="44"/>
  <c r="P15" i="44"/>
  <c r="O15" i="44"/>
  <c r="N15" i="44"/>
  <c r="M15" i="44"/>
  <c r="L15" i="44"/>
  <c r="K15" i="44"/>
  <c r="J15" i="44"/>
  <c r="I15" i="44"/>
  <c r="H15" i="44"/>
  <c r="G15" i="44"/>
  <c r="F15" i="44"/>
  <c r="E15" i="44"/>
  <c r="D15" i="44"/>
  <c r="C15" i="44"/>
  <c r="B15" i="44"/>
  <c r="AB14" i="44"/>
  <c r="AA14" i="44"/>
  <c r="Z14" i="44"/>
  <c r="Y14" i="44"/>
  <c r="X14" i="44"/>
  <c r="W14" i="44"/>
  <c r="V14" i="44"/>
  <c r="U14" i="44"/>
  <c r="T14" i="44"/>
  <c r="S14" i="44"/>
  <c r="R14" i="44"/>
  <c r="Q14" i="44"/>
  <c r="P14" i="44"/>
  <c r="O14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B14" i="44"/>
  <c r="AB13" i="44"/>
  <c r="AA13" i="44"/>
  <c r="Z13" i="44"/>
  <c r="Y13" i="44"/>
  <c r="X13" i="44"/>
  <c r="W13" i="44"/>
  <c r="V13" i="44"/>
  <c r="U13" i="44"/>
  <c r="T13" i="44"/>
  <c r="S13" i="44"/>
  <c r="R13" i="44"/>
  <c r="Q13" i="44"/>
  <c r="P13" i="44"/>
  <c r="O13" i="44"/>
  <c r="N13" i="44"/>
  <c r="M13" i="44"/>
  <c r="L13" i="44"/>
  <c r="K13" i="44"/>
  <c r="J13" i="44"/>
  <c r="I13" i="44"/>
  <c r="H13" i="44"/>
  <c r="G13" i="44"/>
  <c r="F13" i="44"/>
  <c r="E13" i="44"/>
  <c r="D13" i="44"/>
  <c r="C13" i="44"/>
  <c r="B13" i="44"/>
  <c r="AB12" i="44"/>
  <c r="AA12" i="44"/>
  <c r="Z12" i="44"/>
  <c r="Y12" i="44"/>
  <c r="X12" i="44"/>
  <c r="W12" i="44"/>
  <c r="V12" i="44"/>
  <c r="U12" i="44"/>
  <c r="T12" i="44"/>
  <c r="S12" i="44"/>
  <c r="R12" i="44"/>
  <c r="Q12" i="44"/>
  <c r="P12" i="44"/>
  <c r="O12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AB11" i="44"/>
  <c r="AA11" i="44"/>
  <c r="Z11" i="44"/>
  <c r="Y11" i="44"/>
  <c r="X11" i="44"/>
  <c r="W11" i="44"/>
  <c r="V11" i="44"/>
  <c r="U11" i="44"/>
  <c r="T11" i="44"/>
  <c r="S11" i="44"/>
  <c r="R11" i="44"/>
  <c r="Q11" i="44"/>
  <c r="P11" i="44"/>
  <c r="O11" i="44"/>
  <c r="N11" i="44"/>
  <c r="M11" i="44"/>
  <c r="L11" i="44"/>
  <c r="K11" i="44"/>
  <c r="J11" i="44"/>
  <c r="I11" i="44"/>
  <c r="H11" i="44"/>
  <c r="G11" i="44"/>
  <c r="F11" i="44"/>
  <c r="E11" i="44"/>
  <c r="D11" i="44"/>
  <c r="C11" i="44"/>
  <c r="B11" i="44"/>
  <c r="AB10" i="44"/>
  <c r="AA10" i="44"/>
  <c r="Z10" i="44"/>
  <c r="Y10" i="44"/>
  <c r="X10" i="44"/>
  <c r="W10" i="44"/>
  <c r="V10" i="44"/>
  <c r="U10" i="44"/>
  <c r="T10" i="44"/>
  <c r="S10" i="44"/>
  <c r="R10" i="44"/>
  <c r="Q10" i="44"/>
  <c r="P10" i="44"/>
  <c r="O10" i="44"/>
  <c r="N10" i="44"/>
  <c r="M10" i="44"/>
  <c r="L10" i="44"/>
  <c r="K10" i="44"/>
  <c r="J10" i="44"/>
  <c r="I10" i="44"/>
  <c r="H10" i="44"/>
  <c r="G10" i="44"/>
  <c r="F10" i="44"/>
  <c r="E10" i="44"/>
  <c r="D10" i="44"/>
  <c r="C10" i="44"/>
  <c r="B10" i="44"/>
  <c r="AB9" i="44"/>
  <c r="AA9" i="44"/>
  <c r="Z9" i="44"/>
  <c r="Y9" i="44"/>
  <c r="X9" i="44"/>
  <c r="W9" i="44"/>
  <c r="V9" i="44"/>
  <c r="U9" i="44"/>
  <c r="T9" i="44"/>
  <c r="S9" i="44"/>
  <c r="R9" i="44"/>
  <c r="Q9" i="44"/>
  <c r="P9" i="44"/>
  <c r="O9" i="44"/>
  <c r="N9" i="44"/>
  <c r="M9" i="44"/>
  <c r="L9" i="44"/>
  <c r="K9" i="44"/>
  <c r="J9" i="44"/>
  <c r="I9" i="44"/>
  <c r="H9" i="44"/>
  <c r="G9" i="44"/>
  <c r="F9" i="44"/>
  <c r="E9" i="44"/>
  <c r="D9" i="44"/>
  <c r="C9" i="44"/>
  <c r="B9" i="44"/>
  <c r="AB8" i="44"/>
  <c r="AA8" i="44"/>
  <c r="Z8" i="44"/>
  <c r="Y8" i="44"/>
  <c r="X8" i="44"/>
  <c r="W8" i="44"/>
  <c r="V8" i="44"/>
  <c r="U8" i="44"/>
  <c r="T8" i="44"/>
  <c r="S8" i="44"/>
  <c r="R8" i="44"/>
  <c r="Q8" i="44"/>
  <c r="P8" i="44"/>
  <c r="O8" i="44"/>
  <c r="N8" i="44"/>
  <c r="M8" i="44"/>
  <c r="L8" i="44"/>
  <c r="K8" i="44"/>
  <c r="J8" i="44"/>
  <c r="I8" i="44"/>
  <c r="H8" i="44"/>
  <c r="G8" i="44"/>
  <c r="F8" i="44"/>
  <c r="E8" i="44"/>
  <c r="D8" i="44"/>
  <c r="C8" i="44"/>
  <c r="B8" i="44"/>
  <c r="B2" i="46" l="1"/>
  <c r="B2" i="45"/>
  <c r="Q23" i="46"/>
  <c r="P23" i="46"/>
  <c r="O23" i="46"/>
  <c r="N23" i="46"/>
  <c r="M23" i="46"/>
  <c r="L23" i="46"/>
  <c r="K23" i="46"/>
  <c r="J23" i="46"/>
  <c r="I23" i="46"/>
  <c r="H23" i="46"/>
  <c r="G23" i="46"/>
  <c r="F23" i="46"/>
  <c r="E23" i="46"/>
  <c r="D23" i="46"/>
  <c r="C23" i="46"/>
  <c r="Q22" i="46"/>
  <c r="P22" i="46"/>
  <c r="O22" i="46"/>
  <c r="N22" i="46"/>
  <c r="M22" i="46"/>
  <c r="L22" i="46"/>
  <c r="K22" i="46"/>
  <c r="J22" i="46"/>
  <c r="I22" i="46"/>
  <c r="H22" i="46"/>
  <c r="G22" i="46"/>
  <c r="F22" i="46"/>
  <c r="E22" i="46"/>
  <c r="D22" i="46"/>
  <c r="C22" i="46"/>
  <c r="Q21" i="46"/>
  <c r="P21" i="46"/>
  <c r="O21" i="46"/>
  <c r="N21" i="46"/>
  <c r="M21" i="46"/>
  <c r="L21" i="46"/>
  <c r="K21" i="46"/>
  <c r="J21" i="46"/>
  <c r="I21" i="46"/>
  <c r="H21" i="46"/>
  <c r="G21" i="46"/>
  <c r="F21" i="46"/>
  <c r="E21" i="46"/>
  <c r="D21" i="46"/>
  <c r="C21" i="46"/>
  <c r="Q20" i="46"/>
  <c r="P20" i="46"/>
  <c r="O20" i="46"/>
  <c r="N20" i="46"/>
  <c r="M20" i="46"/>
  <c r="L20" i="46"/>
  <c r="K20" i="46"/>
  <c r="J20" i="46"/>
  <c r="I20" i="46"/>
  <c r="H20" i="46"/>
  <c r="G20" i="46"/>
  <c r="F20" i="46"/>
  <c r="E20" i="46"/>
  <c r="D20" i="46"/>
  <c r="C20" i="46"/>
  <c r="Q19" i="46"/>
  <c r="P19" i="46"/>
  <c r="O19" i="46"/>
  <c r="N19" i="46"/>
  <c r="M19" i="46"/>
  <c r="L19" i="46"/>
  <c r="K19" i="46"/>
  <c r="J19" i="46"/>
  <c r="I19" i="46"/>
  <c r="H19" i="46"/>
  <c r="G19" i="46"/>
  <c r="F19" i="46"/>
  <c r="E19" i="46"/>
  <c r="D19" i="46"/>
  <c r="C19" i="46"/>
  <c r="Q18" i="46"/>
  <c r="P18" i="46"/>
  <c r="O18" i="46"/>
  <c r="N18" i="46"/>
  <c r="M18" i="46"/>
  <c r="L18" i="46"/>
  <c r="K18" i="46"/>
  <c r="J18" i="46"/>
  <c r="I18" i="46"/>
  <c r="H18" i="46"/>
  <c r="G18" i="46"/>
  <c r="F18" i="46"/>
  <c r="E18" i="46"/>
  <c r="D18" i="46"/>
  <c r="C18" i="46"/>
  <c r="Q17" i="46"/>
  <c r="P17" i="46"/>
  <c r="O17" i="46"/>
  <c r="N17" i="46"/>
  <c r="M17" i="46"/>
  <c r="L17" i="46"/>
  <c r="K17" i="46"/>
  <c r="J17" i="46"/>
  <c r="I17" i="46"/>
  <c r="H17" i="46"/>
  <c r="G17" i="46"/>
  <c r="F17" i="46"/>
  <c r="E17" i="46"/>
  <c r="D17" i="46"/>
  <c r="C17" i="46"/>
  <c r="Q16" i="46"/>
  <c r="P16" i="46"/>
  <c r="O16" i="46"/>
  <c r="N16" i="46"/>
  <c r="M16" i="46"/>
  <c r="L16" i="46"/>
  <c r="K16" i="46"/>
  <c r="J16" i="46"/>
  <c r="I16" i="46"/>
  <c r="H16" i="46"/>
  <c r="G16" i="46"/>
  <c r="F16" i="46"/>
  <c r="E16" i="46"/>
  <c r="D16" i="46"/>
  <c r="C16" i="46"/>
  <c r="Q14" i="46"/>
  <c r="P14" i="46"/>
  <c r="O14" i="46"/>
  <c r="N14" i="46"/>
  <c r="M14" i="46"/>
  <c r="L14" i="46"/>
  <c r="K14" i="46"/>
  <c r="J14" i="46"/>
  <c r="I14" i="46"/>
  <c r="H14" i="46"/>
  <c r="G14" i="46"/>
  <c r="F14" i="46"/>
  <c r="E14" i="46"/>
  <c r="D14" i="46"/>
  <c r="C14" i="46"/>
  <c r="Q13" i="46"/>
  <c r="P13" i="46"/>
  <c r="O13" i="46"/>
  <c r="N13" i="46"/>
  <c r="M13" i="46"/>
  <c r="L13" i="46"/>
  <c r="K13" i="46"/>
  <c r="J13" i="46"/>
  <c r="I13" i="46"/>
  <c r="H13" i="46"/>
  <c r="G13" i="46"/>
  <c r="F13" i="46"/>
  <c r="E13" i="46"/>
  <c r="D13" i="46"/>
  <c r="C13" i="46"/>
  <c r="Q12" i="46"/>
  <c r="P12" i="46"/>
  <c r="O12" i="46"/>
  <c r="N12" i="46"/>
  <c r="M12" i="46"/>
  <c r="L12" i="46"/>
  <c r="K12" i="46"/>
  <c r="J12" i="46"/>
  <c r="I12" i="46"/>
  <c r="H12" i="46"/>
  <c r="G12" i="46"/>
  <c r="F12" i="46"/>
  <c r="E12" i="46"/>
  <c r="D12" i="46"/>
  <c r="C12" i="46"/>
  <c r="Q11" i="46"/>
  <c r="P11" i="46"/>
  <c r="O11" i="46"/>
  <c r="N11" i="46"/>
  <c r="M11" i="46"/>
  <c r="L11" i="46"/>
  <c r="K11" i="46"/>
  <c r="J11" i="46"/>
  <c r="I11" i="46"/>
  <c r="H11" i="46"/>
  <c r="G11" i="46"/>
  <c r="F11" i="46"/>
  <c r="E11" i="46"/>
  <c r="D11" i="46"/>
  <c r="C11" i="46"/>
  <c r="Q10" i="46"/>
  <c r="P10" i="46"/>
  <c r="O10" i="46"/>
  <c r="N10" i="46"/>
  <c r="M10" i="46"/>
  <c r="L10" i="46"/>
  <c r="K10" i="46"/>
  <c r="J10" i="46"/>
  <c r="I10" i="46"/>
  <c r="H10" i="46"/>
  <c r="G10" i="46"/>
  <c r="F10" i="46"/>
  <c r="E10" i="46"/>
  <c r="D10" i="46"/>
  <c r="C10" i="46"/>
  <c r="Q9" i="46"/>
  <c r="P9" i="46"/>
  <c r="O9" i="46"/>
  <c r="N9" i="46"/>
  <c r="M9" i="46"/>
  <c r="L9" i="46"/>
  <c r="K9" i="46"/>
  <c r="J9" i="46"/>
  <c r="I9" i="46"/>
  <c r="H9" i="46"/>
  <c r="G9" i="46"/>
  <c r="F9" i="46"/>
  <c r="E9" i="46"/>
  <c r="D9" i="46"/>
  <c r="C9" i="46"/>
  <c r="Q8" i="46"/>
  <c r="P8" i="46"/>
  <c r="O8" i="46"/>
  <c r="N8" i="46"/>
  <c r="M8" i="46"/>
  <c r="L8" i="46"/>
  <c r="K8" i="46"/>
  <c r="J8" i="46"/>
  <c r="I8" i="46"/>
  <c r="H8" i="46"/>
  <c r="G8" i="46"/>
  <c r="F8" i="46"/>
  <c r="E8" i="46"/>
  <c r="D8" i="46"/>
  <c r="C8" i="46"/>
  <c r="Q7" i="46"/>
  <c r="P7" i="46"/>
  <c r="O7" i="46"/>
  <c r="N7" i="46"/>
  <c r="M7" i="46"/>
  <c r="L7" i="46"/>
  <c r="K7" i="46"/>
  <c r="J7" i="46"/>
  <c r="I7" i="46"/>
  <c r="H7" i="46"/>
  <c r="G7" i="46"/>
  <c r="F7" i="46"/>
  <c r="E7" i="46"/>
  <c r="D7" i="46"/>
  <c r="C7" i="46"/>
  <c r="O46" i="17" l="1"/>
  <c r="N46" i="17"/>
  <c r="K46" i="17"/>
  <c r="J46" i="17"/>
  <c r="I46" i="17"/>
  <c r="H46" i="17"/>
  <c r="G46" i="17"/>
  <c r="F46" i="17"/>
  <c r="E46" i="17"/>
  <c r="D46" i="17"/>
  <c r="C46" i="17"/>
  <c r="B46" i="17"/>
  <c r="B21" i="17" s="1"/>
  <c r="F7" i="16" l="1"/>
  <c r="E7" i="16"/>
  <c r="D7" i="16"/>
  <c r="C7" i="16"/>
  <c r="C26" i="16" s="1"/>
  <c r="B31" i="16"/>
  <c r="D26" i="16" l="1"/>
  <c r="F26" i="16"/>
  <c r="E26" i="16"/>
  <c r="A3" i="43"/>
  <c r="O45" i="17" l="1"/>
  <c r="N45" i="17"/>
  <c r="K45" i="17"/>
  <c r="J45" i="17"/>
  <c r="I45" i="17"/>
  <c r="H45" i="17"/>
  <c r="G45" i="17"/>
  <c r="F45" i="17"/>
  <c r="E45" i="17"/>
  <c r="D45" i="17"/>
  <c r="C45" i="17"/>
  <c r="B45" i="17"/>
  <c r="B20" i="17" s="1"/>
  <c r="I7" i="14" l="1"/>
  <c r="I26" i="14" s="1"/>
  <c r="B7" i="16"/>
  <c r="C7" i="15"/>
  <c r="C26" i="15" s="1"/>
  <c r="D7" i="14"/>
  <c r="D26" i="14" s="1"/>
  <c r="E7" i="14"/>
  <c r="E26" i="14" s="1"/>
  <c r="F7" i="14"/>
  <c r="F26" i="14" s="1"/>
  <c r="G7" i="14"/>
  <c r="G26" i="14" s="1"/>
  <c r="H7" i="14"/>
  <c r="H26" i="14" s="1"/>
  <c r="J7" i="14"/>
  <c r="J26" i="14" s="1"/>
  <c r="D7" i="17"/>
  <c r="D26" i="17" s="1"/>
  <c r="E7" i="17"/>
  <c r="E26" i="17" s="1"/>
  <c r="F7" i="17"/>
  <c r="F26" i="17" s="1"/>
  <c r="R30" i="14"/>
  <c r="B3" i="16"/>
  <c r="O29" i="16" s="1"/>
  <c r="B3" i="15"/>
  <c r="R30" i="15" s="1"/>
  <c r="O29" i="17" s="1"/>
  <c r="B26" i="16"/>
  <c r="B44" i="17"/>
  <c r="B19" i="17" s="1"/>
  <c r="B43" i="17"/>
  <c r="B18" i="17" s="1"/>
  <c r="B42" i="17"/>
  <c r="B17" i="17" s="1"/>
  <c r="B41" i="17"/>
  <c r="B16" i="17" s="1"/>
  <c r="B40" i="17"/>
  <c r="B15" i="17" s="1"/>
  <c r="B39" i="17"/>
  <c r="B14" i="17" s="1"/>
  <c r="B38" i="17"/>
  <c r="B13" i="17" s="1"/>
  <c r="B37" i="17"/>
  <c r="B12" i="17" s="1"/>
  <c r="B36" i="17"/>
  <c r="B11" i="17" s="1"/>
  <c r="B35" i="17"/>
  <c r="B10" i="17" s="1"/>
  <c r="B34" i="17"/>
  <c r="B9" i="17" s="1"/>
  <c r="B33" i="17"/>
  <c r="B8" i="17" s="1"/>
  <c r="B32" i="17"/>
  <c r="B7" i="17" s="1"/>
  <c r="B31" i="17"/>
  <c r="O44" i="17"/>
  <c r="N44" i="17"/>
  <c r="K44" i="17"/>
  <c r="J44" i="17"/>
  <c r="I44" i="17"/>
  <c r="H44" i="17"/>
  <c r="G44" i="17"/>
  <c r="F44" i="17"/>
  <c r="E44" i="17"/>
  <c r="D44" i="17"/>
  <c r="C44" i="17"/>
  <c r="O43" i="17"/>
  <c r="N43" i="17"/>
  <c r="K43" i="17"/>
  <c r="J43" i="17"/>
  <c r="I43" i="17"/>
  <c r="H43" i="17"/>
  <c r="G43" i="17"/>
  <c r="F43" i="17"/>
  <c r="E43" i="17"/>
  <c r="D43" i="17"/>
  <c r="C43" i="17"/>
  <c r="O42" i="17"/>
  <c r="N42" i="17"/>
  <c r="K42" i="17"/>
  <c r="J42" i="17"/>
  <c r="I42" i="17"/>
  <c r="H42" i="17"/>
  <c r="G42" i="17"/>
  <c r="F42" i="17"/>
  <c r="E42" i="17"/>
  <c r="D42" i="17"/>
  <c r="C42" i="17"/>
  <c r="O41" i="17"/>
  <c r="N41" i="17"/>
  <c r="K41" i="17"/>
  <c r="J41" i="17"/>
  <c r="I41" i="17"/>
  <c r="H41" i="17"/>
  <c r="G41" i="17"/>
  <c r="F41" i="17"/>
  <c r="E41" i="17"/>
  <c r="D41" i="17"/>
  <c r="C41" i="17"/>
  <c r="O40" i="17"/>
  <c r="N40" i="17"/>
  <c r="K40" i="17"/>
  <c r="J40" i="17"/>
  <c r="I40" i="17"/>
  <c r="H40" i="17"/>
  <c r="G40" i="17"/>
  <c r="F40" i="17"/>
  <c r="E40" i="17"/>
  <c r="D40" i="17"/>
  <c r="C40" i="17"/>
  <c r="O39" i="17"/>
  <c r="N39" i="17"/>
  <c r="K39" i="17"/>
  <c r="J39" i="17"/>
  <c r="I39" i="17"/>
  <c r="H39" i="17"/>
  <c r="G39" i="17"/>
  <c r="F39" i="17"/>
  <c r="E39" i="17"/>
  <c r="D39" i="17"/>
  <c r="C39" i="17"/>
  <c r="O38" i="17"/>
  <c r="N38" i="17"/>
  <c r="K38" i="17"/>
  <c r="J38" i="17"/>
  <c r="I38" i="17"/>
  <c r="H38" i="17"/>
  <c r="G38" i="17"/>
  <c r="F38" i="17"/>
  <c r="E38" i="17"/>
  <c r="D38" i="17"/>
  <c r="C38" i="17"/>
  <c r="O37" i="17"/>
  <c r="N37" i="17"/>
  <c r="K37" i="17"/>
  <c r="J37" i="17"/>
  <c r="I37" i="17"/>
  <c r="H37" i="17"/>
  <c r="G37" i="17"/>
  <c r="F37" i="17"/>
  <c r="E37" i="17"/>
  <c r="D37" i="17"/>
  <c r="C37" i="17"/>
  <c r="O36" i="17"/>
  <c r="N36" i="17"/>
  <c r="K36" i="17"/>
  <c r="J36" i="17"/>
  <c r="I36" i="17"/>
  <c r="H36" i="17"/>
  <c r="G36" i="17"/>
  <c r="F36" i="17"/>
  <c r="E36" i="17"/>
  <c r="D36" i="17"/>
  <c r="C36" i="17"/>
  <c r="O35" i="17"/>
  <c r="N35" i="17"/>
  <c r="K35" i="17"/>
  <c r="J35" i="17"/>
  <c r="I35" i="17"/>
  <c r="H35" i="17"/>
  <c r="G35" i="17"/>
  <c r="F35" i="17"/>
  <c r="E35" i="17"/>
  <c r="D35" i="17"/>
  <c r="C35" i="17"/>
  <c r="O34" i="17"/>
  <c r="N34" i="17"/>
  <c r="K34" i="17"/>
  <c r="J34" i="17"/>
  <c r="I34" i="17"/>
  <c r="H34" i="17"/>
  <c r="G34" i="17"/>
  <c r="F34" i="17"/>
  <c r="E34" i="17"/>
  <c r="D34" i="17"/>
  <c r="C34" i="17"/>
  <c r="O33" i="17"/>
  <c r="N33" i="17"/>
  <c r="K33" i="17"/>
  <c r="J33" i="17"/>
  <c r="I33" i="17"/>
  <c r="H33" i="17"/>
  <c r="G33" i="17"/>
  <c r="F33" i="17"/>
  <c r="E33" i="17"/>
  <c r="D33" i="17"/>
  <c r="C33" i="17"/>
  <c r="O32" i="17"/>
  <c r="N32" i="17"/>
  <c r="K32" i="17"/>
  <c r="J32" i="17"/>
  <c r="I32" i="17"/>
  <c r="H32" i="17"/>
  <c r="G32" i="17"/>
  <c r="F32" i="17"/>
  <c r="E32" i="17"/>
  <c r="D32" i="17"/>
  <c r="C32" i="17"/>
  <c r="O31" i="17"/>
  <c r="N31" i="17"/>
  <c r="K31" i="17"/>
  <c r="J31" i="17"/>
  <c r="I31" i="17"/>
  <c r="H31" i="17"/>
  <c r="G31" i="17"/>
  <c r="F31" i="17"/>
  <c r="E31" i="17"/>
  <c r="D31" i="17"/>
  <c r="C31" i="17"/>
  <c r="F7" i="15" l="1"/>
  <c r="F26" i="15" s="1"/>
  <c r="J7" i="15"/>
  <c r="J26" i="15" s="1"/>
  <c r="E7" i="15"/>
  <c r="E26" i="15" s="1"/>
  <c r="H7" i="15"/>
  <c r="D7" i="15"/>
  <c r="D26" i="15" s="1"/>
  <c r="I7" i="15"/>
  <c r="G7" i="15"/>
  <c r="G26" i="15" s="1"/>
  <c r="B3" i="17"/>
  <c r="C7" i="17"/>
  <c r="C26" i="17" s="1"/>
  <c r="I26" i="15" l="1"/>
  <c r="H26" i="15"/>
</calcChain>
</file>

<file path=xl/sharedStrings.xml><?xml version="1.0" encoding="utf-8"?>
<sst xmlns="http://schemas.openxmlformats.org/spreadsheetml/2006/main" count="416" uniqueCount="291">
  <si>
    <t>N</t>
  </si>
  <si>
    <t>Assets</t>
  </si>
  <si>
    <t>Liabilities</t>
  </si>
  <si>
    <t>Capital</t>
  </si>
  <si>
    <t>Profit</t>
  </si>
  <si>
    <t>Total Assets</t>
  </si>
  <si>
    <t>Loan Portfolio</t>
  </si>
  <si>
    <t>Total Liabilities</t>
  </si>
  <si>
    <t>Deposits of Individuals</t>
  </si>
  <si>
    <t>Loan Loss Reserves</t>
  </si>
  <si>
    <t>Shareholders' Equity</t>
  </si>
  <si>
    <t>Share Capital</t>
  </si>
  <si>
    <t>Regulatory Capital</t>
  </si>
  <si>
    <t>Total</t>
  </si>
  <si>
    <t>Provisions for Possible Losses</t>
  </si>
  <si>
    <t>Net Interest Income</t>
  </si>
  <si>
    <t>Net Fee and Commission Income</t>
  </si>
  <si>
    <t>Total Interest Income</t>
  </si>
  <si>
    <t>Interest Income from Loans</t>
  </si>
  <si>
    <t>Total Interest Expenses</t>
  </si>
  <si>
    <t>Interest Expenses on Deposits</t>
  </si>
  <si>
    <t>Gain (Loss) on Foreign Exchange Trade</t>
  </si>
  <si>
    <t>GEL</t>
  </si>
  <si>
    <t>FX</t>
  </si>
  <si>
    <t>Deposits' Structure of Banking Sector</t>
  </si>
  <si>
    <t>Deposits of Legal Entities</t>
  </si>
  <si>
    <t>Total Deposits</t>
  </si>
  <si>
    <t>წილი საბანკო სექტორში</t>
  </si>
  <si>
    <t>აქტივები</t>
  </si>
  <si>
    <t>საკრედიტო დაბანდება</t>
  </si>
  <si>
    <t>მთლიანი ვალდებულებები</t>
  </si>
  <si>
    <t>დეპოზიტები</t>
  </si>
  <si>
    <t>არასაბანკო იურიდიული და ფიზიკური პირების დეპოზიტები</t>
  </si>
  <si>
    <t>მ.შ. იურიდიულ პირთა დეპოზიტები</t>
  </si>
  <si>
    <t>მ.შ. ფიზიკურ პირთა დეპოზიტები</t>
  </si>
  <si>
    <t>სააქციო კაპიტალი</t>
  </si>
  <si>
    <t>ათას ლარებში</t>
  </si>
  <si>
    <t>ვალდებულებები</t>
  </si>
  <si>
    <t>კაპიტალი</t>
  </si>
  <si>
    <t>მოგება</t>
  </si>
  <si>
    <t>მთლიანი აქტივები</t>
  </si>
  <si>
    <t>ფულადი სახსრები</t>
  </si>
  <si>
    <t>სესხების შესაძლო დანაკარგების რეზერვი</t>
  </si>
  <si>
    <t>სულ დეპოზიტები</t>
  </si>
  <si>
    <t>ნასესხები სახსრები</t>
  </si>
  <si>
    <t>მ.შ.საწესდებო კაპიტალი</t>
  </si>
  <si>
    <t>საზედამხედველო კაპიტალი</t>
  </si>
  <si>
    <t>Market Share</t>
  </si>
  <si>
    <t>Non Banking Deposits</t>
  </si>
  <si>
    <t>Total Banking Sector</t>
  </si>
  <si>
    <t>Cash Equivalents</t>
  </si>
  <si>
    <t>Borrowed Funds</t>
  </si>
  <si>
    <t>Thausands GEL</t>
  </si>
  <si>
    <t>წმინდა საპროცენტო შემოსავალი</t>
  </si>
  <si>
    <t>წმინდა საკომისიო შემოსავალი</t>
  </si>
  <si>
    <t>წმინდა მოგება</t>
  </si>
  <si>
    <t>მთლიანი აქტივების მოცულობა</t>
  </si>
  <si>
    <t>დანახარჯები აქტივების შესაძლო დანაკარგების მიხედვით</t>
  </si>
  <si>
    <t>მთლიანი საპროცენტო შემოსავალი</t>
  </si>
  <si>
    <t>მ.შ. საპროცენტო შემოსავლები სესხებიდან</t>
  </si>
  <si>
    <t>მთლიანი საპროცენტო ხარჯი</t>
  </si>
  <si>
    <t>მ.შ. დეპოზიტებზე გადახდილი პროცენტები</t>
  </si>
  <si>
    <t>წმინდა არასაპროცენტო შემოსავალი</t>
  </si>
  <si>
    <t>NET Interest Income</t>
  </si>
  <si>
    <t>NET Income</t>
  </si>
  <si>
    <t>Net Non-Interest Income</t>
  </si>
  <si>
    <t>სულ</t>
  </si>
  <si>
    <t>ლარი</t>
  </si>
  <si>
    <t>სებ–ის დეპოზიტები</t>
  </si>
  <si>
    <t>კომერციული ბანკების დეპოზიტები</t>
  </si>
  <si>
    <t>იურიდიული პირების დეპოზიტები</t>
  </si>
  <si>
    <t>რეზიდენტი იურიდიული პირების დეპოზიტები</t>
  </si>
  <si>
    <t>არარეზიდენტი იურიდიული პირების დეპოზიტები</t>
  </si>
  <si>
    <t>ფიზიკური პირების დეპოზიტები</t>
  </si>
  <si>
    <t>რეზიდენტი ფიზიკური პირების დეპოზიტები</t>
  </si>
  <si>
    <t>არარეზიდენტი ფიზიკური პირების დეპოზიტები</t>
  </si>
  <si>
    <t>ვადიანი დეპოზიტები</t>
  </si>
  <si>
    <t>მოგება აქტივებზე ROA, გაწლიურებული</t>
  </si>
  <si>
    <t>მოგება კაპიტალზე ROE, გაწლიურებული</t>
  </si>
  <si>
    <t>Return on Assets - ROA, Annualized</t>
  </si>
  <si>
    <t>Return on Equity - ROE, Annualized</t>
  </si>
  <si>
    <t>კონსოლიდირებული</t>
  </si>
  <si>
    <t>სახელმწიფო ორგანიზაციები</t>
  </si>
  <si>
    <t xml:space="preserve">საფინანსო ინსტიტუტები </t>
  </si>
  <si>
    <t>უძრავი ქონების დეველოპმენტი</t>
  </si>
  <si>
    <t>უძრავი ქონების მენეჯმენტი</t>
  </si>
  <si>
    <t>სამშენებლო კომპანიები (არა დეველოპერები)</t>
  </si>
  <si>
    <t>სამშენებლო მასალების მოპოვება, წარმოება და ვაჭრობა</t>
  </si>
  <si>
    <t>სამომხმარებლო საქონლის წარმოება</t>
  </si>
  <si>
    <t>ვაჭრობა (სხვა)</t>
  </si>
  <si>
    <t>წარმოება (სხვა)</t>
  </si>
  <si>
    <t>სასტუმროები და ტურიზმი</t>
  </si>
  <si>
    <t>რესტორნები, ბარები, კაფეები და სწრაფი კვების ობიექტები</t>
  </si>
  <si>
    <t>მძიმე მრეწველობა</t>
  </si>
  <si>
    <t>ენერგეტიკა</t>
  </si>
  <si>
    <t>ავტომობილების დილერები</t>
  </si>
  <si>
    <t>ჯანდაცვა</t>
  </si>
  <si>
    <t>ფარმაცევტიკა</t>
  </si>
  <si>
    <t>ტელეკომუნიკაცია</t>
  </si>
  <si>
    <t>სერვისი</t>
  </si>
  <si>
    <t>სოფლის მეურნეობის სექტორი</t>
  </si>
  <si>
    <t>საცალო პროდუქტები</t>
  </si>
  <si>
    <t>მომენტალური განვადება</t>
  </si>
  <si>
    <t>ოვერდრაფტები</t>
  </si>
  <si>
    <t>საკრედიტო ბარათები</t>
  </si>
  <si>
    <t>იპოთეკური სესხები</t>
  </si>
  <si>
    <t>Table N 7 - Credit portfolio by sectors</t>
  </si>
  <si>
    <t>State</t>
  </si>
  <si>
    <t>Financial Institutions</t>
  </si>
  <si>
    <t>Real Estate Management</t>
  </si>
  <si>
    <t>Construction Companies</t>
  </si>
  <si>
    <t>Production and Trade of Construction Materials</t>
  </si>
  <si>
    <t>Trade of Consumer Foods and Goods</t>
  </si>
  <si>
    <t>Production of Consumer Foods and Goods</t>
  </si>
  <si>
    <t>Production and Trade of Durable Goods</t>
  </si>
  <si>
    <t>Production and Trade of Clothes, Shoes and Textiles</t>
  </si>
  <si>
    <t>Trade (Other)</t>
  </si>
  <si>
    <t>Other Production</t>
  </si>
  <si>
    <t>Hotels, Tourism</t>
  </si>
  <si>
    <t>Restaurants</t>
  </si>
  <si>
    <t>Industry</t>
  </si>
  <si>
    <t>Energy</t>
  </si>
  <si>
    <t>Auto Dealers</t>
  </si>
  <si>
    <t>Health Care</t>
  </si>
  <si>
    <t>Pharmacy</t>
  </si>
  <si>
    <t>Telecommunication</t>
  </si>
  <si>
    <t>Service</t>
  </si>
  <si>
    <t>Agro</t>
  </si>
  <si>
    <t>Retail</t>
  </si>
  <si>
    <t>Car Loans</t>
  </si>
  <si>
    <t>Consumer Loans</t>
  </si>
  <si>
    <t>Momental Installments</t>
  </si>
  <si>
    <t>Payrolls (Overdrafts)</t>
  </si>
  <si>
    <t>Credit Cards</t>
  </si>
  <si>
    <t>Mortgages</t>
  </si>
  <si>
    <t>For Finished Property</t>
  </si>
  <si>
    <t>For in Progress Property</t>
  </si>
  <si>
    <t>საქართველოს ბანკი</t>
  </si>
  <si>
    <t>თი–ბი–სი ბანკი</t>
  </si>
  <si>
    <t>ლიბერთი ბანკი</t>
  </si>
  <si>
    <t>ვი–თი–ბი ბანკი</t>
  </si>
  <si>
    <t>პროკრედიტ ბანკი</t>
  </si>
  <si>
    <t>ბაზის ბანკი</t>
  </si>
  <si>
    <t>ქართუ ბანკი</t>
  </si>
  <si>
    <t>ტერა ბანკი</t>
  </si>
  <si>
    <t>კრედო ბანკი</t>
  </si>
  <si>
    <t>ხალიკ ბანკი</t>
  </si>
  <si>
    <t>ზირაათ ბანკი</t>
  </si>
  <si>
    <t>Bank of Georgia</t>
  </si>
  <si>
    <t>TBC Bank</t>
  </si>
  <si>
    <t>Liberty Bank</t>
  </si>
  <si>
    <t>VTB Bank Georgia</t>
  </si>
  <si>
    <t>ProCredit Bank</t>
  </si>
  <si>
    <t>Basis Bank</t>
  </si>
  <si>
    <t>Cartu Bank</t>
  </si>
  <si>
    <t>Tera bank</t>
  </si>
  <si>
    <t>Credo Bank</t>
  </si>
  <si>
    <t>HALYK Bank</t>
  </si>
  <si>
    <t>Pasha Bank</t>
  </si>
  <si>
    <t>Ziraat Bank</t>
  </si>
  <si>
    <t>Silk Bank</t>
  </si>
  <si>
    <t>სილქ ბანკი</t>
  </si>
  <si>
    <t xml:space="preserve">სახელმწიფო ინსტიტუტებისა და სახელმწიფო კონტროლს დაქვემდებარებულ ორგანიზაციებიდან მოზიდული უზრუნველყოფილი დეპოზიტები
</t>
  </si>
  <si>
    <t>Secured deposits of government institutions and government controlled entities</t>
  </si>
  <si>
    <t>პეისერა</t>
  </si>
  <si>
    <t>Paysera</t>
  </si>
  <si>
    <t>სხვა</t>
  </si>
  <si>
    <t>მოთხოვნამდე დეპოზიტები</t>
  </si>
  <si>
    <t>მიმდინარე დეპოზიტები</t>
  </si>
  <si>
    <t>სადეპოზიტო სერტიფიკატები (CD)</t>
  </si>
  <si>
    <t>ყველა სახის დეპოზიტები</t>
  </si>
  <si>
    <t>ფინანსური სექტორის დეპოზიტები</t>
  </si>
  <si>
    <t>რეზიდენტი კომერციული ბანკების დეპოზიტები</t>
  </si>
  <si>
    <t>არარეზიდენტი კომერციული ბანკების დეპოზიტები</t>
  </si>
  <si>
    <t>არასაბანკო ფინანსური ინსტიტუტების დეპოზიტები</t>
  </si>
  <si>
    <t>რეზიდენტი არასაბანკო ფინანსური ინსტიტუტების დეპოზიტები</t>
  </si>
  <si>
    <t>არარეზიდენტი არასაბანკო ფინანსური ინსტიტუტების დეპოზიტები</t>
  </si>
  <si>
    <t>სულ ფინანსური სექტორის დეპოზიტები</t>
  </si>
  <si>
    <t>არაფინანსური სექტორის დეპოზიტები</t>
  </si>
  <si>
    <t>სულ არასაბანკო იურიდიული და ფიზიკური პირების დეპოზიტები</t>
  </si>
  <si>
    <t>მოგება–ზარალი ვალუტის ყიდვა–გაყიდვის ოპერაციებიდან</t>
  </si>
  <si>
    <t>ცხრილი N5 – დეპოზიტების სტრუქტურა საბანკო სექტორში</t>
  </si>
  <si>
    <t>Other</t>
  </si>
  <si>
    <t>ფინანსური ინსტრუმენტის ამორტიზირებული ღირებულება</t>
  </si>
  <si>
    <t>ფინანსური ინსტრუმენტის მოსალოდნელი საკრედიტო ზარალი (BANK)</t>
  </si>
  <si>
    <t>სესხის ძირი თანხით შეწონილი საპროცენტო განაკვეთი</t>
  </si>
  <si>
    <t>სესხის ძირი თანხით შეწონილი საშუალო საკონტრაქტო ვადიანობა სტოკზე (თვე)</t>
  </si>
  <si>
    <t>91 და მეტი დღით ვადაგადაცილებული  ფინანსური ინსტრუმენტების ამორტიზებული ღირებულება</t>
  </si>
  <si>
    <t>1-ი დონის (BANK) საკრედიტო რისკი ფინანსური ინსტრუმენტების ამორტიზირებული ღირებულება</t>
  </si>
  <si>
    <t>მე-2 დონის (BANK) საკრედიტო რისკი ფინანსური ინსტრუმენტების ამორტიზირებული ღირებულება</t>
  </si>
  <si>
    <t>მე-3 დონის (BANK)  საკრედიტო რისკი ფინანსური ინსტრუმენტების ამორტიზირებული ღირებულება</t>
  </si>
  <si>
    <t>შეძენილი ან გამოშვებული, გაუფასურებული (POCI) (BANK)  ფინანსური ინსტრუმენტების ამორტიზირებული ღირებულება</t>
  </si>
  <si>
    <t>საბითუმო ლომბარდი</t>
  </si>
  <si>
    <t>სამომხმარებლო საქონლით ვაჭრობა</t>
  </si>
  <si>
    <t>ხანგრძლივი მოხმარების სამომხმარებლო საქონლის წარმოება და ვაჭრობა</t>
  </si>
  <si>
    <t>ფეხსაცმლის, ტანსაცმლისა და ტექსტილის წარმოება და ვაჭრობა</t>
  </si>
  <si>
    <t>ბენზინგასამართი სადგურები და ბენზინის იმპორტიორები</t>
  </si>
  <si>
    <t>მათ შორის: ექსპორტიორები</t>
  </si>
  <si>
    <t>სატრანსპორტო სესხები</t>
  </si>
  <si>
    <t>სამომხმარებლო სესხები</t>
  </si>
  <si>
    <t>სწრაფი სესხები (Pay Day Loans)</t>
  </si>
  <si>
    <t>იპოთეკური სესხები - დასრულებული უძრავი ქონების შეძენა</t>
  </si>
  <si>
    <t>იპოთეკური სესხები - მშენებლობა, მშენებლობის პროცესში მყოფი უძრავი ქონების შეძენა</t>
  </si>
  <si>
    <t>იპოთეკური სესხები - უძრავი ქონების რემონტისათვის</t>
  </si>
  <si>
    <t>საცალო ლომბარდული სესხები</t>
  </si>
  <si>
    <t>სტუდენტური სესხები</t>
  </si>
  <si>
    <t xml:space="preserve">კორპორატიული სეგმენტი </t>
  </si>
  <si>
    <t xml:space="preserve">მცირე და საშუალო სეგმენტი </t>
  </si>
  <si>
    <t>მიკრო სეგმენტი</t>
  </si>
  <si>
    <t xml:space="preserve">საცალო სეგმენტი </t>
  </si>
  <si>
    <t>სექტორები, საცალო პროდუქტები</t>
  </si>
  <si>
    <t>ცხრილი N6 - სასესხო პორტფელი სექტორების მიხედვით</t>
  </si>
  <si>
    <t>Sectors, retail products</t>
  </si>
  <si>
    <t>Oil Importers and Retailers</t>
  </si>
  <si>
    <t>i.a. Exporters</t>
  </si>
  <si>
    <t>Pay Day Loans</t>
  </si>
  <si>
    <t>For Housing Rennovations</t>
  </si>
  <si>
    <t>Student Loans</t>
  </si>
  <si>
    <t>Retail Pawn Shop Loans</t>
  </si>
  <si>
    <t>Wholesale Pawn Shop</t>
  </si>
  <si>
    <t>Corporate Segment</t>
  </si>
  <si>
    <t>SME Segment</t>
  </si>
  <si>
    <t>Micro Segment</t>
  </si>
  <si>
    <t>Retail Segment</t>
  </si>
  <si>
    <t>ECL (BANK)</t>
  </si>
  <si>
    <t>Amortised Cost</t>
  </si>
  <si>
    <t>Interest rate weighted by loan principal</t>
  </si>
  <si>
    <t>Average contract maturity on stock weighted by loan principal (month)</t>
  </si>
  <si>
    <t>Amortised cost of financial instruments overdue by 91 days and more</t>
  </si>
  <si>
    <t>Amortised cost of Stage 1 (BANK) financial instruments</t>
  </si>
  <si>
    <t>Amortised cost of Stage 2 (BANK) financial isntruments</t>
  </si>
  <si>
    <t>Amortised cost of Stage 3 (BANK) financial instruments</t>
  </si>
  <si>
    <t>Amortised cost of purchased or originated, credit-impaired (POCI) (BANK) financial instruments</t>
  </si>
  <si>
    <t>Real Estate Development</t>
  </si>
  <si>
    <t>წმინდა საკომისიო შემოსავალი მომსახურების მიხედვით</t>
  </si>
  <si>
    <t>მოგება გადასახადის გადახდამდე</t>
  </si>
  <si>
    <t>Net Fee and Commission Income from Services</t>
  </si>
  <si>
    <t>Net Income Before Taxes</t>
  </si>
  <si>
    <t>პაშაბანკი</t>
  </si>
  <si>
    <t>იშ ბანკ</t>
  </si>
  <si>
    <t>IS Bank</t>
  </si>
  <si>
    <t>უცხ. ვალუტა</t>
  </si>
  <si>
    <t>Current (Accounts) Deposits</t>
  </si>
  <si>
    <t>Demand Deposits</t>
  </si>
  <si>
    <t>Time Deposits</t>
  </si>
  <si>
    <t>Certificates of Deposit (CD)</t>
  </si>
  <si>
    <t>All Deposits</t>
  </si>
  <si>
    <t>Financial Sector Deposits</t>
  </si>
  <si>
    <t>NBG Deposits</t>
  </si>
  <si>
    <t>Commercial Banks Deposits</t>
  </si>
  <si>
    <t>Resident banks</t>
  </si>
  <si>
    <t>Non-resident banks</t>
  </si>
  <si>
    <t>Nonbank Financial Institutions Deposits</t>
  </si>
  <si>
    <t>Resident nonbank financial institutes</t>
  </si>
  <si>
    <t>Non-resident nonbank financial institutes</t>
  </si>
  <si>
    <t>Total Financial Sector Deposits</t>
  </si>
  <si>
    <t>Non-financial Sector Deposits</t>
  </si>
  <si>
    <t>Resident legal entitites</t>
  </si>
  <si>
    <t>Non-resident legal entities</t>
  </si>
  <si>
    <t>Resident individuals</t>
  </si>
  <si>
    <t>Non-resident individuals</t>
  </si>
  <si>
    <t>Total Non-financial Sector Deposits</t>
  </si>
  <si>
    <t>ათასი ლარი</t>
  </si>
  <si>
    <t>Consolidated</t>
  </si>
  <si>
    <t>Interbank Financial Instruments</t>
  </si>
  <si>
    <t>ბანკთაშორისი ფინანსური ინსტრუმენტები</t>
  </si>
  <si>
    <t>საკრედიტო პორტფელი (ბანკთაშორისი სესხების გარდა)</t>
  </si>
  <si>
    <t>Credit Portfolio (w/o Interbank financial instruments)</t>
  </si>
  <si>
    <t>Deposits of non-bank financial institutions</t>
  </si>
  <si>
    <t/>
  </si>
  <si>
    <t>პეივბანკი</t>
  </si>
  <si>
    <t>PaveBank</t>
  </si>
  <si>
    <t>ჰეშბანკი</t>
  </si>
  <si>
    <t>HashBank</t>
  </si>
  <si>
    <t>in 1000 GEL</t>
  </si>
  <si>
    <t>მთლიანი არასაპროცენტო ხარჯი</t>
  </si>
  <si>
    <t>Total non-Interest Expenses</t>
  </si>
  <si>
    <t>Non Interest Income/Expenses</t>
  </si>
  <si>
    <t>Interest Income/Expenses</t>
  </si>
  <si>
    <t>არასაპროცენტო შემოსავლები/ხარჯები</t>
  </si>
  <si>
    <t>საპროცენტო შემოსავლები/ხარჯები</t>
  </si>
  <si>
    <t>ცხრილი N 1 – კომერციული ბანკების/მიკრობანკების ფინანსური მონაცემები საბალანსო უწყისის მიხედვით</t>
  </si>
  <si>
    <t>ბანკის/მიკრობანკის დასახელება</t>
  </si>
  <si>
    <t>Name of The Bank/Microbank</t>
  </si>
  <si>
    <t>Income Statement Financial Data of Commercial Banks/Microbanks Operating in Georgia</t>
  </si>
  <si>
    <t xml:space="preserve">ცხრილი N 2 – კომერციული ბანკების/მიკრობანკების ფინანსური მონაცემები მოგება–ზარალის უწყისის მიხედვით </t>
  </si>
  <si>
    <t>Balance Sheet Financial Data of Commercial Banks/Microbanks Operating in Georgia</t>
  </si>
  <si>
    <t>მიკრობანკი ემბისი</t>
  </si>
  <si>
    <t>მიკრობანკი კრისტალი</t>
  </si>
  <si>
    <t>Microbank Crystal</t>
  </si>
  <si>
    <t>Microbank MBC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</si>
</sst>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$_-;\-* #,##0.00_$_-;_-* &quot;-&quot;??_$_-;_-@_-"/>
    <numFmt numFmtId="165" formatCode="_(* #,##0_);_(* \(#,##0\);_(* &quot;-&quot;??_);_(@_)"/>
    <numFmt numFmtId="166" formatCode="#,##0,"/>
    <numFmt numFmtId="167" formatCode="dd\/mm\/yyyy\ \მ\დ\გ\ო\მ\ა\რ\ე\ო\ბ\ი\თ"/>
    <numFmt numFmtId="168" formatCode="&quot;as on &quot;\ mmmm\ dd\,\ yyyy"/>
    <numFmt numFmtId="169" formatCode="&quot;as of &quot;\ mmmm\ dd\,\ yyyy"/>
    <numFmt numFmtId="170" formatCode="_(* #,##0.0_);_(* \(#,##0.0\);_(* &quot;-&quot;??_);_(@_)"/>
  </numFmts>
  <fonts count="21" x14ac:knownFonts="1"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</font>
    <font>
      <b/>
      <u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4" fontId="6" fillId="0" borderId="0" applyFill="0" applyBorder="0" applyAlignment="0" applyProtection="0"/>
    <xf numFmtId="9" fontId="6" fillId="0" borderId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4">
    <xf numFmtId="0" fontId="0" fillId="0" borderId="0" xfId="0"/>
    <xf numFmtId="0" fontId="10" fillId="0" borderId="0" xfId="0" applyFont="1" applyFill="1"/>
    <xf numFmtId="0" fontId="10" fillId="0" borderId="0" xfId="0" applyFont="1"/>
    <xf numFmtId="0" fontId="1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12" fillId="0" borderId="0" xfId="0" applyFont="1" applyProtection="1"/>
    <xf numFmtId="16" fontId="12" fillId="0" borderId="0" xfId="0" applyNumberFormat="1" applyFont="1" applyProtection="1"/>
    <xf numFmtId="0" fontId="12" fillId="0" borderId="4" xfId="0" applyFont="1" applyBorder="1" applyAlignment="1" applyProtection="1">
      <alignment horizontal="center" vertical="center" textRotation="90" wrapText="1"/>
    </xf>
    <xf numFmtId="0" fontId="12" fillId="0" borderId="3" xfId="0" applyFont="1" applyBorder="1" applyAlignment="1" applyProtection="1">
      <alignment horizontal="center" vertical="center" textRotation="90" wrapText="1"/>
    </xf>
    <xf numFmtId="0" fontId="12" fillId="0" borderId="5" xfId="0" applyFont="1" applyBorder="1" applyAlignment="1" applyProtection="1">
      <alignment horizontal="center" vertical="center" textRotation="90" wrapText="1"/>
    </xf>
    <xf numFmtId="0" fontId="12" fillId="0" borderId="0" xfId="0" applyFont="1" applyAlignment="1" applyProtection="1">
      <alignment wrapText="1"/>
    </xf>
    <xf numFmtId="10" fontId="10" fillId="2" borderId="6" xfId="2" applyNumberFormat="1" applyFont="1" applyFill="1" applyBorder="1" applyAlignment="1" applyProtection="1">
      <alignment horizontal="left"/>
    </xf>
    <xf numFmtId="10" fontId="13" fillId="2" borderId="7" xfId="3" applyNumberFormat="1" applyFont="1" applyFill="1" applyBorder="1" applyAlignment="1" applyProtection="1">
      <alignment horizontal="right"/>
    </xf>
    <xf numFmtId="10" fontId="13" fillId="2" borderId="2" xfId="3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left"/>
    </xf>
    <xf numFmtId="10" fontId="13" fillId="0" borderId="7" xfId="3" applyNumberFormat="1" applyFont="1" applyFill="1" applyBorder="1" applyAlignment="1" applyProtection="1">
      <alignment horizontal="right"/>
    </xf>
    <xf numFmtId="10" fontId="13" fillId="0" borderId="2" xfId="3" applyNumberFormat="1" applyFont="1" applyFill="1" applyBorder="1" applyAlignment="1" applyProtection="1">
      <alignment horizontal="right"/>
    </xf>
    <xf numFmtId="1" fontId="9" fillId="0" borderId="8" xfId="2" applyNumberFormat="1" applyFont="1" applyFill="1" applyBorder="1" applyAlignment="1" applyProtection="1">
      <alignment horizontal="center" vertical="center"/>
    </xf>
    <xf numFmtId="10" fontId="9" fillId="0" borderId="9" xfId="2" applyNumberFormat="1" applyFont="1" applyFill="1" applyBorder="1" applyAlignment="1" applyProtection="1">
      <alignment horizontal="left"/>
    </xf>
    <xf numFmtId="10" fontId="14" fillId="0" borderId="8" xfId="3" applyNumberFormat="1" applyFont="1" applyFill="1" applyBorder="1" applyAlignment="1" applyProtection="1">
      <alignment horizontal="right"/>
    </xf>
    <xf numFmtId="10" fontId="14" fillId="0" borderId="10" xfId="3" applyNumberFormat="1" applyFont="1" applyFill="1" applyBorder="1" applyAlignment="1" applyProtection="1">
      <alignment horizontal="right"/>
    </xf>
    <xf numFmtId="10" fontId="14" fillId="0" borderId="9" xfId="3" applyNumberFormat="1" applyFont="1" applyFill="1" applyBorder="1" applyAlignment="1" applyProtection="1">
      <alignment horizontal="right"/>
    </xf>
    <xf numFmtId="165" fontId="7" fillId="0" borderId="0" xfId="1" applyNumberFormat="1" applyFont="1" applyProtection="1"/>
    <xf numFmtId="166" fontId="10" fillId="2" borderId="7" xfId="0" applyNumberFormat="1" applyFont="1" applyFill="1" applyBorder="1" applyAlignment="1" applyProtection="1">
      <alignment horizontal="right"/>
    </xf>
    <xf numFmtId="166" fontId="10" fillId="2" borderId="2" xfId="0" applyNumberFormat="1" applyFont="1" applyFill="1" applyBorder="1" applyAlignment="1" applyProtection="1">
      <alignment horizontal="right"/>
    </xf>
    <xf numFmtId="166" fontId="10" fillId="2" borderId="6" xfId="0" applyNumberFormat="1" applyFont="1" applyFill="1" applyBorder="1" applyAlignment="1" applyProtection="1">
      <alignment horizontal="right"/>
    </xf>
    <xf numFmtId="166" fontId="10" fillId="0" borderId="7" xfId="0" applyNumberFormat="1" applyFont="1" applyFill="1" applyBorder="1" applyAlignment="1" applyProtection="1">
      <alignment horizontal="right"/>
    </xf>
    <xf numFmtId="166" fontId="10" fillId="0" borderId="2" xfId="0" applyNumberFormat="1" applyFont="1" applyFill="1" applyBorder="1" applyAlignment="1" applyProtection="1">
      <alignment horizontal="right"/>
    </xf>
    <xf numFmtId="166" fontId="10" fillId="0" borderId="6" xfId="0" applyNumberFormat="1" applyFont="1" applyFill="1" applyBorder="1" applyAlignment="1" applyProtection="1">
      <alignment horizontal="right"/>
    </xf>
    <xf numFmtId="10" fontId="10" fillId="2" borderId="7" xfId="2" applyNumberFormat="1" applyFont="1" applyFill="1" applyBorder="1" applyAlignment="1" applyProtection="1">
      <alignment horizontal="right"/>
    </xf>
    <xf numFmtId="10" fontId="10" fillId="2" borderId="2" xfId="2" applyNumberFormat="1" applyFont="1" applyFill="1" applyBorder="1" applyAlignment="1" applyProtection="1">
      <alignment horizontal="right"/>
    </xf>
    <xf numFmtId="10" fontId="10" fillId="2" borderId="6" xfId="2" applyNumberFormat="1" applyFont="1" applyFill="1" applyBorder="1" applyAlignment="1" applyProtection="1">
      <alignment horizontal="right"/>
    </xf>
    <xf numFmtId="10" fontId="10" fillId="0" borderId="7" xfId="2" applyNumberFormat="1" applyFont="1" applyFill="1" applyBorder="1" applyAlignment="1" applyProtection="1">
      <alignment horizontal="right"/>
    </xf>
    <xf numFmtId="10" fontId="10" fillId="0" borderId="2" xfId="2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right"/>
    </xf>
    <xf numFmtId="0" fontId="10" fillId="0" borderId="3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1" fillId="0" borderId="0" xfId="0" applyFont="1" applyProtection="1"/>
    <xf numFmtId="0" fontId="10" fillId="0" borderId="4" xfId="0" applyFont="1" applyBorder="1" applyAlignment="1" applyProtection="1">
      <alignment horizontal="center" vertical="center" textRotation="90" wrapText="1"/>
    </xf>
    <xf numFmtId="0" fontId="10" fillId="0" borderId="13" xfId="0" applyFont="1" applyBorder="1" applyAlignment="1" applyProtection="1">
      <alignment horizontal="center" vertical="center" textRotation="90" wrapText="1"/>
    </xf>
    <xf numFmtId="166" fontId="10" fillId="2" borderId="13" xfId="0" applyNumberFormat="1" applyFont="1" applyFill="1" applyBorder="1" applyAlignment="1" applyProtection="1">
      <alignment horizontal="right"/>
    </xf>
    <xf numFmtId="166" fontId="10" fillId="2" borderId="4" xfId="0" applyNumberFormat="1" applyFont="1" applyFill="1" applyBorder="1" applyAlignment="1" applyProtection="1">
      <alignment horizontal="right"/>
    </xf>
    <xf numFmtId="166" fontId="10" fillId="2" borderId="3" xfId="0" applyNumberFormat="1" applyFont="1" applyFill="1" applyBorder="1" applyAlignment="1" applyProtection="1">
      <alignment horizontal="right"/>
    </xf>
    <xf numFmtId="166" fontId="10" fillId="2" borderId="5" xfId="0" applyNumberFormat="1" applyFont="1" applyFill="1" applyBorder="1" applyAlignment="1" applyProtection="1">
      <alignment horizontal="right"/>
    </xf>
    <xf numFmtId="166" fontId="10" fillId="0" borderId="13" xfId="0" applyNumberFormat="1" applyFont="1" applyFill="1" applyBorder="1" applyAlignment="1" applyProtection="1">
      <alignment horizontal="right"/>
    </xf>
    <xf numFmtId="166" fontId="10" fillId="0" borderId="4" xfId="0" applyNumberFormat="1" applyFont="1" applyFill="1" applyBorder="1" applyAlignment="1" applyProtection="1">
      <alignment horizontal="right"/>
    </xf>
    <xf numFmtId="166" fontId="10" fillId="0" borderId="3" xfId="0" applyNumberFormat="1" applyFont="1" applyFill="1" applyBorder="1" applyAlignment="1" applyProtection="1">
      <alignment horizontal="right"/>
    </xf>
    <xf numFmtId="166" fontId="10" fillId="0" borderId="5" xfId="0" applyNumberFormat="1" applyFont="1" applyFill="1" applyBorder="1" applyAlignment="1" applyProtection="1">
      <alignment horizontal="right"/>
    </xf>
    <xf numFmtId="3" fontId="10" fillId="0" borderId="0" xfId="0" applyNumberFormat="1" applyFont="1" applyBorder="1" applyProtection="1"/>
    <xf numFmtId="0" fontId="10" fillId="0" borderId="0" xfId="0" applyFont="1" applyProtection="1"/>
    <xf numFmtId="0" fontId="10" fillId="0" borderId="0" xfId="0" applyFont="1" applyFill="1" applyProtection="1"/>
    <xf numFmtId="0" fontId="10" fillId="0" borderId="0" xfId="0" applyFont="1" applyFill="1" applyBorder="1" applyProtection="1"/>
    <xf numFmtId="0" fontId="9" fillId="0" borderId="0" xfId="0" applyFont="1" applyFill="1" applyBorder="1" applyAlignment="1" applyProtection="1">
      <alignment horizontal="left"/>
    </xf>
    <xf numFmtId="165" fontId="10" fillId="2" borderId="7" xfId="1" applyNumberFormat="1" applyFont="1" applyFill="1" applyBorder="1" applyAlignment="1" applyProtection="1">
      <alignment horizontal="center" vertical="center"/>
    </xf>
    <xf numFmtId="165" fontId="10" fillId="0" borderId="7" xfId="1" applyNumberFormat="1" applyFont="1" applyFill="1" applyBorder="1" applyAlignment="1" applyProtection="1">
      <alignment horizontal="center" vertical="center"/>
    </xf>
    <xf numFmtId="10" fontId="10" fillId="2" borderId="7" xfId="3" applyNumberFormat="1" applyFont="1" applyFill="1" applyBorder="1" applyAlignment="1" applyProtection="1">
      <alignment horizontal="right"/>
    </xf>
    <xf numFmtId="10" fontId="10" fillId="2" borderId="2" xfId="3" applyNumberFormat="1" applyFont="1" applyFill="1" applyBorder="1" applyAlignment="1" applyProtection="1">
      <alignment horizontal="right"/>
    </xf>
    <xf numFmtId="10" fontId="10" fillId="2" borderId="6" xfId="3" applyNumberFormat="1" applyFont="1" applyFill="1" applyBorder="1" applyAlignment="1" applyProtection="1">
      <alignment horizontal="right"/>
    </xf>
    <xf numFmtId="10" fontId="10" fillId="0" borderId="7" xfId="3" applyNumberFormat="1" applyFont="1" applyFill="1" applyBorder="1" applyAlignment="1" applyProtection="1">
      <alignment horizontal="right"/>
    </xf>
    <xf numFmtId="10" fontId="10" fillId="0" borderId="2" xfId="3" applyNumberFormat="1" applyFont="1" applyFill="1" applyBorder="1" applyAlignment="1" applyProtection="1">
      <alignment horizontal="right"/>
    </xf>
    <xf numFmtId="166" fontId="12" fillId="0" borderId="0" xfId="0" applyNumberFormat="1" applyFont="1" applyProtection="1"/>
    <xf numFmtId="0" fontId="12" fillId="0" borderId="0" xfId="0" applyFont="1" applyAlignment="1" applyProtection="1">
      <alignment horizontal="right"/>
    </xf>
    <xf numFmtId="15" fontId="12" fillId="0" borderId="0" xfId="0" applyNumberFormat="1" applyFont="1" applyProtection="1"/>
    <xf numFmtId="167" fontId="12" fillId="0" borderId="0" xfId="0" applyNumberFormat="1" applyFont="1" applyProtection="1"/>
    <xf numFmtId="168" fontId="12" fillId="0" borderId="0" xfId="0" applyNumberFormat="1" applyFont="1" applyProtection="1"/>
    <xf numFmtId="167" fontId="12" fillId="3" borderId="0" xfId="0" applyNumberFormat="1" applyFont="1" applyFill="1" applyProtection="1"/>
    <xf numFmtId="167" fontId="16" fillId="0" borderId="0" xfId="0" applyNumberFormat="1" applyFont="1" applyProtection="1"/>
    <xf numFmtId="166" fontId="10" fillId="0" borderId="25" xfId="0" applyNumberFormat="1" applyFont="1" applyFill="1" applyBorder="1" applyAlignment="1" applyProtection="1">
      <alignment horizontal="right"/>
    </xf>
    <xf numFmtId="166" fontId="10" fillId="2" borderId="25" xfId="0" applyNumberFormat="1" applyFont="1" applyFill="1" applyBorder="1" applyAlignment="1" applyProtection="1">
      <alignment horizontal="right"/>
    </xf>
    <xf numFmtId="10" fontId="12" fillId="0" borderId="2" xfId="2" applyNumberFormat="1" applyFont="1" applyBorder="1" applyProtection="1"/>
    <xf numFmtId="10" fontId="12" fillId="0" borderId="6" xfId="2" applyNumberFormat="1" applyFont="1" applyBorder="1" applyProtection="1"/>
    <xf numFmtId="10" fontId="12" fillId="2" borderId="2" xfId="2" applyNumberFormat="1" applyFont="1" applyFill="1" applyBorder="1" applyProtection="1"/>
    <xf numFmtId="10" fontId="12" fillId="2" borderId="6" xfId="2" applyNumberFormat="1" applyFont="1" applyFill="1" applyBorder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 indent="4"/>
    </xf>
    <xf numFmtId="169" fontId="16" fillId="0" borderId="0" xfId="0" applyNumberFormat="1" applyFont="1" applyProtection="1"/>
    <xf numFmtId="169" fontId="12" fillId="0" borderId="0" xfId="0" applyNumberFormat="1" applyFont="1" applyProtection="1"/>
    <xf numFmtId="0" fontId="12" fillId="0" borderId="0" xfId="0" applyFont="1" applyFill="1" applyProtection="1"/>
    <xf numFmtId="0" fontId="12" fillId="0" borderId="14" xfId="0" applyFont="1" applyBorder="1" applyAlignment="1" applyProtection="1"/>
    <xf numFmtId="0" fontId="12" fillId="0" borderId="15" xfId="0" applyFont="1" applyBorder="1" applyAlignment="1" applyProtection="1"/>
    <xf numFmtId="0" fontId="12" fillId="0" borderId="16" xfId="0" applyFont="1" applyBorder="1" applyAlignment="1" applyProtection="1"/>
    <xf numFmtId="0" fontId="12" fillId="0" borderId="20" xfId="0" applyFont="1" applyBorder="1" applyAlignment="1" applyProtection="1">
      <alignment horizontal="center" vertical="center" textRotation="90" wrapText="1"/>
    </xf>
    <xf numFmtId="0" fontId="12" fillId="0" borderId="28" xfId="0" applyFont="1" applyBorder="1" applyAlignment="1" applyProtection="1">
      <alignment horizontal="center" vertical="center" textRotation="90" wrapText="1"/>
    </xf>
    <xf numFmtId="0" fontId="12" fillId="0" borderId="18" xfId="0" applyFont="1" applyBorder="1" applyAlignment="1" applyProtection="1">
      <alignment horizontal="center" vertical="center" textRotation="90" wrapText="1"/>
    </xf>
    <xf numFmtId="166" fontId="10" fillId="4" borderId="2" xfId="0" applyNumberFormat="1" applyFont="1" applyFill="1" applyBorder="1" applyAlignment="1" applyProtection="1">
      <alignment horizontal="right"/>
    </xf>
    <xf numFmtId="14" fontId="12" fillId="0" borderId="0" xfId="0" applyNumberFormat="1" applyFont="1" applyProtection="1"/>
    <xf numFmtId="3" fontId="12" fillId="0" borderId="0" xfId="0" applyNumberFormat="1" applyFont="1" applyProtection="1"/>
    <xf numFmtId="0" fontId="17" fillId="0" borderId="0" xfId="0" applyFont="1"/>
    <xf numFmtId="0" fontId="10" fillId="0" borderId="0" xfId="20" applyFont="1"/>
    <xf numFmtId="0" fontId="9" fillId="0" borderId="3" xfId="0" applyFont="1" applyFill="1" applyBorder="1" applyAlignment="1">
      <alignment horizontal="left" indent="1"/>
    </xf>
    <xf numFmtId="0" fontId="9" fillId="0" borderId="3" xfId="0" applyFont="1" applyFill="1" applyBorder="1" applyAlignment="1" applyProtection="1">
      <alignment horizontal="left" indent="1"/>
    </xf>
    <xf numFmtId="0" fontId="10" fillId="0" borderId="3" xfId="0" applyFont="1" applyFill="1" applyBorder="1" applyAlignment="1" applyProtection="1">
      <alignment horizontal="left" indent="2"/>
    </xf>
    <xf numFmtId="0" fontId="10" fillId="0" borderId="3" xfId="0" applyFont="1" applyFill="1" applyBorder="1" applyAlignment="1" applyProtection="1">
      <alignment horizontal="left" indent="2"/>
      <protection locked="0"/>
    </xf>
    <xf numFmtId="0" fontId="10" fillId="0" borderId="3" xfId="0" applyFont="1" applyFill="1" applyBorder="1" applyAlignment="1">
      <alignment horizontal="left" wrapText="1" indent="2"/>
    </xf>
    <xf numFmtId="0" fontId="9" fillId="0" borderId="3" xfId="0" applyFont="1" applyFill="1" applyBorder="1" applyAlignment="1" applyProtection="1">
      <alignment horizontal="left"/>
    </xf>
    <xf numFmtId="0" fontId="9" fillId="0" borderId="3" xfId="0" applyFont="1" applyFill="1" applyBorder="1" applyAlignment="1">
      <alignment horizontal="left" indent="2"/>
    </xf>
    <xf numFmtId="0" fontId="9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/>
    </xf>
    <xf numFmtId="0" fontId="10" fillId="0" borderId="0" xfId="20" applyFont="1" applyProtection="1"/>
    <xf numFmtId="0" fontId="12" fillId="0" borderId="3" xfId="21" applyFont="1" applyFill="1" applyBorder="1"/>
    <xf numFmtId="0" fontId="15" fillId="0" borderId="3" xfId="21" applyFont="1" applyFill="1" applyBorder="1"/>
    <xf numFmtId="0" fontId="12" fillId="0" borderId="3" xfId="21" applyFont="1" applyFill="1" applyBorder="1" applyAlignment="1">
      <alignment horizontal="left" indent="2"/>
    </xf>
    <xf numFmtId="10" fontId="17" fillId="0" borderId="3" xfId="22" applyNumberFormat="1" applyFont="1" applyBorder="1"/>
    <xf numFmtId="170" fontId="17" fillId="0" borderId="3" xfId="23" applyNumberFormat="1" applyFont="1" applyBorder="1"/>
    <xf numFmtId="0" fontId="12" fillId="0" borderId="0" xfId="21" applyFont="1"/>
    <xf numFmtId="0" fontId="17" fillId="0" borderId="3" xfId="21" applyNumberFormat="1" applyFont="1" applyFill="1" applyBorder="1" applyAlignment="1">
      <alignment horizontal="center" vertical="center" wrapText="1"/>
    </xf>
    <xf numFmtId="10" fontId="12" fillId="0" borderId="3" xfId="21" applyNumberFormat="1" applyFont="1" applyBorder="1"/>
    <xf numFmtId="0" fontId="15" fillId="0" borderId="0" xfId="0" applyFont="1" applyAlignment="1">
      <alignment horizontal="left" vertical="center"/>
    </xf>
    <xf numFmtId="0" fontId="12" fillId="0" borderId="3" xfId="21" applyFont="1" applyFill="1" applyBorder="1" applyAlignment="1">
      <alignment horizontal="left" indent="1"/>
    </xf>
    <xf numFmtId="10" fontId="12" fillId="0" borderId="3" xfId="21" applyNumberFormat="1" applyFont="1" applyFill="1" applyBorder="1"/>
    <xf numFmtId="10" fontId="17" fillId="0" borderId="3" xfId="22" applyNumberFormat="1" applyFont="1" applyFill="1" applyBorder="1"/>
    <xf numFmtId="170" fontId="17" fillId="0" borderId="3" xfId="23" applyNumberFormat="1" applyFont="1" applyFill="1" applyBorder="1"/>
    <xf numFmtId="0" fontId="12" fillId="0" borderId="0" xfId="21" applyFont="1" applyFill="1"/>
    <xf numFmtId="1" fontId="9" fillId="6" borderId="8" xfId="2" applyNumberFormat="1" applyFont="1" applyFill="1" applyBorder="1" applyAlignment="1" applyProtection="1">
      <alignment horizontal="center" vertical="center"/>
    </xf>
    <xf numFmtId="10" fontId="9" fillId="6" borderId="9" xfId="2" applyNumberFormat="1" applyFont="1" applyFill="1" applyBorder="1" applyAlignment="1" applyProtection="1">
      <alignment horizontal="left"/>
    </xf>
    <xf numFmtId="166" fontId="9" fillId="6" borderId="8" xfId="0" applyNumberFormat="1" applyFont="1" applyFill="1" applyBorder="1" applyAlignment="1" applyProtection="1">
      <alignment horizontal="right"/>
    </xf>
    <xf numFmtId="10" fontId="15" fillId="6" borderId="11" xfId="2" applyNumberFormat="1" applyFont="1" applyFill="1" applyBorder="1" applyProtection="1"/>
    <xf numFmtId="10" fontId="15" fillId="6" borderId="12" xfId="2" applyNumberFormat="1" applyFont="1" applyFill="1" applyBorder="1" applyProtection="1"/>
    <xf numFmtId="165" fontId="10" fillId="6" borderId="7" xfId="1" applyNumberFormat="1" applyFont="1" applyFill="1" applyBorder="1" applyAlignment="1" applyProtection="1">
      <alignment horizontal="center" vertical="center"/>
    </xf>
    <xf numFmtId="10" fontId="9" fillId="6" borderId="6" xfId="2" applyNumberFormat="1" applyFont="1" applyFill="1" applyBorder="1" applyAlignment="1" applyProtection="1">
      <alignment horizontal="left"/>
    </xf>
    <xf numFmtId="166" fontId="9" fillId="6" borderId="7" xfId="0" applyNumberFormat="1" applyFont="1" applyFill="1" applyBorder="1" applyAlignment="1" applyProtection="1">
      <alignment horizontal="right"/>
    </xf>
    <xf numFmtId="166" fontId="9" fillId="6" borderId="2" xfId="0" applyNumberFormat="1" applyFont="1" applyFill="1" applyBorder="1" applyAlignment="1" applyProtection="1">
      <alignment horizontal="right"/>
    </xf>
    <xf numFmtId="166" fontId="9" fillId="6" borderId="6" xfId="0" applyNumberFormat="1" applyFont="1" applyFill="1" applyBorder="1" applyAlignment="1" applyProtection="1">
      <alignment horizontal="right"/>
    </xf>
    <xf numFmtId="166" fontId="9" fillId="6" borderId="26" xfId="0" applyNumberFormat="1" applyFont="1" applyFill="1" applyBorder="1" applyAlignment="1" applyProtection="1">
      <alignment horizontal="right"/>
    </xf>
    <xf numFmtId="10" fontId="15" fillId="6" borderId="1" xfId="2" applyNumberFormat="1" applyFont="1" applyFill="1" applyBorder="1" applyProtection="1"/>
    <xf numFmtId="10" fontId="15" fillId="6" borderId="27" xfId="2" applyNumberFormat="1" applyFont="1" applyFill="1" applyBorder="1" applyProtection="1"/>
    <xf numFmtId="1" fontId="9" fillId="0" borderId="0" xfId="2" applyNumberFormat="1" applyFont="1" applyFill="1" applyBorder="1" applyAlignment="1" applyProtection="1">
      <alignment horizontal="center" vertical="center"/>
    </xf>
    <xf numFmtId="10" fontId="9" fillId="0" borderId="0" xfId="2" applyNumberFormat="1" applyFont="1" applyFill="1" applyBorder="1" applyAlignment="1" applyProtection="1">
      <alignment horizontal="left"/>
    </xf>
    <xf numFmtId="10" fontId="14" fillId="0" borderId="0" xfId="3" applyNumberFormat="1" applyFont="1" applyFill="1" applyBorder="1" applyAlignment="1" applyProtection="1">
      <alignment horizontal="right"/>
    </xf>
    <xf numFmtId="165" fontId="9" fillId="5" borderId="7" xfId="1" applyNumberFormat="1" applyFont="1" applyFill="1" applyBorder="1" applyAlignment="1" applyProtection="1">
      <alignment horizontal="center" vertical="center"/>
    </xf>
    <xf numFmtId="10" fontId="9" fillId="5" borderId="6" xfId="2" applyNumberFormat="1" applyFont="1" applyFill="1" applyBorder="1" applyAlignment="1" applyProtection="1">
      <alignment horizontal="left"/>
    </xf>
    <xf numFmtId="166" fontId="9" fillId="5" borderId="24" xfId="0" applyNumberFormat="1" applyFont="1" applyFill="1" applyBorder="1" applyAlignment="1" applyProtection="1">
      <alignment horizontal="right"/>
    </xf>
    <xf numFmtId="165" fontId="9" fillId="6" borderId="7" xfId="1" applyNumberFormat="1" applyFont="1" applyFill="1" applyBorder="1" applyAlignment="1" applyProtection="1">
      <alignment horizontal="center" vertical="center"/>
    </xf>
    <xf numFmtId="166" fontId="9" fillId="6" borderId="13" xfId="0" applyNumberFormat="1" applyFont="1" applyFill="1" applyBorder="1" applyAlignment="1" applyProtection="1">
      <alignment horizontal="right"/>
    </xf>
    <xf numFmtId="166" fontId="9" fillId="6" borderId="4" xfId="0" applyNumberFormat="1" applyFont="1" applyFill="1" applyBorder="1" applyAlignment="1" applyProtection="1">
      <alignment horizontal="right"/>
    </xf>
    <xf numFmtId="166" fontId="9" fillId="6" borderId="3" xfId="0" applyNumberFormat="1" applyFont="1" applyFill="1" applyBorder="1" applyAlignment="1" applyProtection="1">
      <alignment horizontal="right"/>
    </xf>
    <xf numFmtId="166" fontId="9" fillId="6" borderId="5" xfId="0" applyNumberFormat="1" applyFont="1" applyFill="1" applyBorder="1" applyAlignment="1" applyProtection="1">
      <alignment horizontal="right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38" fontId="18" fillId="6" borderId="13" xfId="0" applyNumberFormat="1" applyFont="1" applyFill="1" applyBorder="1" applyAlignment="1" applyProtection="1">
      <alignment horizontal="center"/>
      <protection locked="0"/>
    </xf>
    <xf numFmtId="38" fontId="1" fillId="6" borderId="32" xfId="0" applyNumberFormat="1" applyFont="1" applyFill="1" applyBorder="1" applyAlignment="1" applyProtection="1">
      <protection locked="0"/>
    </xf>
    <xf numFmtId="166" fontId="10" fillId="0" borderId="3" xfId="1" applyNumberFormat="1" applyFont="1" applyFill="1" applyBorder="1" applyAlignment="1" applyProtection="1">
      <alignment horizontal="right"/>
      <protection locked="0"/>
    </xf>
    <xf numFmtId="166" fontId="9" fillId="7" borderId="3" xfId="1" applyNumberFormat="1" applyFont="1" applyFill="1" applyBorder="1" applyAlignment="1">
      <alignment horizontal="right"/>
    </xf>
    <xf numFmtId="166" fontId="10" fillId="7" borderId="3" xfId="1" applyNumberFormat="1" applyFont="1" applyFill="1" applyBorder="1" applyAlignment="1">
      <alignment horizontal="right"/>
    </xf>
    <xf numFmtId="166" fontId="1" fillId="6" borderId="32" xfId="1" applyNumberFormat="1" applyFont="1" applyFill="1" applyBorder="1" applyAlignment="1" applyProtection="1">
      <alignment horizontal="right"/>
      <protection locked="0"/>
    </xf>
    <xf numFmtId="166" fontId="18" fillId="6" borderId="1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</xf>
    <xf numFmtId="0" fontId="10" fillId="0" borderId="36" xfId="0" applyFont="1" applyFill="1" applyBorder="1" applyAlignment="1" applyProtection="1">
      <alignment horizontal="left" indent="1"/>
    </xf>
    <xf numFmtId="0" fontId="10" fillId="0" borderId="37" xfId="0" applyFont="1" applyFill="1" applyBorder="1" applyAlignment="1" applyProtection="1">
      <alignment horizontal="left" indent="1"/>
    </xf>
    <xf numFmtId="0" fontId="9" fillId="2" borderId="3" xfId="0" applyFont="1" applyFill="1" applyBorder="1" applyAlignment="1">
      <alignment horizontal="left"/>
    </xf>
    <xf numFmtId="166" fontId="9" fillId="2" borderId="3" xfId="1" applyNumberFormat="1" applyFont="1" applyFill="1" applyBorder="1" applyAlignment="1">
      <alignment horizontal="right"/>
    </xf>
    <xf numFmtId="166" fontId="12" fillId="0" borderId="28" xfId="21" applyNumberFormat="1" applyFont="1" applyBorder="1"/>
    <xf numFmtId="166" fontId="12" fillId="0" borderId="3" xfId="21" applyNumberFormat="1" applyFont="1" applyBorder="1"/>
    <xf numFmtId="166" fontId="12" fillId="0" borderId="28" xfId="21" applyNumberFormat="1" applyFont="1" applyFill="1" applyBorder="1"/>
    <xf numFmtId="166" fontId="12" fillId="0" borderId="3" xfId="21" applyNumberFormat="1" applyFont="1" applyFill="1" applyBorder="1"/>
    <xf numFmtId="166" fontId="17" fillId="0" borderId="3" xfId="23" applyNumberFormat="1" applyFont="1" applyBorder="1"/>
    <xf numFmtId="166" fontId="17" fillId="0" borderId="3" xfId="23" applyNumberFormat="1" applyFont="1" applyFill="1" applyBorder="1"/>
    <xf numFmtId="0" fontId="12" fillId="0" borderId="29" xfId="0" applyFont="1" applyBorder="1" applyAlignment="1" applyProtection="1"/>
    <xf numFmtId="164" fontId="6" fillId="0" borderId="0" xfId="1"/>
    <xf numFmtId="0" fontId="12" fillId="0" borderId="0" xfId="21" applyFont="1" applyAlignment="1">
      <alignment horizontal="right"/>
    </xf>
    <xf numFmtId="164" fontId="6" fillId="0" borderId="0" xfId="1" applyBorder="1"/>
    <xf numFmtId="166" fontId="9" fillId="6" borderId="29" xfId="0" applyNumberFormat="1" applyFont="1" applyFill="1" applyBorder="1" applyAlignment="1" applyProtection="1">
      <alignment horizontal="right"/>
    </xf>
    <xf numFmtId="166" fontId="9" fillId="6" borderId="11" xfId="0" applyNumberFormat="1" applyFont="1" applyFill="1" applyBorder="1" applyAlignment="1" applyProtection="1">
      <alignment horizontal="right"/>
    </xf>
    <xf numFmtId="166" fontId="9" fillId="6" borderId="12" xfId="0" applyNumberFormat="1" applyFont="1" applyFill="1" applyBorder="1" applyAlignment="1" applyProtection="1">
      <alignment horizontal="right"/>
    </xf>
    <xf numFmtId="166" fontId="9" fillId="6" borderId="42" xfId="0" applyNumberFormat="1" applyFont="1" applyFill="1" applyBorder="1" applyAlignment="1" applyProtection="1">
      <alignment horizontal="right"/>
    </xf>
    <xf numFmtId="166" fontId="9" fillId="6" borderId="10" xfId="0" applyNumberFormat="1" applyFont="1" applyFill="1" applyBorder="1" applyAlignment="1" applyProtection="1">
      <alignment horizontal="right"/>
    </xf>
    <xf numFmtId="0" fontId="12" fillId="0" borderId="29" xfId="0" applyFont="1" applyBorder="1" applyAlignment="1" applyProtection="1">
      <alignment horizontal="center"/>
    </xf>
    <xf numFmtId="0" fontId="12" fillId="0" borderId="11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12" fillId="0" borderId="17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  <xf numFmtId="0" fontId="12" fillId="0" borderId="16" xfId="0" applyFont="1" applyBorder="1" applyAlignment="1" applyProtection="1">
      <alignment horizontal="center"/>
    </xf>
    <xf numFmtId="0" fontId="10" fillId="0" borderId="17" xfId="0" applyFont="1" applyBorder="1" applyAlignment="1" applyProtection="1">
      <alignment horizontal="center" vertical="center" textRotation="90" wrapText="1"/>
    </xf>
    <xf numFmtId="0" fontId="10" fillId="0" borderId="18" xfId="0" applyFont="1" applyBorder="1" applyAlignment="1" applyProtection="1">
      <alignment horizontal="center" vertical="center" textRotation="90" wrapText="1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textRotation="90" wrapText="1"/>
    </xf>
    <xf numFmtId="0" fontId="12" fillId="0" borderId="13" xfId="0" applyFont="1" applyBorder="1" applyAlignment="1" applyProtection="1">
      <alignment horizontal="center" vertical="center" textRotation="90" wrapText="1"/>
    </xf>
    <xf numFmtId="0" fontId="10" fillId="0" borderId="14" xfId="0" applyFont="1" applyBorder="1" applyAlignment="1" applyProtection="1">
      <alignment horizontal="center"/>
    </xf>
    <xf numFmtId="0" fontId="10" fillId="0" borderId="15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/>
    </xf>
    <xf numFmtId="0" fontId="10" fillId="0" borderId="38" xfId="0" applyFont="1" applyBorder="1" applyAlignment="1" applyProtection="1">
      <alignment horizontal="center" vertical="center" textRotation="90" wrapText="1"/>
    </xf>
    <xf numFmtId="0" fontId="10" fillId="0" borderId="28" xfId="0" applyFont="1" applyBorder="1" applyAlignment="1" applyProtection="1">
      <alignment horizontal="center" vertical="center" textRotation="90" wrapText="1"/>
    </xf>
    <xf numFmtId="0" fontId="10" fillId="0" borderId="40" xfId="0" applyFont="1" applyBorder="1" applyAlignment="1" applyProtection="1">
      <alignment horizontal="center"/>
    </xf>
    <xf numFmtId="0" fontId="10" fillId="0" borderId="41" xfId="0" applyFont="1" applyBorder="1" applyAlignment="1" applyProtection="1">
      <alignment horizontal="center"/>
    </xf>
    <xf numFmtId="0" fontId="10" fillId="0" borderId="39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0" fillId="0" borderId="15" xfId="0" applyFont="1" applyBorder="1" applyAlignment="1" applyProtection="1">
      <alignment horizontal="center" vertical="center" textRotation="90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12" fillId="0" borderId="21" xfId="0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/>
    </xf>
    <xf numFmtId="0" fontId="12" fillId="0" borderId="34" xfId="0" applyFont="1" applyBorder="1" applyAlignment="1" applyProtection="1">
      <alignment horizontal="center"/>
    </xf>
    <xf numFmtId="0" fontId="10" fillId="0" borderId="21" xfId="0" applyFont="1" applyBorder="1" applyAlignment="1" applyProtection="1">
      <alignment horizontal="center"/>
    </xf>
    <xf numFmtId="0" fontId="10" fillId="0" borderId="22" xfId="0" applyFont="1" applyBorder="1" applyAlignment="1" applyProtection="1">
      <alignment horizontal="center"/>
    </xf>
    <xf numFmtId="0" fontId="10" fillId="0" borderId="33" xfId="0" applyFont="1" applyBorder="1" applyAlignment="1" applyProtection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/>
    </xf>
    <xf numFmtId="0" fontId="19" fillId="0" borderId="31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 applyProtection="1">
      <alignment horizontal="left" vertical="center" indent="1"/>
    </xf>
    <xf numFmtId="0" fontId="10" fillId="0" borderId="36" xfId="0" applyFont="1" applyFill="1" applyBorder="1" applyAlignment="1" applyProtection="1">
      <alignment horizontal="left" vertical="center" indent="1"/>
    </xf>
    <xf numFmtId="0" fontId="12" fillId="0" borderId="3" xfId="21" applyFont="1" applyBorder="1" applyAlignment="1">
      <alignment horizontal="center" vertical="center" wrapText="1"/>
    </xf>
    <xf numFmtId="0" fontId="15" fillId="0" borderId="3" xfId="21" applyFont="1" applyFill="1" applyBorder="1" applyAlignment="1">
      <alignment horizontal="center" vertical="center"/>
    </xf>
    <xf numFmtId="0" fontId="12" fillId="0" borderId="3" xfId="21" applyFont="1" applyFill="1" applyBorder="1" applyAlignment="1">
      <alignment horizontal="center" vertical="center" wrapText="1"/>
    </xf>
  </cellXfs>
  <cellStyles count="24">
    <cellStyle name="Comma" xfId="1" builtinId="3"/>
    <cellStyle name="Comma 2" xfId="5"/>
    <cellStyle name="Comma 2 2" xfId="9"/>
    <cellStyle name="Comma 3" xfId="10"/>
    <cellStyle name="Comma 3 2" xfId="16"/>
    <cellStyle name="Comma 4" xfId="13"/>
    <cellStyle name="Comma 5" xfId="15"/>
    <cellStyle name="Comma 6" xfId="23"/>
    <cellStyle name="Normal" xfId="0" builtinId="0"/>
    <cellStyle name="Normal 10" xfId="7"/>
    <cellStyle name="Normal 11" xfId="18"/>
    <cellStyle name="Normal 2" xfId="4"/>
    <cellStyle name="Normal 2 2" xfId="6"/>
    <cellStyle name="Normal 3" xfId="12"/>
    <cellStyle name="Normal 4" xfId="14"/>
    <cellStyle name="Normal 4 2" xfId="11"/>
    <cellStyle name="Normal 4 2 2" xfId="17"/>
    <cellStyle name="Normal 5" xfId="21"/>
    <cellStyle name="Normal_RC-D 2" xfId="20"/>
    <cellStyle name="Percent" xfId="2" builtinId="5"/>
    <cellStyle name="Percent 2" xfId="8"/>
    <cellStyle name="Percent 2 2" xfId="3"/>
    <cellStyle name="Percent 2 3" xfId="19"/>
    <cellStyle name="Percent 3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pnadzem\AppData\Local\Microsoft\Windows\INetCache\Content.Outlook\TRKG25IM\FINAL%20Forms\FINREP%20Supplemental%20Form%20-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LD-A"/>
      <sheetName val="LD-D"/>
      <sheetName val="LD-AD"/>
      <sheetName val="Validation"/>
      <sheetName val="RCS"/>
      <sheetName val="CI"/>
      <sheetName val="Countries"/>
      <sheetName val="Currency Codes"/>
      <sheetName val="Rating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0</v>
          </cell>
        </row>
        <row r="4">
          <cell r="A4">
            <v>1</v>
          </cell>
        </row>
        <row r="8">
          <cell r="A8">
            <v>1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F8">
            <v>0</v>
          </cell>
        </row>
        <row r="9">
          <cell r="A9">
            <v>2</v>
          </cell>
          <cell r="B9">
            <v>1</v>
          </cell>
          <cell r="C9">
            <v>2</v>
          </cell>
          <cell r="D9">
            <v>0</v>
          </cell>
          <cell r="E9">
            <v>0</v>
          </cell>
          <cell r="F9">
            <v>1</v>
          </cell>
        </row>
        <row r="10">
          <cell r="A10">
            <v>3</v>
          </cell>
          <cell r="B10">
            <v>2</v>
          </cell>
          <cell r="C10">
            <v>3</v>
          </cell>
          <cell r="F10">
            <v>2</v>
          </cell>
        </row>
        <row r="11">
          <cell r="A11">
            <v>4</v>
          </cell>
          <cell r="B11">
            <v>3</v>
          </cell>
          <cell r="C11">
            <v>4</v>
          </cell>
        </row>
        <row r="12">
          <cell r="A12">
            <v>5</v>
          </cell>
          <cell r="C12">
            <v>5</v>
          </cell>
        </row>
        <row r="13">
          <cell r="A13">
            <v>6</v>
          </cell>
          <cell r="C13">
            <v>6</v>
          </cell>
        </row>
        <row r="14">
          <cell r="C14">
            <v>7</v>
          </cell>
        </row>
        <row r="15">
          <cell r="C15">
            <v>8</v>
          </cell>
        </row>
        <row r="16">
          <cell r="C16">
            <v>9</v>
          </cell>
        </row>
      </sheetData>
      <sheetData sheetId="5" refreshError="1"/>
      <sheetData sheetId="6" refreshError="1"/>
      <sheetData sheetId="7">
        <row r="3">
          <cell r="A3" t="str">
            <v>AF</v>
          </cell>
        </row>
        <row r="4">
          <cell r="A4" t="str">
            <v>AX</v>
          </cell>
        </row>
        <row r="5">
          <cell r="A5" t="str">
            <v>AL</v>
          </cell>
        </row>
        <row r="6">
          <cell r="A6" t="str">
            <v>DZ</v>
          </cell>
        </row>
        <row r="7">
          <cell r="A7" t="str">
            <v>AS</v>
          </cell>
        </row>
        <row r="8">
          <cell r="A8" t="str">
            <v>AD</v>
          </cell>
        </row>
        <row r="9">
          <cell r="A9" t="str">
            <v>AO</v>
          </cell>
        </row>
        <row r="10">
          <cell r="A10" t="str">
            <v>AI</v>
          </cell>
        </row>
        <row r="11">
          <cell r="A11" t="str">
            <v>AQ</v>
          </cell>
        </row>
        <row r="12">
          <cell r="A12" t="str">
            <v>AG</v>
          </cell>
        </row>
        <row r="13">
          <cell r="A13" t="str">
            <v>AR</v>
          </cell>
        </row>
        <row r="14">
          <cell r="A14" t="str">
            <v>AM</v>
          </cell>
        </row>
        <row r="15">
          <cell r="A15" t="str">
            <v>AW</v>
          </cell>
        </row>
        <row r="16">
          <cell r="A16" t="str">
            <v>AC</v>
          </cell>
        </row>
        <row r="17">
          <cell r="A17" t="str">
            <v>AU</v>
          </cell>
        </row>
        <row r="18">
          <cell r="A18" t="str">
            <v>AT</v>
          </cell>
        </row>
        <row r="19">
          <cell r="A19" t="str">
            <v>AZ</v>
          </cell>
        </row>
        <row r="20">
          <cell r="A20" t="str">
            <v>BS</v>
          </cell>
        </row>
        <row r="21">
          <cell r="A21" t="str">
            <v>BH</v>
          </cell>
        </row>
        <row r="22">
          <cell r="A22" t="str">
            <v>BD</v>
          </cell>
        </row>
        <row r="23">
          <cell r="A23" t="str">
            <v>BB</v>
          </cell>
        </row>
        <row r="24">
          <cell r="A24" t="str">
            <v>BY</v>
          </cell>
        </row>
        <row r="25">
          <cell r="A25" t="str">
            <v>BE</v>
          </cell>
        </row>
        <row r="26">
          <cell r="A26" t="str">
            <v>BZ</v>
          </cell>
        </row>
        <row r="27">
          <cell r="A27" t="str">
            <v>BJ</v>
          </cell>
        </row>
        <row r="28">
          <cell r="A28" t="str">
            <v>BM</v>
          </cell>
        </row>
        <row r="29">
          <cell r="A29" t="str">
            <v>BT</v>
          </cell>
        </row>
        <row r="30">
          <cell r="A30" t="str">
            <v>BO</v>
          </cell>
        </row>
        <row r="31">
          <cell r="A31" t="str">
            <v>BA</v>
          </cell>
        </row>
        <row r="32">
          <cell r="A32" t="str">
            <v>BW</v>
          </cell>
        </row>
        <row r="33">
          <cell r="A33" t="str">
            <v>BV</v>
          </cell>
        </row>
        <row r="34">
          <cell r="A34" t="str">
            <v>BR</v>
          </cell>
        </row>
        <row r="35">
          <cell r="A35" t="str">
            <v>IO</v>
          </cell>
        </row>
        <row r="36">
          <cell r="A36" t="str">
            <v>VG</v>
          </cell>
        </row>
        <row r="37">
          <cell r="A37" t="str">
            <v>BN</v>
          </cell>
        </row>
        <row r="38">
          <cell r="A38" t="str">
            <v>BG</v>
          </cell>
        </row>
        <row r="39">
          <cell r="A39" t="str">
            <v>BF</v>
          </cell>
        </row>
        <row r="40">
          <cell r="A40" t="str">
            <v>BI</v>
          </cell>
        </row>
        <row r="41">
          <cell r="A41" t="str">
            <v>KH</v>
          </cell>
        </row>
        <row r="42">
          <cell r="A42" t="str">
            <v>CM</v>
          </cell>
        </row>
        <row r="43">
          <cell r="A43" t="str">
            <v>CA</v>
          </cell>
        </row>
        <row r="44">
          <cell r="A44" t="str">
            <v>CV</v>
          </cell>
        </row>
        <row r="45">
          <cell r="A45" t="str">
            <v>KY</v>
          </cell>
        </row>
        <row r="46">
          <cell r="A46" t="str">
            <v>CF</v>
          </cell>
        </row>
        <row r="47">
          <cell r="A47" t="str">
            <v>TD</v>
          </cell>
        </row>
        <row r="48">
          <cell r="A48" t="str">
            <v>CL</v>
          </cell>
        </row>
        <row r="49">
          <cell r="A49" t="str">
            <v>CN</v>
          </cell>
        </row>
        <row r="50">
          <cell r="A50" t="str">
            <v>CX</v>
          </cell>
        </row>
        <row r="51">
          <cell r="A51" t="str">
            <v>CC</v>
          </cell>
        </row>
        <row r="52">
          <cell r="A52" t="str">
            <v>CO</v>
          </cell>
        </row>
        <row r="53">
          <cell r="A53" t="str">
            <v>KM</v>
          </cell>
        </row>
        <row r="54">
          <cell r="A54" t="str">
            <v>CG</v>
          </cell>
        </row>
        <row r="55">
          <cell r="A55" t="str">
            <v>CD</v>
          </cell>
        </row>
        <row r="56">
          <cell r="A56" t="str">
            <v>CK</v>
          </cell>
        </row>
        <row r="57">
          <cell r="A57" t="str">
            <v>CR</v>
          </cell>
        </row>
        <row r="58">
          <cell r="A58" t="str">
            <v>CI</v>
          </cell>
        </row>
        <row r="59">
          <cell r="A59" t="str">
            <v>HR</v>
          </cell>
        </row>
        <row r="60">
          <cell r="A60" t="str">
            <v>CU</v>
          </cell>
        </row>
        <row r="61">
          <cell r="A61" t="str">
            <v>CY</v>
          </cell>
        </row>
        <row r="62">
          <cell r="A62" t="str">
            <v>CZ</v>
          </cell>
        </row>
        <row r="63">
          <cell r="A63" t="str">
            <v>CS</v>
          </cell>
        </row>
        <row r="64">
          <cell r="A64" t="str">
            <v>DK</v>
          </cell>
        </row>
        <row r="65">
          <cell r="A65" t="str">
            <v>DJ</v>
          </cell>
        </row>
        <row r="66">
          <cell r="A66" t="str">
            <v>DM</v>
          </cell>
        </row>
        <row r="67">
          <cell r="A67" t="str">
            <v>DO</v>
          </cell>
        </row>
        <row r="68">
          <cell r="A68" t="str">
            <v>TP</v>
          </cell>
        </row>
        <row r="69">
          <cell r="A69" t="str">
            <v>EC</v>
          </cell>
        </row>
        <row r="70">
          <cell r="A70" t="str">
            <v>EG</v>
          </cell>
        </row>
        <row r="71">
          <cell r="A71" t="str">
            <v>SV</v>
          </cell>
        </row>
        <row r="72">
          <cell r="A72" t="str">
            <v>GQ</v>
          </cell>
        </row>
        <row r="73">
          <cell r="A73" t="str">
            <v>ER</v>
          </cell>
        </row>
        <row r="74">
          <cell r="A74" t="str">
            <v>EE</v>
          </cell>
        </row>
        <row r="75">
          <cell r="A75" t="str">
            <v>ET</v>
          </cell>
        </row>
        <row r="76">
          <cell r="A76" t="str">
            <v>EU</v>
          </cell>
        </row>
        <row r="77">
          <cell r="A77" t="str">
            <v>MK</v>
          </cell>
        </row>
        <row r="78">
          <cell r="A78" t="str">
            <v>FK</v>
          </cell>
        </row>
        <row r="79">
          <cell r="A79" t="str">
            <v>FO</v>
          </cell>
        </row>
        <row r="80">
          <cell r="A80" t="str">
            <v>FJ</v>
          </cell>
        </row>
        <row r="81">
          <cell r="A81" t="str">
            <v>FI</v>
          </cell>
        </row>
        <row r="82">
          <cell r="A82" t="str">
            <v>FR</v>
          </cell>
        </row>
        <row r="83">
          <cell r="A83" t="str">
            <v>FX</v>
          </cell>
        </row>
        <row r="84">
          <cell r="A84" t="str">
            <v>GF</v>
          </cell>
        </row>
        <row r="85">
          <cell r="A85" t="str">
            <v>PF</v>
          </cell>
        </row>
        <row r="86">
          <cell r="A86" t="str">
            <v>TF</v>
          </cell>
        </row>
        <row r="87">
          <cell r="A87" t="str">
            <v>GA</v>
          </cell>
        </row>
        <row r="88">
          <cell r="A88" t="str">
            <v>GM</v>
          </cell>
        </row>
        <row r="89">
          <cell r="A89" t="str">
            <v>GE</v>
          </cell>
        </row>
        <row r="90">
          <cell r="A90" t="str">
            <v>DE</v>
          </cell>
        </row>
        <row r="91">
          <cell r="A91" t="str">
            <v>GH</v>
          </cell>
        </row>
        <row r="92">
          <cell r="A92" t="str">
            <v>GI</v>
          </cell>
        </row>
        <row r="93">
          <cell r="A93" t="str">
            <v>GB</v>
          </cell>
        </row>
        <row r="94">
          <cell r="A94" t="str">
            <v>GR</v>
          </cell>
        </row>
        <row r="95">
          <cell r="A95" t="str">
            <v>GL</v>
          </cell>
        </row>
        <row r="96">
          <cell r="A96" t="str">
            <v>GD</v>
          </cell>
        </row>
        <row r="97">
          <cell r="A97" t="str">
            <v>GP</v>
          </cell>
        </row>
        <row r="98">
          <cell r="A98" t="str">
            <v>GU</v>
          </cell>
        </row>
        <row r="99">
          <cell r="A99" t="str">
            <v>GT</v>
          </cell>
        </row>
        <row r="100">
          <cell r="A100" t="str">
            <v>GG</v>
          </cell>
        </row>
        <row r="101">
          <cell r="A101" t="str">
            <v>GN</v>
          </cell>
        </row>
        <row r="102">
          <cell r="A102" t="str">
            <v>GW</v>
          </cell>
        </row>
        <row r="103">
          <cell r="A103" t="str">
            <v>GY</v>
          </cell>
        </row>
        <row r="104">
          <cell r="A104" t="str">
            <v>HT</v>
          </cell>
        </row>
        <row r="105">
          <cell r="A105" t="str">
            <v>HM</v>
          </cell>
        </row>
        <row r="106">
          <cell r="A106" t="str">
            <v>HN</v>
          </cell>
        </row>
        <row r="107">
          <cell r="A107" t="str">
            <v>HK</v>
          </cell>
        </row>
        <row r="108">
          <cell r="A108" t="str">
            <v>HU</v>
          </cell>
        </row>
        <row r="109">
          <cell r="A109" t="str">
            <v>IS</v>
          </cell>
        </row>
        <row r="110">
          <cell r="A110" t="str">
            <v>IN</v>
          </cell>
        </row>
        <row r="111">
          <cell r="A111" t="str">
            <v>ID</v>
          </cell>
        </row>
        <row r="112">
          <cell r="A112" t="str">
            <v>IR</v>
          </cell>
        </row>
        <row r="113">
          <cell r="A113" t="str">
            <v>IQ</v>
          </cell>
        </row>
        <row r="114">
          <cell r="A114" t="str">
            <v>IE</v>
          </cell>
        </row>
        <row r="115">
          <cell r="A115" t="str">
            <v>IM</v>
          </cell>
        </row>
        <row r="116">
          <cell r="A116" t="str">
            <v>IL</v>
          </cell>
        </row>
        <row r="117">
          <cell r="A117" t="str">
            <v>IT</v>
          </cell>
        </row>
        <row r="118">
          <cell r="A118" t="str">
            <v>JM</v>
          </cell>
        </row>
        <row r="119">
          <cell r="A119" t="str">
            <v>JP</v>
          </cell>
        </row>
        <row r="120">
          <cell r="A120" t="str">
            <v>JE</v>
          </cell>
        </row>
        <row r="121">
          <cell r="A121" t="str">
            <v>JO</v>
          </cell>
        </row>
        <row r="122">
          <cell r="A122" t="str">
            <v>KZ</v>
          </cell>
        </row>
        <row r="123">
          <cell r="A123" t="str">
            <v>KE</v>
          </cell>
        </row>
        <row r="124">
          <cell r="A124" t="str">
            <v>KI</v>
          </cell>
        </row>
        <row r="125">
          <cell r="A125" t="str">
            <v>KP</v>
          </cell>
        </row>
        <row r="126">
          <cell r="A126" t="str">
            <v>KR</v>
          </cell>
        </row>
        <row r="127">
          <cell r="A127" t="str">
            <v>XK</v>
          </cell>
        </row>
        <row r="128">
          <cell r="A128" t="str">
            <v>KW</v>
          </cell>
        </row>
        <row r="129">
          <cell r="A129" t="str">
            <v>KG</v>
          </cell>
        </row>
        <row r="130">
          <cell r="A130" t="str">
            <v>LA</v>
          </cell>
        </row>
        <row r="131">
          <cell r="A131" t="str">
            <v>LV</v>
          </cell>
        </row>
        <row r="132">
          <cell r="A132" t="str">
            <v>LB</v>
          </cell>
        </row>
        <row r="133">
          <cell r="A133" t="str">
            <v>LS</v>
          </cell>
        </row>
        <row r="134">
          <cell r="A134" t="str">
            <v>LR</v>
          </cell>
        </row>
        <row r="135">
          <cell r="A135" t="str">
            <v>LY</v>
          </cell>
        </row>
        <row r="136">
          <cell r="A136" t="str">
            <v>LI</v>
          </cell>
        </row>
        <row r="137">
          <cell r="A137" t="str">
            <v>LT</v>
          </cell>
        </row>
        <row r="138">
          <cell r="A138" t="str">
            <v>LU</v>
          </cell>
        </row>
        <row r="139">
          <cell r="A139" t="str">
            <v>MO</v>
          </cell>
        </row>
        <row r="140">
          <cell r="A140" t="str">
            <v>MG</v>
          </cell>
        </row>
        <row r="141">
          <cell r="A141" t="str">
            <v>MW</v>
          </cell>
        </row>
        <row r="142">
          <cell r="A142" t="str">
            <v>MY</v>
          </cell>
        </row>
        <row r="143">
          <cell r="A143" t="str">
            <v>MV</v>
          </cell>
        </row>
        <row r="144">
          <cell r="A144" t="str">
            <v>ML</v>
          </cell>
        </row>
        <row r="145">
          <cell r="A145" t="str">
            <v>MT</v>
          </cell>
        </row>
        <row r="146">
          <cell r="A146" t="str">
            <v>MH</v>
          </cell>
        </row>
        <row r="147">
          <cell r="A147" t="str">
            <v>MQ</v>
          </cell>
        </row>
        <row r="148">
          <cell r="A148" t="str">
            <v>MR</v>
          </cell>
        </row>
        <row r="149">
          <cell r="A149" t="str">
            <v>MU</v>
          </cell>
        </row>
        <row r="150">
          <cell r="A150" t="str">
            <v>YT</v>
          </cell>
        </row>
        <row r="151">
          <cell r="A151" t="str">
            <v>MX</v>
          </cell>
        </row>
        <row r="152">
          <cell r="A152" t="str">
            <v>FM</v>
          </cell>
        </row>
        <row r="153">
          <cell r="A153" t="str">
            <v>MD</v>
          </cell>
        </row>
        <row r="154">
          <cell r="A154" t="str">
            <v>MC</v>
          </cell>
        </row>
        <row r="155">
          <cell r="A155" t="str">
            <v>MN</v>
          </cell>
        </row>
        <row r="156">
          <cell r="A156" t="str">
            <v>ME</v>
          </cell>
        </row>
        <row r="157">
          <cell r="A157" t="str">
            <v>MS</v>
          </cell>
        </row>
        <row r="158">
          <cell r="A158" t="str">
            <v>MA</v>
          </cell>
        </row>
        <row r="159">
          <cell r="A159" t="str">
            <v>MZ</v>
          </cell>
        </row>
        <row r="160">
          <cell r="A160" t="str">
            <v>MM</v>
          </cell>
        </row>
        <row r="161">
          <cell r="A161" t="str">
            <v>NA</v>
          </cell>
        </row>
        <row r="162">
          <cell r="A162" t="str">
            <v>NR</v>
          </cell>
        </row>
        <row r="163">
          <cell r="A163" t="str">
            <v>NP</v>
          </cell>
        </row>
        <row r="164">
          <cell r="A164" t="str">
            <v>NL</v>
          </cell>
        </row>
        <row r="165">
          <cell r="A165" t="str">
            <v>AN</v>
          </cell>
        </row>
        <row r="166">
          <cell r="A166" t="str">
            <v>NT</v>
          </cell>
        </row>
        <row r="167">
          <cell r="A167" t="str">
            <v>NC</v>
          </cell>
        </row>
        <row r="168">
          <cell r="A168" t="str">
            <v>NZ</v>
          </cell>
        </row>
        <row r="169">
          <cell r="A169" t="str">
            <v>NI</v>
          </cell>
        </row>
        <row r="170">
          <cell r="A170" t="str">
            <v>NE</v>
          </cell>
        </row>
        <row r="171">
          <cell r="A171" t="str">
            <v>NG</v>
          </cell>
        </row>
        <row r="172">
          <cell r="A172" t="str">
            <v>NU</v>
          </cell>
        </row>
        <row r="173">
          <cell r="A173" t="str">
            <v>NF</v>
          </cell>
        </row>
        <row r="174">
          <cell r="A174" t="str">
            <v>MP</v>
          </cell>
        </row>
        <row r="175">
          <cell r="A175" t="str">
            <v>NO</v>
          </cell>
        </row>
        <row r="176">
          <cell r="A176" t="str">
            <v>OM</v>
          </cell>
        </row>
        <row r="177">
          <cell r="A177" t="str">
            <v>PK</v>
          </cell>
        </row>
        <row r="178">
          <cell r="A178" t="str">
            <v>PW</v>
          </cell>
        </row>
        <row r="179">
          <cell r="A179" t="str">
            <v>PS</v>
          </cell>
        </row>
        <row r="180">
          <cell r="A180" t="str">
            <v>PA</v>
          </cell>
        </row>
        <row r="181">
          <cell r="A181" t="str">
            <v>PG</v>
          </cell>
        </row>
        <row r="182">
          <cell r="A182" t="str">
            <v>PY</v>
          </cell>
        </row>
        <row r="183">
          <cell r="A183" t="str">
            <v>PE</v>
          </cell>
        </row>
        <row r="184">
          <cell r="A184" t="str">
            <v>PH</v>
          </cell>
        </row>
        <row r="185">
          <cell r="A185" t="str">
            <v>PN</v>
          </cell>
        </row>
        <row r="186">
          <cell r="A186" t="str">
            <v>PL</v>
          </cell>
        </row>
        <row r="187">
          <cell r="A187" t="str">
            <v>PT</v>
          </cell>
        </row>
        <row r="188">
          <cell r="A188" t="str">
            <v>PR</v>
          </cell>
        </row>
        <row r="189">
          <cell r="A189" t="str">
            <v>QA</v>
          </cell>
        </row>
        <row r="190">
          <cell r="A190" t="str">
            <v>RE</v>
          </cell>
        </row>
        <row r="191">
          <cell r="A191" t="str">
            <v>RO</v>
          </cell>
        </row>
        <row r="192">
          <cell r="A192" t="str">
            <v>RU</v>
          </cell>
        </row>
        <row r="193">
          <cell r="A193" t="str">
            <v>RW</v>
          </cell>
        </row>
        <row r="194">
          <cell r="A194" t="str">
            <v>GS</v>
          </cell>
        </row>
        <row r="195">
          <cell r="A195" t="str">
            <v>KN</v>
          </cell>
        </row>
        <row r="196">
          <cell r="A196" t="str">
            <v>LC</v>
          </cell>
        </row>
        <row r="197">
          <cell r="A197" t="str">
            <v>MF</v>
          </cell>
        </row>
        <row r="198">
          <cell r="A198" t="str">
            <v>VC</v>
          </cell>
        </row>
        <row r="199">
          <cell r="A199" t="str">
            <v>WS</v>
          </cell>
        </row>
        <row r="200">
          <cell r="A200" t="str">
            <v>SM</v>
          </cell>
        </row>
        <row r="201">
          <cell r="A201" t="str">
            <v>ST</v>
          </cell>
        </row>
        <row r="202">
          <cell r="A202" t="str">
            <v>SA</v>
          </cell>
        </row>
        <row r="203">
          <cell r="A203" t="str">
            <v>SN</v>
          </cell>
        </row>
        <row r="204">
          <cell r="A204" t="str">
            <v>RS</v>
          </cell>
        </row>
        <row r="205">
          <cell r="A205" t="str">
            <v>YU</v>
          </cell>
        </row>
        <row r="206">
          <cell r="A206" t="str">
            <v>SC</v>
          </cell>
        </row>
        <row r="207">
          <cell r="A207" t="str">
            <v>SL</v>
          </cell>
        </row>
        <row r="208">
          <cell r="A208" t="str">
            <v>SG</v>
          </cell>
        </row>
        <row r="209">
          <cell r="A209" t="str">
            <v>SK</v>
          </cell>
        </row>
        <row r="210">
          <cell r="A210" t="str">
            <v>SI</v>
          </cell>
        </row>
        <row r="211">
          <cell r="A211" t="str">
            <v>SB</v>
          </cell>
        </row>
        <row r="212">
          <cell r="A212" t="str">
            <v>SO</v>
          </cell>
        </row>
        <row r="213">
          <cell r="A213" t="str">
            <v>ZA</v>
          </cell>
        </row>
        <row r="214">
          <cell r="A214" t="str">
            <v>SS</v>
          </cell>
        </row>
        <row r="215">
          <cell r="A215" t="str">
            <v>ES</v>
          </cell>
        </row>
        <row r="216">
          <cell r="A216" t="str">
            <v>LK</v>
          </cell>
        </row>
        <row r="217">
          <cell r="A217" t="str">
            <v>SH</v>
          </cell>
        </row>
        <row r="218">
          <cell r="A218" t="str">
            <v>PM</v>
          </cell>
        </row>
        <row r="219">
          <cell r="A219" t="str">
            <v>SD</v>
          </cell>
        </row>
        <row r="220">
          <cell r="A220" t="str">
            <v>SR</v>
          </cell>
        </row>
        <row r="221">
          <cell r="A221" t="str">
            <v>SJ</v>
          </cell>
        </row>
        <row r="222">
          <cell r="A222" t="str">
            <v>SZ</v>
          </cell>
        </row>
        <row r="223">
          <cell r="A223" t="str">
            <v>SE</v>
          </cell>
        </row>
        <row r="224">
          <cell r="A224" t="str">
            <v>CH</v>
          </cell>
        </row>
        <row r="225">
          <cell r="A225" t="str">
            <v>SY</v>
          </cell>
        </row>
        <row r="226">
          <cell r="A226" t="str">
            <v>TW</v>
          </cell>
        </row>
        <row r="227">
          <cell r="A227" t="str">
            <v>TJ</v>
          </cell>
        </row>
        <row r="228">
          <cell r="A228" t="str">
            <v>TZ</v>
          </cell>
        </row>
        <row r="229">
          <cell r="A229" t="str">
            <v>TH</v>
          </cell>
        </row>
        <row r="230">
          <cell r="A230" t="str">
            <v>TG</v>
          </cell>
        </row>
        <row r="231">
          <cell r="A231" t="str">
            <v>TK</v>
          </cell>
        </row>
        <row r="232">
          <cell r="A232" t="str">
            <v>TO</v>
          </cell>
        </row>
        <row r="233">
          <cell r="A233" t="str">
            <v>TT</v>
          </cell>
        </row>
        <row r="234">
          <cell r="A234" t="str">
            <v>TN</v>
          </cell>
        </row>
        <row r="235">
          <cell r="A235" t="str">
            <v>TR</v>
          </cell>
        </row>
        <row r="236">
          <cell r="A236" t="str">
            <v>TM</v>
          </cell>
        </row>
        <row r="237">
          <cell r="A237" t="str">
            <v>TC</v>
          </cell>
        </row>
        <row r="238">
          <cell r="A238" t="str">
            <v>TV</v>
          </cell>
        </row>
        <row r="239">
          <cell r="A239" t="str">
            <v>UG</v>
          </cell>
        </row>
        <row r="240">
          <cell r="A240" t="str">
            <v>UA</v>
          </cell>
        </row>
        <row r="241">
          <cell r="A241" t="str">
            <v>AE</v>
          </cell>
        </row>
        <row r="242">
          <cell r="A242" t="str">
            <v>UK</v>
          </cell>
        </row>
        <row r="243">
          <cell r="A243" t="str">
            <v>US</v>
          </cell>
        </row>
        <row r="244">
          <cell r="A244" t="str">
            <v>UY</v>
          </cell>
        </row>
        <row r="245">
          <cell r="A245" t="str">
            <v>UM</v>
          </cell>
        </row>
        <row r="246">
          <cell r="A246" t="str">
            <v>SU</v>
          </cell>
        </row>
        <row r="247">
          <cell r="A247" t="str">
            <v>UZ</v>
          </cell>
        </row>
        <row r="248">
          <cell r="A248" t="str">
            <v>VU</v>
          </cell>
        </row>
        <row r="249">
          <cell r="A249" t="str">
            <v>VA</v>
          </cell>
        </row>
        <row r="250">
          <cell r="A250" t="str">
            <v>VE</v>
          </cell>
        </row>
        <row r="251">
          <cell r="A251" t="str">
            <v>VN</v>
          </cell>
        </row>
        <row r="252">
          <cell r="A252" t="str">
            <v>VI</v>
          </cell>
        </row>
        <row r="253">
          <cell r="A253" t="str">
            <v>WF</v>
          </cell>
        </row>
        <row r="254">
          <cell r="A254" t="str">
            <v>EH</v>
          </cell>
        </row>
        <row r="255">
          <cell r="A255" t="str">
            <v>YE</v>
          </cell>
        </row>
        <row r="256">
          <cell r="A256" t="str">
            <v>ZR</v>
          </cell>
        </row>
        <row r="257">
          <cell r="A257" t="str">
            <v>ZM</v>
          </cell>
        </row>
        <row r="258">
          <cell r="A258" t="str">
            <v>ZW</v>
          </cell>
        </row>
        <row r="259">
          <cell r="A259" t="str">
            <v>IFI</v>
          </cell>
        </row>
        <row r="260">
          <cell r="A260" t="str">
            <v>BL</v>
          </cell>
        </row>
        <row r="261">
          <cell r="A261" t="str">
            <v>TL</v>
          </cell>
        </row>
        <row r="262">
          <cell r="A262" t="str">
            <v>OT</v>
          </cell>
        </row>
      </sheetData>
      <sheetData sheetId="8">
        <row r="3">
          <cell r="A3" t="str">
            <v>AED</v>
          </cell>
        </row>
        <row r="4">
          <cell r="A4" t="str">
            <v>AFN</v>
          </cell>
        </row>
        <row r="5">
          <cell r="A5" t="str">
            <v>ALL</v>
          </cell>
        </row>
        <row r="6">
          <cell r="A6" t="str">
            <v>AMD</v>
          </cell>
        </row>
        <row r="7">
          <cell r="A7" t="str">
            <v>ANG</v>
          </cell>
        </row>
        <row r="8">
          <cell r="A8" t="str">
            <v>AOA</v>
          </cell>
        </row>
        <row r="9">
          <cell r="A9" t="str">
            <v>ARS</v>
          </cell>
        </row>
        <row r="10">
          <cell r="A10" t="str">
            <v>AUD</v>
          </cell>
        </row>
        <row r="11">
          <cell r="A11" t="str">
            <v>AWG</v>
          </cell>
        </row>
        <row r="12">
          <cell r="A12" t="str">
            <v>AZN</v>
          </cell>
        </row>
        <row r="13">
          <cell r="A13" t="str">
            <v>BAM</v>
          </cell>
        </row>
        <row r="14">
          <cell r="A14" t="str">
            <v>BBD</v>
          </cell>
        </row>
        <row r="15">
          <cell r="A15" t="str">
            <v>BDT</v>
          </cell>
        </row>
        <row r="16">
          <cell r="A16" t="str">
            <v>BGN</v>
          </cell>
        </row>
        <row r="17">
          <cell r="A17" t="str">
            <v>BHD</v>
          </cell>
        </row>
        <row r="18">
          <cell r="A18" t="str">
            <v>BIF</v>
          </cell>
        </row>
        <row r="19">
          <cell r="A19" t="str">
            <v>BMD</v>
          </cell>
        </row>
        <row r="20">
          <cell r="A20" t="str">
            <v>BND</v>
          </cell>
        </row>
        <row r="21">
          <cell r="A21" t="str">
            <v>BOB</v>
          </cell>
        </row>
        <row r="22">
          <cell r="A22" t="str">
            <v>BRL</v>
          </cell>
        </row>
        <row r="23">
          <cell r="A23" t="str">
            <v>BSD</v>
          </cell>
        </row>
        <row r="24">
          <cell r="A24" t="str">
            <v>BTN</v>
          </cell>
        </row>
        <row r="25">
          <cell r="A25" t="str">
            <v>BWP</v>
          </cell>
        </row>
        <row r="26">
          <cell r="A26" t="str">
            <v>BYR</v>
          </cell>
        </row>
        <row r="27">
          <cell r="A27" t="str">
            <v>BZD</v>
          </cell>
        </row>
        <row r="28">
          <cell r="A28" t="str">
            <v>CAD</v>
          </cell>
        </row>
        <row r="29">
          <cell r="A29" t="str">
            <v>CDF</v>
          </cell>
        </row>
        <row r="30">
          <cell r="A30" t="str">
            <v>CHF</v>
          </cell>
        </row>
        <row r="31">
          <cell r="A31" t="str">
            <v>CLP</v>
          </cell>
        </row>
        <row r="32">
          <cell r="A32" t="str">
            <v>CNY</v>
          </cell>
        </row>
        <row r="33">
          <cell r="A33" t="str">
            <v>COP</v>
          </cell>
        </row>
        <row r="34">
          <cell r="A34" t="str">
            <v>CRC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IMP</v>
          </cell>
        </row>
        <row r="66">
          <cell r="A66" t="str">
            <v>INR</v>
          </cell>
        </row>
        <row r="67">
          <cell r="A67" t="str">
            <v>IQD</v>
          </cell>
        </row>
        <row r="68">
          <cell r="A68" t="str">
            <v>IRR</v>
          </cell>
        </row>
        <row r="69">
          <cell r="A69" t="str">
            <v>ISK</v>
          </cell>
        </row>
        <row r="70">
          <cell r="A70" t="str">
            <v>JEP</v>
          </cell>
        </row>
        <row r="71">
          <cell r="A71" t="str">
            <v>JMD</v>
          </cell>
        </row>
        <row r="72">
          <cell r="A72" t="str">
            <v>JOD</v>
          </cell>
        </row>
        <row r="73">
          <cell r="A73" t="str">
            <v>JPY</v>
          </cell>
        </row>
        <row r="74">
          <cell r="A74" t="str">
            <v>KES</v>
          </cell>
        </row>
        <row r="75">
          <cell r="A75" t="str">
            <v>KGS</v>
          </cell>
        </row>
        <row r="76">
          <cell r="A76" t="str">
            <v>KHR</v>
          </cell>
        </row>
        <row r="77">
          <cell r="A77" t="str">
            <v>KMF</v>
          </cell>
        </row>
        <row r="78">
          <cell r="A78" t="str">
            <v>KPW</v>
          </cell>
        </row>
        <row r="79">
          <cell r="A79" t="str">
            <v>KRW</v>
          </cell>
        </row>
        <row r="80">
          <cell r="A80" t="str">
            <v>KWD</v>
          </cell>
        </row>
        <row r="81">
          <cell r="A81" t="str">
            <v>KYD</v>
          </cell>
        </row>
        <row r="82">
          <cell r="A82" t="str">
            <v>KZT</v>
          </cell>
        </row>
        <row r="83">
          <cell r="A83" t="str">
            <v>LAK</v>
          </cell>
        </row>
        <row r="84">
          <cell r="A84" t="str">
            <v>LBP</v>
          </cell>
        </row>
        <row r="85">
          <cell r="A85" t="str">
            <v>LKR</v>
          </cell>
        </row>
        <row r="86">
          <cell r="A86" t="str">
            <v>LRD</v>
          </cell>
        </row>
        <row r="87">
          <cell r="A87" t="str">
            <v>LSL</v>
          </cell>
        </row>
        <row r="88">
          <cell r="A88" t="str">
            <v>LTL</v>
          </cell>
        </row>
        <row r="89">
          <cell r="A89" t="str">
            <v>LVL</v>
          </cell>
        </row>
        <row r="90">
          <cell r="A90" t="str">
            <v>LYD</v>
          </cell>
        </row>
        <row r="91">
          <cell r="A91" t="str">
            <v>MAD</v>
          </cell>
        </row>
        <row r="92">
          <cell r="A92" t="str">
            <v>MDL</v>
          </cell>
        </row>
        <row r="93">
          <cell r="A93" t="str">
            <v>MGA</v>
          </cell>
        </row>
        <row r="94">
          <cell r="A94" t="str">
            <v>MKD</v>
          </cell>
        </row>
        <row r="95">
          <cell r="A95" t="str">
            <v>MMK</v>
          </cell>
        </row>
        <row r="96">
          <cell r="A96" t="str">
            <v>MNT</v>
          </cell>
        </row>
        <row r="97">
          <cell r="A97" t="str">
            <v>MOP</v>
          </cell>
        </row>
        <row r="98">
          <cell r="A98" t="str">
            <v>MRO</v>
          </cell>
        </row>
        <row r="99">
          <cell r="A99" t="str">
            <v>MUR</v>
          </cell>
        </row>
        <row r="100">
          <cell r="A100" t="str">
            <v>MVR</v>
          </cell>
        </row>
        <row r="101">
          <cell r="A101" t="str">
            <v>MWK</v>
          </cell>
        </row>
        <row r="102">
          <cell r="A102" t="str">
            <v>MXN</v>
          </cell>
        </row>
        <row r="103">
          <cell r="A103" t="str">
            <v>MYR</v>
          </cell>
        </row>
        <row r="104">
          <cell r="A104" t="str">
            <v>MZN</v>
          </cell>
        </row>
        <row r="105">
          <cell r="A105" t="str">
            <v>NAD</v>
          </cell>
        </row>
        <row r="106">
          <cell r="A106" t="str">
            <v>NGN</v>
          </cell>
        </row>
        <row r="107">
          <cell r="A107" t="str">
            <v>NIO</v>
          </cell>
        </row>
        <row r="108">
          <cell r="A108" t="str">
            <v>NOK</v>
          </cell>
        </row>
        <row r="109">
          <cell r="A109" t="str">
            <v>NPR</v>
          </cell>
        </row>
        <row r="110">
          <cell r="A110" t="str">
            <v>NZD</v>
          </cell>
        </row>
        <row r="111">
          <cell r="A111" t="str">
            <v>OMR</v>
          </cell>
        </row>
        <row r="112">
          <cell r="A112" t="str">
            <v>PAB</v>
          </cell>
        </row>
        <row r="113">
          <cell r="A113" t="str">
            <v>PEN</v>
          </cell>
        </row>
        <row r="114">
          <cell r="A114" t="str">
            <v>PGK</v>
          </cell>
        </row>
        <row r="115">
          <cell r="A115" t="str">
            <v>PHP</v>
          </cell>
        </row>
        <row r="116">
          <cell r="A116" t="str">
            <v>PKR</v>
          </cell>
        </row>
        <row r="117">
          <cell r="A117" t="str">
            <v>PLN</v>
          </cell>
        </row>
        <row r="118">
          <cell r="A118" t="str">
            <v>PYG</v>
          </cell>
        </row>
        <row r="119">
          <cell r="A119" t="str">
            <v>QAR</v>
          </cell>
        </row>
        <row r="120">
          <cell r="A120" t="str">
            <v>RON</v>
          </cell>
        </row>
        <row r="121">
          <cell r="A121" t="str">
            <v>RSD</v>
          </cell>
        </row>
        <row r="122">
          <cell r="A122" t="str">
            <v>RUB</v>
          </cell>
        </row>
        <row r="123">
          <cell r="A123" t="str">
            <v>RWF</v>
          </cell>
        </row>
        <row r="124">
          <cell r="A124" t="str">
            <v>SAR</v>
          </cell>
        </row>
        <row r="125">
          <cell r="A125" t="str">
            <v>SBD</v>
          </cell>
        </row>
        <row r="126">
          <cell r="A126" t="str">
            <v>SCR</v>
          </cell>
        </row>
        <row r="127">
          <cell r="A127" t="str">
            <v>SDG</v>
          </cell>
        </row>
        <row r="128">
          <cell r="A128" t="str">
            <v>SEK</v>
          </cell>
        </row>
        <row r="129">
          <cell r="A129" t="str">
            <v>SGD</v>
          </cell>
        </row>
        <row r="130">
          <cell r="A130" t="str">
            <v>SHP</v>
          </cell>
        </row>
        <row r="131">
          <cell r="A131" t="str">
            <v>SLL</v>
          </cell>
        </row>
        <row r="132">
          <cell r="A132" t="str">
            <v>SOS</v>
          </cell>
        </row>
        <row r="133">
          <cell r="A133" t="str">
            <v>SPL*</v>
          </cell>
        </row>
        <row r="134">
          <cell r="A134" t="str">
            <v>SRD</v>
          </cell>
        </row>
        <row r="135">
          <cell r="A135" t="str">
            <v>STD</v>
          </cell>
        </row>
        <row r="136">
          <cell r="A136" t="str">
            <v>SVC</v>
          </cell>
        </row>
        <row r="137">
          <cell r="A137" t="str">
            <v>SYP</v>
          </cell>
        </row>
        <row r="138">
          <cell r="A138" t="str">
            <v>SZL</v>
          </cell>
        </row>
        <row r="139">
          <cell r="A139" t="str">
            <v>THB</v>
          </cell>
        </row>
        <row r="140">
          <cell r="A140" t="str">
            <v>TJS</v>
          </cell>
        </row>
        <row r="141">
          <cell r="A141" t="str">
            <v>TMT</v>
          </cell>
        </row>
        <row r="142">
          <cell r="A142" t="str">
            <v>TND</v>
          </cell>
        </row>
        <row r="143">
          <cell r="A143" t="str">
            <v>TOP</v>
          </cell>
        </row>
        <row r="144">
          <cell r="A144" t="str">
            <v>TRY</v>
          </cell>
        </row>
        <row r="145">
          <cell r="A145" t="str">
            <v>TTD</v>
          </cell>
        </row>
        <row r="146">
          <cell r="A146" t="str">
            <v>TVD</v>
          </cell>
        </row>
        <row r="147">
          <cell r="A147" t="str">
            <v>TWD</v>
          </cell>
        </row>
        <row r="148">
          <cell r="A148" t="str">
            <v>TZS</v>
          </cell>
        </row>
        <row r="149">
          <cell r="A149" t="str">
            <v>UAH</v>
          </cell>
        </row>
        <row r="150">
          <cell r="A150" t="str">
            <v>UGX</v>
          </cell>
        </row>
        <row r="151">
          <cell r="A151" t="str">
            <v>USD</v>
          </cell>
        </row>
        <row r="152">
          <cell r="A152" t="str">
            <v>UYU</v>
          </cell>
        </row>
        <row r="153">
          <cell r="A153" t="str">
            <v>UZS</v>
          </cell>
        </row>
        <row r="154">
          <cell r="A154" t="str">
            <v>VEF</v>
          </cell>
        </row>
        <row r="155">
          <cell r="A155" t="str">
            <v>VND</v>
          </cell>
        </row>
        <row r="156">
          <cell r="A156" t="str">
            <v>VUV</v>
          </cell>
        </row>
        <row r="157">
          <cell r="A157" t="str">
            <v>WST</v>
          </cell>
        </row>
        <row r="158">
          <cell r="A158" t="str">
            <v>XAF</v>
          </cell>
        </row>
        <row r="159">
          <cell r="A159" t="str">
            <v>XCD</v>
          </cell>
        </row>
        <row r="160">
          <cell r="A160" t="str">
            <v>XDR</v>
          </cell>
        </row>
        <row r="161">
          <cell r="A161" t="str">
            <v>XOF</v>
          </cell>
        </row>
        <row r="162">
          <cell r="A162" t="str">
            <v>XPF</v>
          </cell>
        </row>
        <row r="163">
          <cell r="A163" t="str">
            <v>YER</v>
          </cell>
        </row>
        <row r="164">
          <cell r="A164" t="str">
            <v>ZAR</v>
          </cell>
        </row>
        <row r="165">
          <cell r="A165" t="str">
            <v>ZMK</v>
          </cell>
        </row>
        <row r="166">
          <cell r="A166" t="str">
            <v>ZWD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2:U63"/>
  <sheetViews>
    <sheetView tabSelected="1"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4.42578125" style="6" customWidth="1"/>
    <col min="2" max="2" width="42.28515625" style="6" bestFit="1" customWidth="1"/>
    <col min="3" max="3" width="17.28515625" style="6" bestFit="1" customWidth="1"/>
    <col min="4" max="4" width="10.42578125" style="6" bestFit="1" customWidth="1"/>
    <col min="5" max="5" width="10.28515625" style="6" bestFit="1" customWidth="1"/>
    <col min="6" max="6" width="9.7109375" style="6" bestFit="1" customWidth="1"/>
    <col min="7" max="7" width="10.5703125" style="6" bestFit="1" customWidth="1"/>
    <col min="8" max="8" width="10.28515625" style="6" bestFit="1" customWidth="1"/>
    <col min="9" max="9" width="10.5703125" style="6" bestFit="1" customWidth="1"/>
    <col min="10" max="11" width="10.28515625" style="6" bestFit="1" customWidth="1"/>
    <col min="12" max="12" width="11.140625" style="6" customWidth="1"/>
    <col min="13" max="13" width="9.85546875" style="6" bestFit="1" customWidth="1"/>
    <col min="14" max="15" width="10.42578125" style="6" bestFit="1" customWidth="1"/>
    <col min="16" max="16" width="9.85546875" style="6" bestFit="1" customWidth="1"/>
    <col min="17" max="17" width="10.42578125" style="6" bestFit="1" customWidth="1"/>
    <col min="18" max="18" width="11" style="6" customWidth="1"/>
    <col min="19" max="19" width="12.140625" style="6" bestFit="1" customWidth="1"/>
    <col min="20" max="16384" width="9.140625" style="6"/>
  </cols>
  <sheetData>
    <row r="2" spans="1:10" x14ac:dyDescent="0.2">
      <c r="A2" s="6" t="s">
        <v>281</v>
      </c>
    </row>
    <row r="3" spans="1:10" x14ac:dyDescent="0.2">
      <c r="B3" s="66">
        <v>45777</v>
      </c>
    </row>
    <row r="4" spans="1:10" ht="13.5" thickBot="1" x14ac:dyDescent="0.25"/>
    <row r="5" spans="1:10" x14ac:dyDescent="0.2">
      <c r="A5" s="174" t="s">
        <v>0</v>
      </c>
      <c r="B5" s="172" t="s">
        <v>282</v>
      </c>
      <c r="C5" s="176" t="s">
        <v>27</v>
      </c>
      <c r="D5" s="177"/>
      <c r="E5" s="177"/>
      <c r="F5" s="177"/>
      <c r="G5" s="177"/>
      <c r="H5" s="177"/>
      <c r="I5" s="177"/>
      <c r="J5" s="178"/>
    </row>
    <row r="6" spans="1:10" s="11" customFormat="1" ht="117.75" customHeight="1" x14ac:dyDescent="0.2">
      <c r="A6" s="175"/>
      <c r="B6" s="173"/>
      <c r="C6" s="8" t="s">
        <v>28</v>
      </c>
      <c r="D6" s="9" t="s">
        <v>29</v>
      </c>
      <c r="E6" s="9" t="s">
        <v>30</v>
      </c>
      <c r="F6" s="9" t="s">
        <v>31</v>
      </c>
      <c r="G6" s="9" t="s">
        <v>32</v>
      </c>
      <c r="H6" s="9" t="s">
        <v>33</v>
      </c>
      <c r="I6" s="9" t="s">
        <v>34</v>
      </c>
      <c r="J6" s="10" t="s">
        <v>35</v>
      </c>
    </row>
    <row r="7" spans="1:10" x14ac:dyDescent="0.2">
      <c r="A7" s="55">
        <f t="shared" ref="A7:A25" si="0">A32</f>
        <v>1</v>
      </c>
      <c r="B7" s="15" t="str">
        <f t="shared" ref="B7:B25" si="1">B32</f>
        <v>საქართველოს ბანკი</v>
      </c>
      <c r="C7" s="59">
        <f t="shared" ref="C7:C25" si="2">C32/C$31</f>
        <v>0.39729494184368541</v>
      </c>
      <c r="D7" s="60">
        <f t="shared" ref="D7" si="3">E32/E$31</f>
        <v>0.3759452570666309</v>
      </c>
      <c r="E7" s="60">
        <f t="shared" ref="E7" si="4">G32/G$31</f>
        <v>0.4032566031974304</v>
      </c>
      <c r="F7" s="60">
        <f t="shared" ref="F7" si="5">H32/H$31</f>
        <v>0.41801391956101902</v>
      </c>
      <c r="G7" s="60">
        <f t="shared" ref="G7" si="6">J32/J$31</f>
        <v>0.42533875872308313</v>
      </c>
      <c r="H7" s="60">
        <f t="shared" ref="H7" si="7">K32/K$31</f>
        <v>0.36327617652931365</v>
      </c>
      <c r="I7" s="60">
        <f t="shared" ref="I7" si="8">L32/L$31</f>
        <v>0.46445849834791841</v>
      </c>
      <c r="J7" s="58">
        <f t="shared" ref="J7" si="9">O32/O$31</f>
        <v>0.36303818625702394</v>
      </c>
    </row>
    <row r="8" spans="1:10" x14ac:dyDescent="0.2">
      <c r="A8" s="54">
        <f t="shared" si="0"/>
        <v>2</v>
      </c>
      <c r="B8" s="12" t="str">
        <f t="shared" si="1"/>
        <v>თი–ბი–სი ბანკი</v>
      </c>
      <c r="C8" s="56">
        <f t="shared" si="2"/>
        <v>0.37185121924784514</v>
      </c>
      <c r="D8" s="57">
        <f t="shared" ref="D8:D24" si="10">E33/E$31</f>
        <v>0.37661138102967073</v>
      </c>
      <c r="E8" s="57">
        <f t="shared" ref="E8:E24" si="11">G33/G$31</f>
        <v>0.37264614073616276</v>
      </c>
      <c r="F8" s="57">
        <f t="shared" ref="F8:F24" si="12">H33/H$31</f>
        <v>0.37146923358405287</v>
      </c>
      <c r="G8" s="57">
        <f t="shared" ref="G8:G24" si="13">J33/J$31</f>
        <v>0.36244035406409247</v>
      </c>
      <c r="H8" s="57">
        <f t="shared" ref="H8:H24" si="14">K33/K$31</f>
        <v>0.38460536279477792</v>
      </c>
      <c r="I8" s="57">
        <f t="shared" ref="I8:I24" si="15">L33/L$31</f>
        <v>0.34846914404225615</v>
      </c>
      <c r="J8" s="58">
        <f t="shared" ref="J8:J24" si="16">O33/O$31</f>
        <v>0.36728345851659649</v>
      </c>
    </row>
    <row r="9" spans="1:10" x14ac:dyDescent="0.2">
      <c r="A9" s="55">
        <f t="shared" si="0"/>
        <v>3</v>
      </c>
      <c r="B9" s="15" t="str">
        <f t="shared" si="1"/>
        <v>ლიბერთი ბანკი</v>
      </c>
      <c r="C9" s="59">
        <f t="shared" si="2"/>
        <v>5.5729304821414305E-2</v>
      </c>
      <c r="D9" s="60">
        <f t="shared" si="10"/>
        <v>5.905742660481373E-2</v>
      </c>
      <c r="E9" s="60">
        <f t="shared" si="11"/>
        <v>5.7635353306528268E-2</v>
      </c>
      <c r="F9" s="60">
        <f t="shared" si="12"/>
        <v>5.9478714387446875E-2</v>
      </c>
      <c r="G9" s="60">
        <f t="shared" si="13"/>
        <v>6.5151339862482505E-2</v>
      </c>
      <c r="H9" s="60">
        <f t="shared" si="14"/>
        <v>7.358307648477358E-2</v>
      </c>
      <c r="I9" s="60">
        <f t="shared" si="15"/>
        <v>5.9836586115701917E-2</v>
      </c>
      <c r="J9" s="58">
        <f t="shared" si="16"/>
        <v>4.477681454965235E-2</v>
      </c>
    </row>
    <row r="10" spans="1:10" x14ac:dyDescent="0.2">
      <c r="A10" s="54">
        <f t="shared" si="0"/>
        <v>4</v>
      </c>
      <c r="B10" s="12" t="str">
        <f t="shared" si="1"/>
        <v>ბაზის ბანკი</v>
      </c>
      <c r="C10" s="56">
        <f t="shared" si="2"/>
        <v>4.1115209978204462E-2</v>
      </c>
      <c r="D10" s="57">
        <f t="shared" si="10"/>
        <v>4.5119604618824971E-2</v>
      </c>
      <c r="E10" s="57">
        <f t="shared" si="11"/>
        <v>4.066367908249182E-2</v>
      </c>
      <c r="F10" s="57">
        <f t="shared" si="12"/>
        <v>4.3979540214007629E-2</v>
      </c>
      <c r="G10" s="57">
        <f t="shared" si="13"/>
        <v>4.2703461693543152E-2</v>
      </c>
      <c r="H10" s="57">
        <f t="shared" si="14"/>
        <v>4.7377867805861625E-2</v>
      </c>
      <c r="I10" s="57">
        <f t="shared" si="15"/>
        <v>3.9757055927767682E-2</v>
      </c>
      <c r="J10" s="58">
        <f t="shared" si="16"/>
        <v>4.3709786154423967E-2</v>
      </c>
    </row>
    <row r="11" spans="1:10" x14ac:dyDescent="0.2">
      <c r="A11" s="55">
        <f t="shared" si="0"/>
        <v>5</v>
      </c>
      <c r="B11" s="15" t="str">
        <f t="shared" si="1"/>
        <v>კრედო ბანკი</v>
      </c>
      <c r="C11" s="59">
        <f t="shared" si="2"/>
        <v>3.328865276190255E-2</v>
      </c>
      <c r="D11" s="60">
        <f t="shared" si="10"/>
        <v>4.0471311819839678E-2</v>
      </c>
      <c r="E11" s="60">
        <f t="shared" si="11"/>
        <v>3.4265415512956844E-2</v>
      </c>
      <c r="F11" s="60">
        <f t="shared" si="12"/>
        <v>2.2359692436487725E-2</v>
      </c>
      <c r="G11" s="60">
        <f t="shared" si="13"/>
        <v>2.3969082605473906E-2</v>
      </c>
      <c r="H11" s="60">
        <f t="shared" si="14"/>
        <v>1.920468607021189E-2</v>
      </c>
      <c r="I11" s="60">
        <f t="shared" si="15"/>
        <v>2.6972211791220717E-2</v>
      </c>
      <c r="J11" s="58">
        <f t="shared" si="16"/>
        <v>2.7676002090766805E-2</v>
      </c>
    </row>
    <row r="12" spans="1:10" x14ac:dyDescent="0.2">
      <c r="A12" s="54">
        <f t="shared" si="0"/>
        <v>6</v>
      </c>
      <c r="B12" s="12" t="str">
        <f t="shared" si="1"/>
        <v>ტერა ბანკი</v>
      </c>
      <c r="C12" s="56">
        <f t="shared" si="2"/>
        <v>2.1260813311675748E-2</v>
      </c>
      <c r="D12" s="57">
        <f t="shared" si="10"/>
        <v>2.3378586555267492E-2</v>
      </c>
      <c r="E12" s="57">
        <f t="shared" si="11"/>
        <v>2.1471717435010012E-2</v>
      </c>
      <c r="F12" s="57">
        <f t="shared" si="12"/>
        <v>2.0582459257816779E-2</v>
      </c>
      <c r="G12" s="57">
        <f t="shared" si="13"/>
        <v>1.9951390447010491E-2</v>
      </c>
      <c r="H12" s="57">
        <f t="shared" si="14"/>
        <v>2.3401143234551707E-2</v>
      </c>
      <c r="I12" s="57">
        <f t="shared" si="15"/>
        <v>1.7776917100134369E-2</v>
      </c>
      <c r="J12" s="58">
        <f t="shared" si="16"/>
        <v>2.0048921501362893E-2</v>
      </c>
    </row>
    <row r="13" spans="1:10" x14ac:dyDescent="0.2">
      <c r="A13" s="55">
        <f t="shared" si="0"/>
        <v>7</v>
      </c>
      <c r="B13" s="15" t="str">
        <f t="shared" si="1"/>
        <v>პროკრედიტ ბანკი</v>
      </c>
      <c r="C13" s="59">
        <f t="shared" si="2"/>
        <v>2.036719084857563E-2</v>
      </c>
      <c r="D13" s="60">
        <f t="shared" si="10"/>
        <v>2.0963397990802348E-2</v>
      </c>
      <c r="E13" s="60">
        <f t="shared" si="11"/>
        <v>2.0015041125445335E-2</v>
      </c>
      <c r="F13" s="60">
        <f t="shared" si="12"/>
        <v>2.1119894878210303E-2</v>
      </c>
      <c r="G13" s="60">
        <f t="shared" si="13"/>
        <v>2.1707410272613532E-2</v>
      </c>
      <c r="H13" s="60">
        <f t="shared" si="14"/>
        <v>2.8200734127140911E-2</v>
      </c>
      <c r="I13" s="60">
        <f t="shared" si="15"/>
        <v>1.7614491004514763E-2</v>
      </c>
      <c r="J13" s="58">
        <f t="shared" si="16"/>
        <v>2.2390705214860557E-2</v>
      </c>
    </row>
    <row r="14" spans="1:10" x14ac:dyDescent="0.2">
      <c r="A14" s="54">
        <f t="shared" si="0"/>
        <v>8</v>
      </c>
      <c r="B14" s="12" t="str">
        <f t="shared" si="1"/>
        <v>ქართუ ბანკი</v>
      </c>
      <c r="C14" s="56">
        <f t="shared" si="2"/>
        <v>1.8784502148507309E-2</v>
      </c>
      <c r="D14" s="57">
        <f t="shared" si="10"/>
        <v>1.6301620717997563E-2</v>
      </c>
      <c r="E14" s="57">
        <f t="shared" si="11"/>
        <v>1.6519326543831959E-2</v>
      </c>
      <c r="F14" s="57">
        <f t="shared" si="12"/>
        <v>2.1280486097766348E-2</v>
      </c>
      <c r="G14" s="57">
        <f t="shared" si="13"/>
        <v>2.3639341193555149E-2</v>
      </c>
      <c r="H14" s="57">
        <f t="shared" si="14"/>
        <v>3.4421974670381716E-2</v>
      </c>
      <c r="I14" s="57">
        <f t="shared" si="15"/>
        <v>1.6842752988982697E-2</v>
      </c>
      <c r="J14" s="58">
        <f t="shared" si="16"/>
        <v>3.180060027514859E-2</v>
      </c>
    </row>
    <row r="15" spans="1:10" x14ac:dyDescent="0.2">
      <c r="A15" s="55">
        <f t="shared" si="0"/>
        <v>9</v>
      </c>
      <c r="B15" s="15" t="str">
        <f t="shared" si="1"/>
        <v>ხალიკ ბანკი</v>
      </c>
      <c r="C15" s="59">
        <f t="shared" si="2"/>
        <v>1.0985280118873463E-2</v>
      </c>
      <c r="D15" s="60">
        <f t="shared" si="10"/>
        <v>1.3340700830051859E-2</v>
      </c>
      <c r="E15" s="60">
        <f t="shared" si="11"/>
        <v>9.8265829665479844E-3</v>
      </c>
      <c r="F15" s="60">
        <f t="shared" si="12"/>
        <v>5.4097113956802379E-3</v>
      </c>
      <c r="G15" s="60">
        <f t="shared" si="13"/>
        <v>2.7965237589425819E-3</v>
      </c>
      <c r="H15" s="60">
        <f t="shared" si="14"/>
        <v>3.3853702511453666E-3</v>
      </c>
      <c r="I15" s="60">
        <f t="shared" si="15"/>
        <v>2.4253577416787526E-3</v>
      </c>
      <c r="J15" s="58">
        <f t="shared" si="16"/>
        <v>1.7643358099259186E-2</v>
      </c>
    </row>
    <row r="16" spans="1:10" x14ac:dyDescent="0.2">
      <c r="A16" s="54">
        <f t="shared" si="0"/>
        <v>10</v>
      </c>
      <c r="B16" s="12" t="str">
        <f t="shared" si="1"/>
        <v>მიკრობანკი კრისტალი</v>
      </c>
      <c r="C16" s="56">
        <f t="shared" si="2"/>
        <v>6.2400757687256494E-3</v>
      </c>
      <c r="D16" s="57">
        <f t="shared" si="10"/>
        <v>8.5264793880005605E-3</v>
      </c>
      <c r="E16" s="57">
        <f t="shared" si="11"/>
        <v>6.1435380464049602E-3</v>
      </c>
      <c r="F16" s="57">
        <f t="shared" si="12"/>
        <v>0</v>
      </c>
      <c r="G16" s="57">
        <f t="shared" si="13"/>
        <v>0</v>
      </c>
      <c r="H16" s="57">
        <f t="shared" si="14"/>
        <v>0</v>
      </c>
      <c r="I16" s="57">
        <f t="shared" si="15"/>
        <v>0</v>
      </c>
      <c r="J16" s="58">
        <f t="shared" si="16"/>
        <v>6.7947985400207767E-3</v>
      </c>
    </row>
    <row r="17" spans="1:20" x14ac:dyDescent="0.2">
      <c r="A17" s="55">
        <f t="shared" si="0"/>
        <v>11</v>
      </c>
      <c r="B17" s="15" t="str">
        <f t="shared" si="1"/>
        <v>პაშაბანკი</v>
      </c>
      <c r="C17" s="59">
        <f t="shared" si="2"/>
        <v>6.2072191501879514E-3</v>
      </c>
      <c r="D17" s="60">
        <f t="shared" si="10"/>
        <v>5.7115035037857455E-3</v>
      </c>
      <c r="E17" s="60">
        <f t="shared" si="11"/>
        <v>5.8028984714761913E-3</v>
      </c>
      <c r="F17" s="60">
        <f t="shared" si="12"/>
        <v>6.758622556188588E-3</v>
      </c>
      <c r="G17" s="60">
        <f t="shared" si="13"/>
        <v>5.3788828875865986E-3</v>
      </c>
      <c r="H17" s="60">
        <f t="shared" si="14"/>
        <v>9.9809365028173287E-3</v>
      </c>
      <c r="I17" s="60">
        <f t="shared" si="15"/>
        <v>2.4780828756684435E-3</v>
      </c>
      <c r="J17" s="58">
        <f t="shared" si="16"/>
        <v>8.5305170088226592E-3</v>
      </c>
    </row>
    <row r="18" spans="1:20" x14ac:dyDescent="0.2">
      <c r="A18" s="54">
        <f t="shared" si="0"/>
        <v>12</v>
      </c>
      <c r="B18" s="12" t="str">
        <f t="shared" si="1"/>
        <v>იშ ბანკ</v>
      </c>
      <c r="C18" s="56">
        <f t="shared" si="2"/>
        <v>4.8010350252214347E-3</v>
      </c>
      <c r="D18" s="57">
        <f t="shared" si="10"/>
        <v>4.9166840301366945E-3</v>
      </c>
      <c r="E18" s="57">
        <f t="shared" si="11"/>
        <v>3.828187345152475E-3</v>
      </c>
      <c r="F18" s="57">
        <f t="shared" si="12"/>
        <v>3.6496330262718304E-3</v>
      </c>
      <c r="G18" s="57">
        <f t="shared" si="13"/>
        <v>1.3506448734946044E-3</v>
      </c>
      <c r="H18" s="57">
        <f t="shared" si="14"/>
        <v>2.7062543014070039E-3</v>
      </c>
      <c r="I18" s="57">
        <f t="shared" si="15"/>
        <v>4.9616724819478725E-4</v>
      </c>
      <c r="J18" s="58">
        <f t="shared" si="16"/>
        <v>1.0391189185557766E-2</v>
      </c>
    </row>
    <row r="19" spans="1:20" ht="12" customHeight="1" x14ac:dyDescent="0.2">
      <c r="A19" s="55">
        <f t="shared" si="0"/>
        <v>13</v>
      </c>
      <c r="B19" s="15" t="str">
        <f t="shared" si="1"/>
        <v>ვი–თი–ბი ბანკი</v>
      </c>
      <c r="C19" s="59">
        <f t="shared" si="2"/>
        <v>4.5870274252008342E-3</v>
      </c>
      <c r="D19" s="60">
        <f t="shared" si="10"/>
        <v>2.8437209398360641E-3</v>
      </c>
      <c r="E19" s="60">
        <f t="shared" si="11"/>
        <v>1.8487668129320302E-3</v>
      </c>
      <c r="F19" s="60">
        <f t="shared" si="12"/>
        <v>2.1677964651564154E-4</v>
      </c>
      <c r="G19" s="60">
        <f t="shared" si="13"/>
        <v>2.3991068486210613E-4</v>
      </c>
      <c r="H19" s="60">
        <f t="shared" si="14"/>
        <v>4.3787638565614831E-4</v>
      </c>
      <c r="I19" s="60">
        <f t="shared" si="15"/>
        <v>1.1512749995478467E-4</v>
      </c>
      <c r="J19" s="58">
        <f t="shared" si="16"/>
        <v>2.0321555447357403E-2</v>
      </c>
    </row>
    <row r="20" spans="1:20" x14ac:dyDescent="0.2">
      <c r="A20" s="54">
        <f t="shared" si="0"/>
        <v>14</v>
      </c>
      <c r="B20" s="12" t="str">
        <f t="shared" si="1"/>
        <v>ზირაათ ბანკი</v>
      </c>
      <c r="C20" s="56">
        <f t="shared" si="2"/>
        <v>2.7023376137714195E-3</v>
      </c>
      <c r="D20" s="57">
        <f t="shared" si="10"/>
        <v>2.726874822835484E-3</v>
      </c>
      <c r="E20" s="57">
        <f t="shared" si="11"/>
        <v>2.1641393118779296E-3</v>
      </c>
      <c r="F20" s="57">
        <f t="shared" si="12"/>
        <v>2.8082852355362947E-3</v>
      </c>
      <c r="G20" s="57">
        <f t="shared" si="13"/>
        <v>2.4515802572773449E-3</v>
      </c>
      <c r="H20" s="57">
        <f t="shared" si="14"/>
        <v>4.2988530761981902E-3</v>
      </c>
      <c r="I20" s="57">
        <f t="shared" si="15"/>
        <v>1.2871937761187559E-3</v>
      </c>
      <c r="J20" s="58">
        <f t="shared" si="16"/>
        <v>5.7949198731972445E-3</v>
      </c>
    </row>
    <row r="21" spans="1:20" x14ac:dyDescent="0.2">
      <c r="A21" s="55">
        <f t="shared" si="0"/>
        <v>15</v>
      </c>
      <c r="B21" s="15" t="str">
        <f t="shared" si="1"/>
        <v>სილქ ბანკი</v>
      </c>
      <c r="C21" s="59">
        <f t="shared" si="2"/>
        <v>2.2503360720173022E-3</v>
      </c>
      <c r="D21" s="60">
        <f t="shared" si="10"/>
        <v>2.0333428260712657E-3</v>
      </c>
      <c r="E21" s="60">
        <f t="shared" si="11"/>
        <v>1.8023644820086401E-3</v>
      </c>
      <c r="F21" s="60">
        <f t="shared" si="12"/>
        <v>2.3430883531467802E-3</v>
      </c>
      <c r="G21" s="60">
        <f t="shared" si="13"/>
        <v>2.2812793233928275E-3</v>
      </c>
      <c r="H21" s="60">
        <f t="shared" si="14"/>
        <v>3.7045869147113472E-3</v>
      </c>
      <c r="I21" s="60">
        <f t="shared" si="15"/>
        <v>1.3841296978005229E-3</v>
      </c>
      <c r="J21" s="58">
        <f t="shared" si="16"/>
        <v>4.8244597462900312E-3</v>
      </c>
    </row>
    <row r="22" spans="1:20" x14ac:dyDescent="0.2">
      <c r="A22" s="54">
        <f t="shared" si="0"/>
        <v>16</v>
      </c>
      <c r="B22" s="12" t="str">
        <f t="shared" si="1"/>
        <v>მიკრობანკი ემბისი</v>
      </c>
      <c r="C22" s="56">
        <f t="shared" si="2"/>
        <v>1.5352180908280544E-3</v>
      </c>
      <c r="D22" s="57">
        <f t="shared" si="10"/>
        <v>2.0521072554344389E-3</v>
      </c>
      <c r="E22" s="57">
        <f t="shared" si="11"/>
        <v>1.530999861389742E-3</v>
      </c>
      <c r="F22" s="57">
        <f t="shared" si="12"/>
        <v>1.6822128759974595E-5</v>
      </c>
      <c r="G22" s="57">
        <f t="shared" si="13"/>
        <v>1.9047341845395306E-5</v>
      </c>
      <c r="H22" s="57">
        <f t="shared" si="14"/>
        <v>1.9788483650666285E-6</v>
      </c>
      <c r="I22" s="57">
        <f t="shared" si="15"/>
        <v>2.9806079189805852E-5</v>
      </c>
      <c r="J22" s="58">
        <f t="shared" si="16"/>
        <v>1.5594567841692526E-3</v>
      </c>
    </row>
    <row r="23" spans="1:20" x14ac:dyDescent="0.2">
      <c r="A23" s="55">
        <f t="shared" si="0"/>
        <v>17</v>
      </c>
      <c r="B23" s="15" t="str">
        <f t="shared" si="1"/>
        <v>პეივბანკი</v>
      </c>
      <c r="C23" s="59">
        <f t="shared" si="2"/>
        <v>3.821090828320639E-4</v>
      </c>
      <c r="D23" s="60">
        <f t="shared" si="10"/>
        <v>0</v>
      </c>
      <c r="E23" s="60">
        <f t="shared" si="11"/>
        <v>3.6131039821355745E-4</v>
      </c>
      <c r="F23" s="60">
        <f t="shared" si="12"/>
        <v>4.4809252817287271E-4</v>
      </c>
      <c r="G23" s="60">
        <f t="shared" si="13"/>
        <v>5.0736587682773842E-4</v>
      </c>
      <c r="H23" s="60">
        <f t="shared" si="14"/>
        <v>1.3122903659709361E-3</v>
      </c>
      <c r="I23" s="60">
        <f t="shared" si="15"/>
        <v>0</v>
      </c>
      <c r="J23" s="58">
        <f t="shared" si="16"/>
        <v>5.0162198939360443E-4</v>
      </c>
    </row>
    <row r="24" spans="1:20" x14ac:dyDescent="0.2">
      <c r="A24" s="54">
        <f t="shared" si="0"/>
        <v>18</v>
      </c>
      <c r="B24" s="12" t="str">
        <f t="shared" si="1"/>
        <v>ჰეშბანკი</v>
      </c>
      <c r="C24" s="56">
        <f t="shared" si="2"/>
        <v>3.6927468033149606E-4</v>
      </c>
      <c r="D24" s="57">
        <f t="shared" si="10"/>
        <v>0</v>
      </c>
      <c r="E24" s="57">
        <f t="shared" si="11"/>
        <v>4.0576167407548387E-5</v>
      </c>
      <c r="F24" s="57">
        <f t="shared" si="12"/>
        <v>8.0319491583349058E-6</v>
      </c>
      <c r="G24" s="57">
        <f t="shared" si="13"/>
        <v>9.0944094604099916E-6</v>
      </c>
      <c r="H24" s="57">
        <f t="shared" si="14"/>
        <v>0</v>
      </c>
      <c r="I24" s="57">
        <f t="shared" si="15"/>
        <v>1.4826863985458642E-5</v>
      </c>
      <c r="J24" s="58">
        <f t="shared" si="16"/>
        <v>2.2580341714473224E-3</v>
      </c>
    </row>
    <row r="25" spans="1:20" ht="13.5" thickBot="1" x14ac:dyDescent="0.25">
      <c r="A25" s="55">
        <f t="shared" si="0"/>
        <v>19</v>
      </c>
      <c r="B25" s="15" t="str">
        <f t="shared" si="1"/>
        <v>პეისერა</v>
      </c>
      <c r="C25" s="59">
        <f t="shared" si="2"/>
        <v>2.4825201019892587E-4</v>
      </c>
      <c r="D25" s="60">
        <f t="shared" ref="D25" si="17">E50/E$31</f>
        <v>0</v>
      </c>
      <c r="E25" s="60">
        <f t="shared" ref="E25" si="18">G50/G$31</f>
        <v>1.7735919673065269E-4</v>
      </c>
      <c r="F25" s="60">
        <f t="shared" ref="F25" si="19">H50/H$31</f>
        <v>5.6992763763094618E-5</v>
      </c>
      <c r="G25" s="60">
        <f t="shared" ref="G25" si="20">J50/J$31</f>
        <v>6.4531724457460448E-5</v>
      </c>
      <c r="H25" s="60">
        <f t="shared" ref="H25" si="21">K50/K$31</f>
        <v>1.0083163671642775E-4</v>
      </c>
      <c r="I25" s="60">
        <f t="shared" ref="I25" si="22">L50/L$31</f>
        <v>4.1650898913631793E-5</v>
      </c>
      <c r="J25" s="58">
        <f t="shared" ref="J25" si="23">O50/O$31</f>
        <v>6.5561459465010607E-4</v>
      </c>
    </row>
    <row r="26" spans="1:20" ht="13.5" thickBot="1" x14ac:dyDescent="0.25">
      <c r="A26" s="18"/>
      <c r="B26" s="19" t="str">
        <f>B31</f>
        <v>კონსოლიდირებული</v>
      </c>
      <c r="C26" s="20">
        <f>SUM(C7:C25)</f>
        <v>0.99999999999999922</v>
      </c>
      <c r="D26" s="21">
        <f t="shared" ref="D26:J26" si="24">SUM(D7:D25)</f>
        <v>0.99999999999999967</v>
      </c>
      <c r="E26" s="21">
        <f t="shared" si="24"/>
        <v>0.99999999999999911</v>
      </c>
      <c r="F26" s="21">
        <f t="shared" si="24"/>
        <v>1.0000000000000013</v>
      </c>
      <c r="G26" s="21">
        <f t="shared" si="24"/>
        <v>1.0000000000000013</v>
      </c>
      <c r="H26" s="21">
        <f t="shared" si="24"/>
        <v>1.0000000000000007</v>
      </c>
      <c r="I26" s="21">
        <f t="shared" si="24"/>
        <v>1.0000000000000018</v>
      </c>
      <c r="J26" s="22">
        <f t="shared" si="24"/>
        <v>1.0000000000000011</v>
      </c>
    </row>
    <row r="27" spans="1:20" x14ac:dyDescent="0.2">
      <c r="A27" s="127"/>
      <c r="B27" s="128"/>
      <c r="C27" s="129"/>
      <c r="D27" s="129"/>
      <c r="E27" s="129"/>
      <c r="F27" s="129"/>
      <c r="G27" s="129"/>
      <c r="H27" s="129"/>
      <c r="I27" s="129"/>
      <c r="J27" s="129"/>
    </row>
    <row r="28" spans="1:20" ht="13.5" thickBot="1" x14ac:dyDescent="0.25">
      <c r="B28" s="62" t="s">
        <v>36</v>
      </c>
      <c r="S28" s="23"/>
    </row>
    <row r="29" spans="1:20" ht="13.5" thickBot="1" x14ac:dyDescent="0.25">
      <c r="A29" s="174" t="s">
        <v>0</v>
      </c>
      <c r="B29" s="172" t="s">
        <v>282</v>
      </c>
      <c r="C29" s="176" t="s">
        <v>28</v>
      </c>
      <c r="D29" s="177"/>
      <c r="E29" s="177"/>
      <c r="F29" s="178"/>
      <c r="G29" s="160" t="s">
        <v>37</v>
      </c>
      <c r="H29" s="170"/>
      <c r="I29" s="170"/>
      <c r="J29" s="170"/>
      <c r="K29" s="170"/>
      <c r="L29" s="170"/>
      <c r="M29" s="170"/>
      <c r="N29" s="171"/>
      <c r="O29" s="169" t="s">
        <v>38</v>
      </c>
      <c r="P29" s="170"/>
      <c r="Q29" s="171"/>
      <c r="R29" s="169" t="s">
        <v>39</v>
      </c>
      <c r="S29" s="170"/>
      <c r="T29" s="171"/>
    </row>
    <row r="30" spans="1:20" ht="150.75" customHeight="1" thickBot="1" x14ac:dyDescent="0.25">
      <c r="A30" s="175"/>
      <c r="B30" s="173"/>
      <c r="C30" s="8" t="s">
        <v>40</v>
      </c>
      <c r="D30" s="9" t="s">
        <v>41</v>
      </c>
      <c r="E30" s="9" t="s">
        <v>29</v>
      </c>
      <c r="F30" s="10" t="s">
        <v>42</v>
      </c>
      <c r="G30" s="82" t="s">
        <v>30</v>
      </c>
      <c r="H30" s="83" t="s">
        <v>43</v>
      </c>
      <c r="I30" s="83" t="s">
        <v>174</v>
      </c>
      <c r="J30" s="83" t="s">
        <v>32</v>
      </c>
      <c r="K30" s="83" t="s">
        <v>33</v>
      </c>
      <c r="L30" s="83" t="s">
        <v>34</v>
      </c>
      <c r="M30" s="83" t="s">
        <v>162</v>
      </c>
      <c r="N30" s="84" t="s">
        <v>44</v>
      </c>
      <c r="O30" s="82" t="s">
        <v>35</v>
      </c>
      <c r="P30" s="83" t="s">
        <v>45</v>
      </c>
      <c r="Q30" s="84" t="s">
        <v>46</v>
      </c>
      <c r="R30" s="82" t="str">
        <f>YEAR($B$3)&amp;" წლის "&amp;MONTH($B$3)&amp;" თვის წმინდა მოგება"</f>
        <v>2025 წლის 4 თვის წმინდა მოგება</v>
      </c>
      <c r="S30" s="83" t="s">
        <v>77</v>
      </c>
      <c r="T30" s="84" t="s">
        <v>78</v>
      </c>
    </row>
    <row r="31" spans="1:20" ht="13.5" thickBot="1" x14ac:dyDescent="0.25">
      <c r="A31" s="114"/>
      <c r="B31" s="115" t="s">
        <v>81</v>
      </c>
      <c r="C31" s="164">
        <v>97935691197.497498</v>
      </c>
      <c r="D31" s="165">
        <v>13011022537.268631</v>
      </c>
      <c r="E31" s="165">
        <v>66092165342.154106</v>
      </c>
      <c r="F31" s="166">
        <v>-1146716363.5756299</v>
      </c>
      <c r="G31" s="164">
        <v>83418475966.986603</v>
      </c>
      <c r="H31" s="165">
        <v>60144061696.120789</v>
      </c>
      <c r="I31" s="165">
        <v>5662870577.0114803</v>
      </c>
      <c r="J31" s="165">
        <v>53117692558.481102</v>
      </c>
      <c r="K31" s="165">
        <v>20536693218.851898</v>
      </c>
      <c r="L31" s="165">
        <v>32580999339.6292</v>
      </c>
      <c r="M31" s="165">
        <v>1102611846.5699999</v>
      </c>
      <c r="N31" s="166">
        <v>21017348968.727989</v>
      </c>
      <c r="O31" s="116">
        <v>14517215201.835899</v>
      </c>
      <c r="P31" s="168">
        <v>1166338975.1199999</v>
      </c>
      <c r="Q31" s="167">
        <v>17510265633.023998</v>
      </c>
      <c r="R31" s="116">
        <v>1004584616.72932</v>
      </c>
      <c r="S31" s="117">
        <v>3.1067949446985439E-2</v>
      </c>
      <c r="T31" s="118">
        <v>0.21133333245830854</v>
      </c>
    </row>
    <row r="32" spans="1:20" x14ac:dyDescent="0.2">
      <c r="A32" s="55">
        <v>1</v>
      </c>
      <c r="B32" s="15" t="s">
        <v>137</v>
      </c>
      <c r="C32" s="27">
        <v>38909354738.730904</v>
      </c>
      <c r="D32" s="28">
        <v>4052601369.6541996</v>
      </c>
      <c r="E32" s="28">
        <v>24847036089.6464</v>
      </c>
      <c r="F32" s="29">
        <v>-349995798.86706096</v>
      </c>
      <c r="G32" s="27">
        <v>33639051262.3535</v>
      </c>
      <c r="H32" s="28">
        <v>25141054967.915199</v>
      </c>
      <c r="I32" s="28">
        <v>1941199225.0065</v>
      </c>
      <c r="J32" s="28">
        <v>22593013419.058701</v>
      </c>
      <c r="K32" s="28">
        <v>7460491391.1000004</v>
      </c>
      <c r="L32" s="28">
        <v>15132522027.9587</v>
      </c>
      <c r="M32" s="85"/>
      <c r="N32" s="29">
        <v>7561632256.7849998</v>
      </c>
      <c r="O32" s="27">
        <v>5270303476.3774004</v>
      </c>
      <c r="P32" s="28">
        <v>27993660.18</v>
      </c>
      <c r="Q32" s="29">
        <v>6401393300.8009005</v>
      </c>
      <c r="R32" s="27">
        <v>520068169.18813699</v>
      </c>
      <c r="S32" s="70">
        <v>4.0678740331995908E-2</v>
      </c>
      <c r="T32" s="71">
        <v>0.30083596478832514</v>
      </c>
    </row>
    <row r="33" spans="1:21" x14ac:dyDescent="0.2">
      <c r="A33" s="54">
        <v>2</v>
      </c>
      <c r="B33" s="12" t="s">
        <v>138</v>
      </c>
      <c r="C33" s="24">
        <v>36417506179.669899</v>
      </c>
      <c r="D33" s="25">
        <v>5333543079.6800003</v>
      </c>
      <c r="E33" s="25">
        <v>24891061664.75</v>
      </c>
      <c r="F33" s="26">
        <v>-353899310.75999999</v>
      </c>
      <c r="G33" s="24">
        <v>31085573135.189899</v>
      </c>
      <c r="H33" s="25">
        <v>22341668502.88998</v>
      </c>
      <c r="I33" s="25">
        <v>2676749666.17312</v>
      </c>
      <c r="J33" s="25">
        <v>19251995297.963501</v>
      </c>
      <c r="K33" s="25">
        <v>7898522346.0415897</v>
      </c>
      <c r="L33" s="25">
        <v>11353472951.9219</v>
      </c>
      <c r="M33" s="85"/>
      <c r="N33" s="26">
        <v>7840785520.0599995</v>
      </c>
      <c r="O33" s="24">
        <v>5331933007.3599997</v>
      </c>
      <c r="P33" s="25">
        <v>21015907.690000001</v>
      </c>
      <c r="Q33" s="26">
        <v>6880364840.1008997</v>
      </c>
      <c r="R33" s="24">
        <v>384583000.18000001</v>
      </c>
      <c r="S33" s="72">
        <v>3.1434288372377495E-2</v>
      </c>
      <c r="T33" s="73">
        <v>0.21905411847999359</v>
      </c>
    </row>
    <row r="34" spans="1:21" x14ac:dyDescent="0.2">
      <c r="A34" s="55">
        <v>3</v>
      </c>
      <c r="B34" s="15" t="s">
        <v>139</v>
      </c>
      <c r="C34" s="27">
        <v>5457887987.6412401</v>
      </c>
      <c r="D34" s="28">
        <v>593789143.41000009</v>
      </c>
      <c r="E34" s="28">
        <v>3903233203.8474798</v>
      </c>
      <c r="F34" s="29">
        <v>-135300624.87946099</v>
      </c>
      <c r="G34" s="27">
        <v>4807853334.6494102</v>
      </c>
      <c r="H34" s="28">
        <v>3577291467.7245522</v>
      </c>
      <c r="I34" s="28">
        <v>99187660.511188999</v>
      </c>
      <c r="J34" s="28">
        <v>3460688840.58846</v>
      </c>
      <c r="K34" s="28">
        <v>1511153067.86711</v>
      </c>
      <c r="L34" s="28">
        <v>1949535772.72135</v>
      </c>
      <c r="M34" s="85"/>
      <c r="N34" s="29">
        <v>1136732790.086447</v>
      </c>
      <c r="O34" s="27">
        <v>650034652.87</v>
      </c>
      <c r="P34" s="28">
        <v>44490459.259999998</v>
      </c>
      <c r="Q34" s="29">
        <v>646933016.472</v>
      </c>
      <c r="R34" s="27">
        <v>40426212.996729001</v>
      </c>
      <c r="S34" s="70">
        <v>2.3179742600676775E-2</v>
      </c>
      <c r="T34" s="71">
        <v>0.19479226644969141</v>
      </c>
    </row>
    <row r="35" spans="1:21" x14ac:dyDescent="0.2">
      <c r="A35" s="54">
        <v>4</v>
      </c>
      <c r="B35" s="12" t="s">
        <v>142</v>
      </c>
      <c r="C35" s="24">
        <v>4026646507.9457002</v>
      </c>
      <c r="D35" s="25">
        <v>484610473.16240001</v>
      </c>
      <c r="E35" s="25">
        <v>2982052368.6399999</v>
      </c>
      <c r="F35" s="26">
        <v>-35761795.490000002</v>
      </c>
      <c r="G35" s="24">
        <v>3392102136.2721</v>
      </c>
      <c r="H35" s="25">
        <v>2645108179.9983001</v>
      </c>
      <c r="I35" s="25">
        <v>374569010.75099999</v>
      </c>
      <c r="J35" s="25">
        <v>2268309349.4204998</v>
      </c>
      <c r="K35" s="25">
        <v>972984736.49230003</v>
      </c>
      <c r="L35" s="25">
        <v>1295324612.9282</v>
      </c>
      <c r="M35" s="85"/>
      <c r="N35" s="26">
        <v>690892182.85380006</v>
      </c>
      <c r="O35" s="24">
        <v>634544372.02999997</v>
      </c>
      <c r="P35" s="25">
        <v>18212575</v>
      </c>
      <c r="Q35" s="26">
        <v>712328611.07000005</v>
      </c>
      <c r="R35" s="24">
        <v>30841280.059999999</v>
      </c>
      <c r="S35" s="72">
        <v>2.2933207742072907E-2</v>
      </c>
      <c r="T35" s="73">
        <v>0.14938351302920772</v>
      </c>
    </row>
    <row r="36" spans="1:21" x14ac:dyDescent="0.2">
      <c r="A36" s="55">
        <v>5</v>
      </c>
      <c r="B36" s="15" t="s">
        <v>145</v>
      </c>
      <c r="C36" s="27">
        <v>3260147217.2704101</v>
      </c>
      <c r="D36" s="28">
        <v>435784825.51453996</v>
      </c>
      <c r="E36" s="28">
        <v>2674836632.4107199</v>
      </c>
      <c r="F36" s="29">
        <v>-72483347.144846007</v>
      </c>
      <c r="G36" s="27">
        <v>2858368740.4664001</v>
      </c>
      <c r="H36" s="28">
        <v>1344802721.4064031</v>
      </c>
      <c r="I36" s="28">
        <v>45546525.009999998</v>
      </c>
      <c r="J36" s="28">
        <v>1273182360.7464001</v>
      </c>
      <c r="K36" s="28">
        <v>394400746.18830001</v>
      </c>
      <c r="L36" s="28">
        <v>878781614.55810106</v>
      </c>
      <c r="M36" s="85"/>
      <c r="N36" s="29">
        <v>1426752293.3</v>
      </c>
      <c r="O36" s="27">
        <v>401778478.27812201</v>
      </c>
      <c r="P36" s="28">
        <v>5239960</v>
      </c>
      <c r="Q36" s="29">
        <v>477859416.57812202</v>
      </c>
      <c r="R36" s="27">
        <v>24175561.908121999</v>
      </c>
      <c r="S36" s="70">
        <v>2.3163453987135846E-2</v>
      </c>
      <c r="T36" s="71">
        <v>0.18552174093012663</v>
      </c>
    </row>
    <row r="37" spans="1:21" x14ac:dyDescent="0.2">
      <c r="A37" s="54">
        <v>6</v>
      </c>
      <c r="B37" s="12" t="s">
        <v>144</v>
      </c>
      <c r="C37" s="24">
        <v>2082192447.09992</v>
      </c>
      <c r="D37" s="25">
        <v>249556034.57000002</v>
      </c>
      <c r="E37" s="25">
        <v>1545141408.0766001</v>
      </c>
      <c r="F37" s="26">
        <v>-35171499.205197997</v>
      </c>
      <c r="G37" s="24">
        <v>1791137944.82231</v>
      </c>
      <c r="H37" s="25">
        <v>1237912699.4600248</v>
      </c>
      <c r="I37" s="25">
        <v>167959283.61230001</v>
      </c>
      <c r="J37" s="25">
        <v>1059771823.87852</v>
      </c>
      <c r="K37" s="25">
        <v>480582099.57840002</v>
      </c>
      <c r="L37" s="25">
        <v>579189724.30012095</v>
      </c>
      <c r="M37" s="85"/>
      <c r="N37" s="26">
        <v>522827923.36000001</v>
      </c>
      <c r="O37" s="24">
        <v>291054508</v>
      </c>
      <c r="P37" s="25">
        <v>121372000</v>
      </c>
      <c r="Q37" s="26">
        <v>332437655.85460502</v>
      </c>
      <c r="R37" s="24">
        <v>8493436.5580030009</v>
      </c>
      <c r="S37" s="72">
        <v>1.2743815255106188E-2</v>
      </c>
      <c r="T37" s="73">
        <v>8.8610886433188263E-2</v>
      </c>
    </row>
    <row r="38" spans="1:21" x14ac:dyDescent="0.2">
      <c r="A38" s="55">
        <v>7</v>
      </c>
      <c r="B38" s="15" t="s">
        <v>141</v>
      </c>
      <c r="C38" s="27">
        <v>1994674913.5065999</v>
      </c>
      <c r="D38" s="28">
        <v>450321168.17183697</v>
      </c>
      <c r="E38" s="28">
        <v>1385516366.14149</v>
      </c>
      <c r="F38" s="29">
        <v>-27427668.719347998</v>
      </c>
      <c r="G38" s="27">
        <v>1669624227.1012101</v>
      </c>
      <c r="H38" s="28">
        <v>1270236260.5706658</v>
      </c>
      <c r="I38" s="28">
        <v>117188715.4773</v>
      </c>
      <c r="J38" s="28">
        <v>1153047545.1015</v>
      </c>
      <c r="K38" s="28">
        <v>579149825.31550002</v>
      </c>
      <c r="L38" s="28">
        <v>573897719.78600001</v>
      </c>
      <c r="M38" s="85"/>
      <c r="N38" s="29">
        <v>382293669.02800596</v>
      </c>
      <c r="O38" s="27">
        <v>325050686.125</v>
      </c>
      <c r="P38" s="28">
        <v>112482804.98999999</v>
      </c>
      <c r="Q38" s="29">
        <v>335927101.17000002</v>
      </c>
      <c r="R38" s="27">
        <v>9777908.7549590003</v>
      </c>
      <c r="S38" s="70">
        <v>1.4992220393869181E-2</v>
      </c>
      <c r="T38" s="71">
        <v>9.1778991869811463E-2</v>
      </c>
    </row>
    <row r="39" spans="1:21" x14ac:dyDescent="0.2">
      <c r="A39" s="54">
        <v>8</v>
      </c>
      <c r="B39" s="12" t="s">
        <v>143</v>
      </c>
      <c r="C39" s="24">
        <v>1839673201.7149401</v>
      </c>
      <c r="D39" s="25">
        <v>648607080.99648798</v>
      </c>
      <c r="E39" s="25">
        <v>1077409411.83898</v>
      </c>
      <c r="F39" s="26">
        <v>-52597054.742324002</v>
      </c>
      <c r="G39" s="24">
        <v>1378017044.2874501</v>
      </c>
      <c r="H39" s="25">
        <v>1279894868.7874999</v>
      </c>
      <c r="I39" s="25">
        <v>24217920.970828</v>
      </c>
      <c r="J39" s="25">
        <v>1255667257.8043001</v>
      </c>
      <c r="K39" s="25">
        <v>706913533.79271996</v>
      </c>
      <c r="L39" s="25">
        <v>548753724.01158297</v>
      </c>
      <c r="M39" s="85"/>
      <c r="N39" s="26">
        <v>83481564.015900001</v>
      </c>
      <c r="O39" s="24">
        <v>461656157.74189401</v>
      </c>
      <c r="P39" s="25">
        <v>114430000</v>
      </c>
      <c r="Q39" s="26">
        <v>512841180.799133</v>
      </c>
      <c r="R39" s="24">
        <v>14811168.600649999</v>
      </c>
      <c r="S39" s="72">
        <v>2.3364503979971474E-2</v>
      </c>
      <c r="T39" s="73">
        <v>9.8241752563462306E-2</v>
      </c>
    </row>
    <row r="40" spans="1:21" x14ac:dyDescent="0.2">
      <c r="A40" s="55">
        <v>9</v>
      </c>
      <c r="B40" s="15" t="s">
        <v>146</v>
      </c>
      <c r="C40" s="27">
        <v>1075851001.4400001</v>
      </c>
      <c r="D40" s="28">
        <v>158681467.71000001</v>
      </c>
      <c r="E40" s="28">
        <v>881715805.03999996</v>
      </c>
      <c r="F40" s="29">
        <v>-18421422.379999999</v>
      </c>
      <c r="G40" s="27">
        <v>819718575.032583</v>
      </c>
      <c r="H40" s="28">
        <v>325362015.93999994</v>
      </c>
      <c r="I40" s="28">
        <v>91092062.650000006</v>
      </c>
      <c r="J40" s="28">
        <v>148544889.25999999</v>
      </c>
      <c r="K40" s="28">
        <v>69524310.280000001</v>
      </c>
      <c r="L40" s="28">
        <v>79020578.980000004</v>
      </c>
      <c r="M40" s="85"/>
      <c r="N40" s="29">
        <v>473434454.30000001</v>
      </c>
      <c r="O40" s="27">
        <v>256132426.41</v>
      </c>
      <c r="P40" s="28">
        <v>76000000</v>
      </c>
      <c r="Q40" s="29">
        <v>264843660.77000001</v>
      </c>
      <c r="R40" s="27">
        <v>5061128.3</v>
      </c>
      <c r="S40" s="70">
        <v>1.5177888957843579E-2</v>
      </c>
      <c r="T40" s="71">
        <v>5.9030149211515323E-2</v>
      </c>
    </row>
    <row r="41" spans="1:21" x14ac:dyDescent="0.2">
      <c r="A41" s="54">
        <v>10</v>
      </c>
      <c r="B41" s="12" t="s">
        <v>288</v>
      </c>
      <c r="C41" s="24">
        <v>611126133.53490198</v>
      </c>
      <c r="D41" s="25">
        <v>31039691.422600001</v>
      </c>
      <c r="E41" s="25">
        <v>563533485.49820197</v>
      </c>
      <c r="F41" s="26">
        <v>-17032934.044800002</v>
      </c>
      <c r="G41" s="24">
        <v>512484580.87629998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85"/>
      <c r="N41" s="26">
        <v>485439067.29039997</v>
      </c>
      <c r="O41" s="24">
        <v>98641552.658601999</v>
      </c>
      <c r="P41" s="25">
        <v>3634576</v>
      </c>
      <c r="Q41" s="26">
        <v>105580669.86860199</v>
      </c>
      <c r="R41" s="24">
        <v>4684268.76</v>
      </c>
      <c r="S41" s="72">
        <v>2.304049017762571E-2</v>
      </c>
      <c r="T41" s="73">
        <v>0.14488679477460464</v>
      </c>
    </row>
    <row r="42" spans="1:21" x14ac:dyDescent="0.2">
      <c r="A42" s="55">
        <v>11</v>
      </c>
      <c r="B42" s="15" t="s">
        <v>238</v>
      </c>
      <c r="C42" s="27">
        <v>607908297.88800001</v>
      </c>
      <c r="D42" s="28">
        <v>126417133.1795</v>
      </c>
      <c r="E42" s="28">
        <v>377485633.92449999</v>
      </c>
      <c r="F42" s="29">
        <v>-11783635.9069</v>
      </c>
      <c r="G42" s="27">
        <v>484068946.68169999</v>
      </c>
      <c r="H42" s="28">
        <v>406491012.00020003</v>
      </c>
      <c r="I42" s="28">
        <v>59830892.383100003</v>
      </c>
      <c r="J42" s="28">
        <v>285713847.5309</v>
      </c>
      <c r="K42" s="28">
        <v>204975430.99520001</v>
      </c>
      <c r="L42" s="28">
        <v>80738416.535699993</v>
      </c>
      <c r="M42" s="85"/>
      <c r="N42" s="29">
        <v>66649121.600700006</v>
      </c>
      <c r="O42" s="27">
        <v>123839351.2</v>
      </c>
      <c r="P42" s="28">
        <v>136800000</v>
      </c>
      <c r="Q42" s="29">
        <v>147188938.94999999</v>
      </c>
      <c r="R42" s="27">
        <v>-185376.62251399999</v>
      </c>
      <c r="S42" s="70">
        <v>-8.1994623433007954E-4</v>
      </c>
      <c r="T42" s="71">
        <v>-4.5613705834065179E-3</v>
      </c>
    </row>
    <row r="43" spans="1:21" x14ac:dyDescent="0.2">
      <c r="A43" s="54">
        <v>12</v>
      </c>
      <c r="B43" s="12" t="s">
        <v>239</v>
      </c>
      <c r="C43" s="24">
        <v>470192683.65845603</v>
      </c>
      <c r="D43" s="25">
        <v>83504364.511875987</v>
      </c>
      <c r="E43" s="25">
        <v>324954293.85492301</v>
      </c>
      <c r="F43" s="26">
        <v>-1701476.8566380001</v>
      </c>
      <c r="G43" s="24">
        <v>319341554.048724</v>
      </c>
      <c r="H43" s="25">
        <v>219503753.90029299</v>
      </c>
      <c r="I43" s="25">
        <v>32587306.316229001</v>
      </c>
      <c r="J43" s="25">
        <v>71743139.145974994</v>
      </c>
      <c r="K43" s="25">
        <v>55577514.360193998</v>
      </c>
      <c r="L43" s="25">
        <v>16165624.78578</v>
      </c>
      <c r="M43" s="85"/>
      <c r="N43" s="26">
        <v>89786867.491209999</v>
      </c>
      <c r="O43" s="24">
        <v>150851129.609732</v>
      </c>
      <c r="P43" s="25">
        <v>69161600</v>
      </c>
      <c r="Q43" s="26">
        <v>148193560.97973201</v>
      </c>
      <c r="R43" s="24">
        <v>4825339.4281940004</v>
      </c>
      <c r="S43" s="72">
        <v>2.9595392046897928E-2</v>
      </c>
      <c r="T43" s="73">
        <v>9.7530576569795913E-2</v>
      </c>
    </row>
    <row r="44" spans="1:21" x14ac:dyDescent="0.2">
      <c r="A44" s="55">
        <v>13</v>
      </c>
      <c r="B44" s="15" t="s">
        <v>140</v>
      </c>
      <c r="C44" s="27">
        <v>449233701.42892098</v>
      </c>
      <c r="D44" s="28">
        <v>182727064.38510001</v>
      </c>
      <c r="E44" s="28">
        <v>187947674.54259101</v>
      </c>
      <c r="F44" s="29">
        <v>-23245102.362934001</v>
      </c>
      <c r="G44" s="27">
        <v>154221309.95313299</v>
      </c>
      <c r="H44" s="28">
        <v>13038008.434500001</v>
      </c>
      <c r="I44" s="28">
        <v>0</v>
      </c>
      <c r="J44" s="28">
        <v>12743502</v>
      </c>
      <c r="K44" s="28">
        <v>8992533</v>
      </c>
      <c r="L44" s="28">
        <v>3750969</v>
      </c>
      <c r="M44" s="85"/>
      <c r="N44" s="29">
        <v>122120696.9665</v>
      </c>
      <c r="O44" s="27">
        <v>295012393.66532803</v>
      </c>
      <c r="P44" s="28">
        <v>209008277</v>
      </c>
      <c r="Q44" s="29">
        <v>338867359.144548</v>
      </c>
      <c r="R44" s="27">
        <v>-35567775.384029001</v>
      </c>
      <c r="S44" s="70">
        <v>-0.23643535975515001</v>
      </c>
      <c r="T44" s="71">
        <v>-0.34562741386255746</v>
      </c>
    </row>
    <row r="45" spans="1:21" x14ac:dyDescent="0.2">
      <c r="A45" s="54">
        <v>14</v>
      </c>
      <c r="B45" s="12" t="s">
        <v>147</v>
      </c>
      <c r="C45" s="24">
        <v>264655302.0537</v>
      </c>
      <c r="D45" s="25">
        <v>80052362.431099996</v>
      </c>
      <c r="E45" s="25">
        <v>180225061.6582</v>
      </c>
      <c r="F45" s="26">
        <v>-4586267.7696000002</v>
      </c>
      <c r="G45" s="24">
        <v>180529203.1771</v>
      </c>
      <c r="H45" s="25">
        <v>168901680.4664</v>
      </c>
      <c r="I45" s="25">
        <v>12995750.4188</v>
      </c>
      <c r="J45" s="25">
        <v>130222286.38850001</v>
      </c>
      <c r="K45" s="25">
        <v>88284226.818800002</v>
      </c>
      <c r="L45" s="25">
        <v>41938059.569700003</v>
      </c>
      <c r="M45" s="85"/>
      <c r="N45" s="26">
        <v>7858345.4784000004</v>
      </c>
      <c r="O45" s="24">
        <v>84126098.876599997</v>
      </c>
      <c r="P45" s="25">
        <v>50000000</v>
      </c>
      <c r="Q45" s="26">
        <v>82934615.316599995</v>
      </c>
      <c r="R45" s="24">
        <v>2158038.0561000002</v>
      </c>
      <c r="S45" s="72">
        <v>2.5459488122346659E-2</v>
      </c>
      <c r="T45" s="73">
        <v>7.7901153911127632E-2</v>
      </c>
    </row>
    <row r="46" spans="1:21" x14ac:dyDescent="0.2">
      <c r="A46" s="55">
        <v>15</v>
      </c>
      <c r="B46" s="15" t="s">
        <v>161</v>
      </c>
      <c r="C46" s="27">
        <v>220388218.639676</v>
      </c>
      <c r="D46" s="28">
        <v>23042066.219999999</v>
      </c>
      <c r="E46" s="28">
        <v>134388030.257985</v>
      </c>
      <c r="F46" s="29">
        <v>-3140656.3092700001</v>
      </c>
      <c r="G46" s="27">
        <v>150350498.226188</v>
      </c>
      <c r="H46" s="28">
        <v>140922850.471122</v>
      </c>
      <c r="I46" s="28">
        <v>19746557.731121998</v>
      </c>
      <c r="J46" s="28">
        <v>121176293.73999999</v>
      </c>
      <c r="K46" s="28">
        <v>76079964.969999999</v>
      </c>
      <c r="L46" s="28">
        <v>45096328.770000003</v>
      </c>
      <c r="M46" s="85"/>
      <c r="N46" s="29">
        <v>7125788.5888830004</v>
      </c>
      <c r="O46" s="27">
        <v>70037720.369487002</v>
      </c>
      <c r="P46" s="28">
        <v>99215900</v>
      </c>
      <c r="Q46" s="29">
        <v>56114707.477200001</v>
      </c>
      <c r="R46" s="27">
        <v>-7028220.4715609998</v>
      </c>
      <c r="S46" s="70">
        <v>-9.2408501696478032E-2</v>
      </c>
      <c r="T46" s="71">
        <v>-0.31179244363948982</v>
      </c>
      <c r="U46" s="75"/>
    </row>
    <row r="47" spans="1:21" x14ac:dyDescent="0.2">
      <c r="A47" s="54">
        <v>16</v>
      </c>
      <c r="B47" s="12" t="s">
        <v>287</v>
      </c>
      <c r="C47" s="24">
        <v>150352644.86414799</v>
      </c>
      <c r="D47" s="25">
        <v>8849489.949000001</v>
      </c>
      <c r="E47" s="25">
        <v>135628212.026007</v>
      </c>
      <c r="F47" s="26">
        <v>-4167768.137259</v>
      </c>
      <c r="G47" s="24">
        <v>127713675.1428</v>
      </c>
      <c r="H47" s="25">
        <v>1011751.15</v>
      </c>
      <c r="I47" s="25">
        <v>0</v>
      </c>
      <c r="J47" s="25">
        <v>1011750.8482</v>
      </c>
      <c r="K47" s="25">
        <v>40639.001799999998</v>
      </c>
      <c r="L47" s="25">
        <v>971111.84640000004</v>
      </c>
      <c r="M47" s="85"/>
      <c r="N47" s="26">
        <v>118691000.15279999</v>
      </c>
      <c r="O47" s="24">
        <v>22638969.733748</v>
      </c>
      <c r="P47" s="25">
        <v>2254500</v>
      </c>
      <c r="Q47" s="26">
        <v>25163843.581748001</v>
      </c>
      <c r="R47" s="24">
        <v>784822.87653200002</v>
      </c>
      <c r="S47" s="72">
        <v>1.603158159355831E-2</v>
      </c>
      <c r="T47" s="73">
        <v>0.10427598091599516</v>
      </c>
    </row>
    <row r="48" spans="1:21" x14ac:dyDescent="0.2">
      <c r="A48" s="55">
        <v>17</v>
      </c>
      <c r="B48" s="15" t="s">
        <v>270</v>
      </c>
      <c r="C48" s="27">
        <v>37422117.140000001</v>
      </c>
      <c r="D48" s="28">
        <v>36597672.719999999</v>
      </c>
      <c r="E48" s="28">
        <v>0</v>
      </c>
      <c r="F48" s="29">
        <v>0</v>
      </c>
      <c r="G48" s="27">
        <v>30139962.77</v>
      </c>
      <c r="H48" s="28">
        <v>26950104.66</v>
      </c>
      <c r="I48" s="28">
        <v>0</v>
      </c>
      <c r="J48" s="28">
        <v>26950104.66</v>
      </c>
      <c r="K48" s="28">
        <v>26950104.66</v>
      </c>
      <c r="L48" s="28">
        <v>0</v>
      </c>
      <c r="M48" s="85"/>
      <c r="N48" s="29">
        <v>845427.37</v>
      </c>
      <c r="O48" s="27">
        <v>7282154.3700000001</v>
      </c>
      <c r="P48" s="28">
        <v>8052000</v>
      </c>
      <c r="Q48" s="29">
        <v>7024108.4500000002</v>
      </c>
      <c r="R48" s="27">
        <v>-140565.01999999999</v>
      </c>
      <c r="S48" s="70">
        <v>-1.6590389789942293E-2</v>
      </c>
      <c r="T48" s="71">
        <v>-5.7487777503408839E-2</v>
      </c>
      <c r="U48" s="75"/>
    </row>
    <row r="49" spans="1:21" x14ac:dyDescent="0.2">
      <c r="A49" s="54">
        <v>18</v>
      </c>
      <c r="B49" s="12" t="s">
        <v>272</v>
      </c>
      <c r="C49" s="24">
        <v>36165171.060000002</v>
      </c>
      <c r="D49" s="25">
        <v>15517512.359999999</v>
      </c>
      <c r="E49" s="25">
        <v>0</v>
      </c>
      <c r="F49" s="26">
        <v>0</v>
      </c>
      <c r="G49" s="24">
        <v>3384802.045719</v>
      </c>
      <c r="H49" s="25">
        <v>483074.04571899999</v>
      </c>
      <c r="I49" s="25">
        <v>0</v>
      </c>
      <c r="J49" s="25">
        <v>483074.04571899999</v>
      </c>
      <c r="K49" s="25">
        <v>0</v>
      </c>
      <c r="L49" s="25">
        <v>483074.04571899999</v>
      </c>
      <c r="M49" s="85"/>
      <c r="N49" s="26">
        <v>0</v>
      </c>
      <c r="O49" s="24">
        <v>32780368</v>
      </c>
      <c r="P49" s="25">
        <v>43274750</v>
      </c>
      <c r="Q49" s="26">
        <v>24977231</v>
      </c>
      <c r="R49" s="24">
        <v>-3024047</v>
      </c>
      <c r="S49" s="72">
        <v>-0.28912803524358299</v>
      </c>
      <c r="T49" s="73">
        <v>-0.30001233364868973</v>
      </c>
    </row>
    <row r="50" spans="1:21" x14ac:dyDescent="0.2">
      <c r="A50" s="55">
        <v>19</v>
      </c>
      <c r="B50" s="15" t="s">
        <v>164</v>
      </c>
      <c r="C50" s="27">
        <v>24312732.210000001</v>
      </c>
      <c r="D50" s="28">
        <v>15780537.219999999</v>
      </c>
      <c r="E50" s="28">
        <v>0</v>
      </c>
      <c r="F50" s="29">
        <v>0</v>
      </c>
      <c r="G50" s="27">
        <v>14795033.890000001</v>
      </c>
      <c r="H50" s="28">
        <v>3427776.3</v>
      </c>
      <c r="I50" s="28">
        <v>0</v>
      </c>
      <c r="J50" s="28">
        <v>3427776.3</v>
      </c>
      <c r="K50" s="28">
        <v>2070748.39</v>
      </c>
      <c r="L50" s="28">
        <v>1357027.91</v>
      </c>
      <c r="M50" s="85"/>
      <c r="N50" s="29">
        <v>0</v>
      </c>
      <c r="O50" s="27">
        <v>9517698.1600000001</v>
      </c>
      <c r="P50" s="28">
        <v>3700005</v>
      </c>
      <c r="Q50" s="29">
        <v>9291814.6400000006</v>
      </c>
      <c r="R50" s="27">
        <v>-159734.44</v>
      </c>
      <c r="S50" s="70">
        <v>-2.3207958912326191E-2</v>
      </c>
      <c r="T50" s="71">
        <v>-4.9510022334064298E-2</v>
      </c>
      <c r="U50" s="75"/>
    </row>
    <row r="51" spans="1:21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</row>
    <row r="52" spans="1:21" x14ac:dyDescent="0.2">
      <c r="K52" s="86"/>
      <c r="L52" s="87"/>
    </row>
    <row r="53" spans="1:21" x14ac:dyDescent="0.2">
      <c r="C53" s="61"/>
      <c r="K53" s="86"/>
      <c r="L53" s="87"/>
    </row>
    <row r="54" spans="1:21" x14ac:dyDescent="0.2">
      <c r="K54" s="86"/>
      <c r="L54" s="87"/>
    </row>
    <row r="55" spans="1:21" x14ac:dyDescent="0.2">
      <c r="K55" s="86"/>
      <c r="L55" s="87"/>
    </row>
    <row r="56" spans="1:21" x14ac:dyDescent="0.2">
      <c r="K56" s="86"/>
      <c r="L56" s="87"/>
    </row>
    <row r="57" spans="1:21" x14ac:dyDescent="0.2">
      <c r="K57" s="86"/>
      <c r="L57" s="87"/>
    </row>
    <row r="58" spans="1:21" x14ac:dyDescent="0.2">
      <c r="K58" s="86"/>
      <c r="L58" s="87"/>
    </row>
    <row r="59" spans="1:21" x14ac:dyDescent="0.2">
      <c r="K59" s="86"/>
      <c r="L59" s="87"/>
    </row>
    <row r="60" spans="1:21" x14ac:dyDescent="0.2">
      <c r="K60" s="86"/>
      <c r="L60" s="87"/>
    </row>
    <row r="61" spans="1:21" x14ac:dyDescent="0.2">
      <c r="K61" s="86"/>
      <c r="L61" s="87"/>
    </row>
    <row r="62" spans="1:21" x14ac:dyDescent="0.2">
      <c r="K62" s="86"/>
      <c r="L62" s="87"/>
    </row>
    <row r="63" spans="1:21" x14ac:dyDescent="0.2">
      <c r="K63" s="86"/>
      <c r="L63" s="87"/>
    </row>
  </sheetData>
  <mergeCells count="9">
    <mergeCell ref="R29:T29"/>
    <mergeCell ref="O29:Q29"/>
    <mergeCell ref="B5:B6"/>
    <mergeCell ref="A5:A6"/>
    <mergeCell ref="A29:A30"/>
    <mergeCell ref="B29:B30"/>
    <mergeCell ref="C5:J5"/>
    <mergeCell ref="C29:F29"/>
    <mergeCell ref="H29:N29"/>
  </mergeCells>
  <pageMargins left="0" right="0" top="0.25" bottom="0.25" header="0.05" footer="0.05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Z50"/>
  <sheetViews>
    <sheetView view="pageBreakPreview" topLeftCell="A19" zoomScaleNormal="100" zoomScaleSheetLayoutView="100" workbookViewId="0">
      <selection activeCell="B32" sqref="B32:B50"/>
    </sheetView>
  </sheetViews>
  <sheetFormatPr defaultColWidth="9.140625" defaultRowHeight="12.75" x14ac:dyDescent="0.2"/>
  <cols>
    <col min="1" max="1" width="5.85546875" style="6" customWidth="1"/>
    <col min="2" max="2" width="33.7109375" style="6" bestFit="1" customWidth="1"/>
    <col min="3" max="3" width="12.28515625" style="6" bestFit="1" customWidth="1"/>
    <col min="4" max="5" width="12.7109375" style="6" bestFit="1" customWidth="1"/>
    <col min="6" max="6" width="11.85546875" style="6" bestFit="1" customWidth="1"/>
    <col min="7" max="8" width="13.42578125" style="6" bestFit="1" customWidth="1"/>
    <col min="9" max="9" width="13" style="6" bestFit="1" customWidth="1"/>
    <col min="10" max="10" width="12.5703125" style="6" bestFit="1" customWidth="1"/>
    <col min="11" max="11" width="12.28515625" style="6" bestFit="1" customWidth="1"/>
    <col min="12" max="12" width="12.5703125" style="6" bestFit="1" customWidth="1"/>
    <col min="13" max="13" width="11.5703125" style="6" bestFit="1" customWidth="1"/>
    <col min="14" max="14" width="10.85546875" style="6" bestFit="1" customWidth="1"/>
    <col min="15" max="15" width="12.5703125" style="6" bestFit="1" customWidth="1"/>
    <col min="16" max="16" width="14" style="6" bestFit="1" customWidth="1"/>
    <col min="17" max="17" width="9.5703125" style="6" customWidth="1"/>
    <col min="18" max="18" width="9.42578125" style="6" bestFit="1" customWidth="1"/>
    <col min="19" max="19" width="8.85546875" style="6" bestFit="1" customWidth="1"/>
    <col min="20" max="20" width="8" style="6" bestFit="1" customWidth="1"/>
    <col min="21" max="21" width="9.28515625" style="6" bestFit="1" customWidth="1"/>
    <col min="22" max="22" width="12.28515625" style="6" bestFit="1" customWidth="1"/>
    <col min="23" max="23" width="6.7109375" style="6" bestFit="1" customWidth="1"/>
    <col min="24" max="24" width="7.28515625" style="6" bestFit="1" customWidth="1"/>
    <col min="25" max="26" width="12.140625" style="6" bestFit="1" customWidth="1"/>
    <col min="27" max="16384" width="9.140625" style="6"/>
  </cols>
  <sheetData>
    <row r="1" spans="1:10" x14ac:dyDescent="0.2">
      <c r="C1" s="63"/>
    </row>
    <row r="2" spans="1:10" x14ac:dyDescent="0.2">
      <c r="A2" s="6" t="s">
        <v>286</v>
      </c>
    </row>
    <row r="3" spans="1:10" x14ac:dyDescent="0.2">
      <c r="B3" s="77">
        <f>BS!B3</f>
        <v>45777</v>
      </c>
    </row>
    <row r="4" spans="1:10" ht="13.5" thickBot="1" x14ac:dyDescent="0.25"/>
    <row r="5" spans="1:10" x14ac:dyDescent="0.2">
      <c r="A5" s="174" t="s">
        <v>0</v>
      </c>
      <c r="B5" s="172" t="s">
        <v>283</v>
      </c>
      <c r="C5" s="176" t="s">
        <v>47</v>
      </c>
      <c r="D5" s="177"/>
      <c r="E5" s="177"/>
      <c r="F5" s="177"/>
      <c r="G5" s="177"/>
      <c r="H5" s="177"/>
      <c r="I5" s="177"/>
      <c r="J5" s="178"/>
    </row>
    <row r="6" spans="1:10" s="11" customFormat="1" ht="55.5" x14ac:dyDescent="0.2">
      <c r="A6" s="175"/>
      <c r="B6" s="173"/>
      <c r="C6" s="8" t="s">
        <v>1</v>
      </c>
      <c r="D6" s="9" t="s">
        <v>6</v>
      </c>
      <c r="E6" s="9" t="s">
        <v>7</v>
      </c>
      <c r="F6" s="9" t="s">
        <v>26</v>
      </c>
      <c r="G6" s="9" t="s">
        <v>48</v>
      </c>
      <c r="H6" s="9" t="s">
        <v>25</v>
      </c>
      <c r="I6" s="9" t="s">
        <v>8</v>
      </c>
      <c r="J6" s="8" t="s">
        <v>10</v>
      </c>
    </row>
    <row r="7" spans="1:10" x14ac:dyDescent="0.2">
      <c r="A7" s="54">
        <f t="shared" ref="A7:A25" si="0">A32</f>
        <v>1</v>
      </c>
      <c r="B7" s="12" t="str">
        <f t="shared" ref="B7:B25" si="1">B32</f>
        <v>Bank of Georgia</v>
      </c>
      <c r="C7" s="30">
        <f>BS!C7</f>
        <v>0.39729494184368541</v>
      </c>
      <c r="D7" s="31">
        <f>BS!D7</f>
        <v>0.3759452570666309</v>
      </c>
      <c r="E7" s="31">
        <f>BS!E7</f>
        <v>0.4032566031974304</v>
      </c>
      <c r="F7" s="31">
        <f>BS!F7</f>
        <v>0.41801391956101902</v>
      </c>
      <c r="G7" s="31">
        <f>BS!G7</f>
        <v>0.42533875872308313</v>
      </c>
      <c r="H7" s="31">
        <f>BS!H7</f>
        <v>0.36327617652931365</v>
      </c>
      <c r="I7" s="31">
        <f>BS!I7</f>
        <v>0.46445849834791841</v>
      </c>
      <c r="J7" s="32">
        <f>BS!J7</f>
        <v>0.36303818625702394</v>
      </c>
    </row>
    <row r="8" spans="1:10" x14ac:dyDescent="0.2">
      <c r="A8" s="55">
        <f t="shared" si="0"/>
        <v>2</v>
      </c>
      <c r="B8" s="15" t="str">
        <f t="shared" si="1"/>
        <v>TBC Bank</v>
      </c>
      <c r="C8" s="33">
        <f>BS!C8</f>
        <v>0.37185121924784514</v>
      </c>
      <c r="D8" s="34">
        <f>BS!D8</f>
        <v>0.37661138102967073</v>
      </c>
      <c r="E8" s="34">
        <f>BS!E8</f>
        <v>0.37264614073616276</v>
      </c>
      <c r="F8" s="34">
        <f>BS!F8</f>
        <v>0.37146923358405287</v>
      </c>
      <c r="G8" s="34">
        <f>BS!G8</f>
        <v>0.36244035406409247</v>
      </c>
      <c r="H8" s="34">
        <f>BS!H8</f>
        <v>0.38460536279477792</v>
      </c>
      <c r="I8" s="34">
        <f>BS!I8</f>
        <v>0.34846914404225615</v>
      </c>
      <c r="J8" s="35">
        <f>BS!J8</f>
        <v>0.36728345851659649</v>
      </c>
    </row>
    <row r="9" spans="1:10" x14ac:dyDescent="0.2">
      <c r="A9" s="54">
        <f t="shared" si="0"/>
        <v>3</v>
      </c>
      <c r="B9" s="12" t="str">
        <f t="shared" si="1"/>
        <v>Liberty Bank</v>
      </c>
      <c r="C9" s="30">
        <f>BS!C9</f>
        <v>5.5729304821414305E-2</v>
      </c>
      <c r="D9" s="31">
        <f>BS!D9</f>
        <v>5.905742660481373E-2</v>
      </c>
      <c r="E9" s="31">
        <f>BS!E9</f>
        <v>5.7635353306528268E-2</v>
      </c>
      <c r="F9" s="31">
        <f>BS!F9</f>
        <v>5.9478714387446875E-2</v>
      </c>
      <c r="G9" s="31">
        <f>BS!G9</f>
        <v>6.5151339862482505E-2</v>
      </c>
      <c r="H9" s="31">
        <f>BS!H9</f>
        <v>7.358307648477358E-2</v>
      </c>
      <c r="I9" s="31">
        <f>BS!I9</f>
        <v>5.9836586115701917E-2</v>
      </c>
      <c r="J9" s="32">
        <f>BS!J9</f>
        <v>4.477681454965235E-2</v>
      </c>
    </row>
    <row r="10" spans="1:10" x14ac:dyDescent="0.2">
      <c r="A10" s="55">
        <f t="shared" si="0"/>
        <v>4</v>
      </c>
      <c r="B10" s="15" t="str">
        <f t="shared" si="1"/>
        <v>Basis Bank</v>
      </c>
      <c r="C10" s="33">
        <f>BS!C10</f>
        <v>4.1115209978204462E-2</v>
      </c>
      <c r="D10" s="34">
        <f>BS!D10</f>
        <v>4.5119604618824971E-2</v>
      </c>
      <c r="E10" s="34">
        <f>BS!E10</f>
        <v>4.066367908249182E-2</v>
      </c>
      <c r="F10" s="34">
        <f>BS!F10</f>
        <v>4.3979540214007629E-2</v>
      </c>
      <c r="G10" s="34">
        <f>BS!G10</f>
        <v>4.2703461693543152E-2</v>
      </c>
      <c r="H10" s="34">
        <f>BS!H10</f>
        <v>4.7377867805861625E-2</v>
      </c>
      <c r="I10" s="34">
        <f>BS!I10</f>
        <v>3.9757055927767682E-2</v>
      </c>
      <c r="J10" s="35">
        <f>BS!J10</f>
        <v>4.3709786154423967E-2</v>
      </c>
    </row>
    <row r="11" spans="1:10" x14ac:dyDescent="0.2">
      <c r="A11" s="54">
        <f t="shared" si="0"/>
        <v>5</v>
      </c>
      <c r="B11" s="12" t="str">
        <f t="shared" si="1"/>
        <v>Credo Bank</v>
      </c>
      <c r="C11" s="30">
        <f>BS!C11</f>
        <v>3.328865276190255E-2</v>
      </c>
      <c r="D11" s="31">
        <f>BS!D11</f>
        <v>4.0471311819839678E-2</v>
      </c>
      <c r="E11" s="31">
        <f>BS!E11</f>
        <v>3.4265415512956844E-2</v>
      </c>
      <c r="F11" s="31">
        <f>BS!F11</f>
        <v>2.2359692436487725E-2</v>
      </c>
      <c r="G11" s="31">
        <f>BS!G11</f>
        <v>2.3969082605473906E-2</v>
      </c>
      <c r="H11" s="31">
        <f>BS!H11</f>
        <v>1.920468607021189E-2</v>
      </c>
      <c r="I11" s="31">
        <f>BS!I11</f>
        <v>2.6972211791220717E-2</v>
      </c>
      <c r="J11" s="32">
        <f>BS!J11</f>
        <v>2.7676002090766805E-2</v>
      </c>
    </row>
    <row r="12" spans="1:10" x14ac:dyDescent="0.2">
      <c r="A12" s="55">
        <f t="shared" si="0"/>
        <v>6</v>
      </c>
      <c r="B12" s="15" t="str">
        <f t="shared" si="1"/>
        <v>Tera bank</v>
      </c>
      <c r="C12" s="33">
        <f>BS!C12</f>
        <v>2.1260813311675748E-2</v>
      </c>
      <c r="D12" s="34">
        <f>BS!D12</f>
        <v>2.3378586555267492E-2</v>
      </c>
      <c r="E12" s="34">
        <f>BS!E12</f>
        <v>2.1471717435010012E-2</v>
      </c>
      <c r="F12" s="34">
        <f>BS!F12</f>
        <v>2.0582459257816779E-2</v>
      </c>
      <c r="G12" s="34">
        <f>BS!G12</f>
        <v>1.9951390447010491E-2</v>
      </c>
      <c r="H12" s="34">
        <f>BS!H12</f>
        <v>2.3401143234551707E-2</v>
      </c>
      <c r="I12" s="34">
        <f>BS!I12</f>
        <v>1.7776917100134369E-2</v>
      </c>
      <c r="J12" s="35">
        <f>BS!J12</f>
        <v>2.0048921501362893E-2</v>
      </c>
    </row>
    <row r="13" spans="1:10" x14ac:dyDescent="0.2">
      <c r="A13" s="54">
        <f t="shared" si="0"/>
        <v>7</v>
      </c>
      <c r="B13" s="12" t="str">
        <f t="shared" si="1"/>
        <v>ProCredit Bank</v>
      </c>
      <c r="C13" s="30">
        <f>BS!C13</f>
        <v>2.036719084857563E-2</v>
      </c>
      <c r="D13" s="31">
        <f>BS!D13</f>
        <v>2.0963397990802348E-2</v>
      </c>
      <c r="E13" s="31">
        <f>BS!E13</f>
        <v>2.0015041125445335E-2</v>
      </c>
      <c r="F13" s="31">
        <f>BS!F13</f>
        <v>2.1119894878210303E-2</v>
      </c>
      <c r="G13" s="31">
        <f>BS!G13</f>
        <v>2.1707410272613532E-2</v>
      </c>
      <c r="H13" s="31">
        <f>BS!H13</f>
        <v>2.8200734127140911E-2</v>
      </c>
      <c r="I13" s="31">
        <f>BS!I13</f>
        <v>1.7614491004514763E-2</v>
      </c>
      <c r="J13" s="32">
        <f>BS!J13</f>
        <v>2.2390705214860557E-2</v>
      </c>
    </row>
    <row r="14" spans="1:10" x14ac:dyDescent="0.2">
      <c r="A14" s="55">
        <f t="shared" si="0"/>
        <v>8</v>
      </c>
      <c r="B14" s="15" t="str">
        <f t="shared" si="1"/>
        <v>Cartu Bank</v>
      </c>
      <c r="C14" s="33">
        <f>BS!C14</f>
        <v>1.8784502148507309E-2</v>
      </c>
      <c r="D14" s="34">
        <f>BS!D14</f>
        <v>1.6301620717997563E-2</v>
      </c>
      <c r="E14" s="34">
        <f>BS!E14</f>
        <v>1.6519326543831959E-2</v>
      </c>
      <c r="F14" s="34">
        <f>BS!F14</f>
        <v>2.1280486097766348E-2</v>
      </c>
      <c r="G14" s="34">
        <f>BS!G14</f>
        <v>2.3639341193555149E-2</v>
      </c>
      <c r="H14" s="34">
        <f>BS!H14</f>
        <v>3.4421974670381716E-2</v>
      </c>
      <c r="I14" s="34">
        <f>BS!I14</f>
        <v>1.6842752988982697E-2</v>
      </c>
      <c r="J14" s="35">
        <f>BS!J14</f>
        <v>3.180060027514859E-2</v>
      </c>
    </row>
    <row r="15" spans="1:10" x14ac:dyDescent="0.2">
      <c r="A15" s="54">
        <f t="shared" si="0"/>
        <v>9</v>
      </c>
      <c r="B15" s="12" t="str">
        <f t="shared" si="1"/>
        <v>HALYK Bank</v>
      </c>
      <c r="C15" s="30">
        <f>BS!C15</f>
        <v>1.0985280118873463E-2</v>
      </c>
      <c r="D15" s="31">
        <f>BS!D15</f>
        <v>1.3340700830051859E-2</v>
      </c>
      <c r="E15" s="31">
        <f>BS!E15</f>
        <v>9.8265829665479844E-3</v>
      </c>
      <c r="F15" s="31">
        <f>BS!F15</f>
        <v>5.4097113956802379E-3</v>
      </c>
      <c r="G15" s="31">
        <f>BS!G15</f>
        <v>2.7965237589425819E-3</v>
      </c>
      <c r="H15" s="31">
        <f>BS!H15</f>
        <v>3.3853702511453666E-3</v>
      </c>
      <c r="I15" s="31">
        <f>BS!I15</f>
        <v>2.4253577416787526E-3</v>
      </c>
      <c r="J15" s="32">
        <f>BS!J15</f>
        <v>1.7643358099259186E-2</v>
      </c>
    </row>
    <row r="16" spans="1:10" x14ac:dyDescent="0.2">
      <c r="A16" s="55">
        <f t="shared" si="0"/>
        <v>10</v>
      </c>
      <c r="B16" s="15" t="str">
        <f t="shared" si="1"/>
        <v>Microbank Crystal</v>
      </c>
      <c r="C16" s="33">
        <f>BS!C16</f>
        <v>6.2400757687256494E-3</v>
      </c>
      <c r="D16" s="34">
        <f>BS!D16</f>
        <v>8.5264793880005605E-3</v>
      </c>
      <c r="E16" s="34">
        <f>BS!E16</f>
        <v>6.1435380464049602E-3</v>
      </c>
      <c r="F16" s="34">
        <f>BS!F16</f>
        <v>0</v>
      </c>
      <c r="G16" s="34">
        <f>BS!G16</f>
        <v>0</v>
      </c>
      <c r="H16" s="34">
        <f>BS!H16</f>
        <v>0</v>
      </c>
      <c r="I16" s="34">
        <f>BS!I16</f>
        <v>0</v>
      </c>
      <c r="J16" s="35">
        <f>BS!J16</f>
        <v>6.7947985400207767E-3</v>
      </c>
    </row>
    <row r="17" spans="1:26" x14ac:dyDescent="0.2">
      <c r="A17" s="54">
        <f t="shared" si="0"/>
        <v>11</v>
      </c>
      <c r="B17" s="12" t="str">
        <f t="shared" si="1"/>
        <v>Pasha Bank</v>
      </c>
      <c r="C17" s="30">
        <f>BS!C17</f>
        <v>6.2072191501879514E-3</v>
      </c>
      <c r="D17" s="31">
        <f>BS!D17</f>
        <v>5.7115035037857455E-3</v>
      </c>
      <c r="E17" s="31">
        <f>BS!E17</f>
        <v>5.8028984714761913E-3</v>
      </c>
      <c r="F17" s="31">
        <f>BS!F17</f>
        <v>6.758622556188588E-3</v>
      </c>
      <c r="G17" s="31">
        <f>BS!G17</f>
        <v>5.3788828875865986E-3</v>
      </c>
      <c r="H17" s="31">
        <f>BS!H17</f>
        <v>9.9809365028173287E-3</v>
      </c>
      <c r="I17" s="31">
        <f>BS!I17</f>
        <v>2.4780828756684435E-3</v>
      </c>
      <c r="J17" s="32">
        <f>BS!J17</f>
        <v>8.5305170088226592E-3</v>
      </c>
    </row>
    <row r="18" spans="1:26" x14ac:dyDescent="0.2">
      <c r="A18" s="55">
        <f t="shared" si="0"/>
        <v>12</v>
      </c>
      <c r="B18" s="15" t="str">
        <f t="shared" si="1"/>
        <v>IS Bank</v>
      </c>
      <c r="C18" s="33">
        <f>BS!C18</f>
        <v>4.8010350252214347E-3</v>
      </c>
      <c r="D18" s="34">
        <f>BS!D18</f>
        <v>4.9166840301366945E-3</v>
      </c>
      <c r="E18" s="34">
        <f>BS!E18</f>
        <v>3.828187345152475E-3</v>
      </c>
      <c r="F18" s="34">
        <f>BS!F18</f>
        <v>3.6496330262718304E-3</v>
      </c>
      <c r="G18" s="34">
        <f>BS!G18</f>
        <v>1.3506448734946044E-3</v>
      </c>
      <c r="H18" s="34">
        <f>BS!H18</f>
        <v>2.7062543014070039E-3</v>
      </c>
      <c r="I18" s="34">
        <f>BS!I18</f>
        <v>4.9616724819478725E-4</v>
      </c>
      <c r="J18" s="35">
        <f>BS!J18</f>
        <v>1.0391189185557766E-2</v>
      </c>
    </row>
    <row r="19" spans="1:26" x14ac:dyDescent="0.2">
      <c r="A19" s="54">
        <f t="shared" si="0"/>
        <v>13</v>
      </c>
      <c r="B19" s="12" t="str">
        <f t="shared" si="1"/>
        <v>VTB Bank Georgia</v>
      </c>
      <c r="C19" s="30">
        <f>BS!C19</f>
        <v>4.5870274252008342E-3</v>
      </c>
      <c r="D19" s="31">
        <f>BS!D19</f>
        <v>2.8437209398360641E-3</v>
      </c>
      <c r="E19" s="31">
        <f>BS!E19</f>
        <v>1.8487668129320302E-3</v>
      </c>
      <c r="F19" s="31">
        <f>BS!F19</f>
        <v>2.1677964651564154E-4</v>
      </c>
      <c r="G19" s="31">
        <f>BS!G19</f>
        <v>2.3991068486210613E-4</v>
      </c>
      <c r="H19" s="31">
        <f>BS!H19</f>
        <v>4.3787638565614831E-4</v>
      </c>
      <c r="I19" s="31">
        <f>BS!I19</f>
        <v>1.1512749995478467E-4</v>
      </c>
      <c r="J19" s="32">
        <f>BS!J19</f>
        <v>2.0321555447357403E-2</v>
      </c>
    </row>
    <row r="20" spans="1:26" x14ac:dyDescent="0.2">
      <c r="A20" s="55">
        <f t="shared" si="0"/>
        <v>14</v>
      </c>
      <c r="B20" s="15" t="str">
        <f t="shared" si="1"/>
        <v>Ziraat Bank</v>
      </c>
      <c r="C20" s="33">
        <f>BS!C20</f>
        <v>2.7023376137714195E-3</v>
      </c>
      <c r="D20" s="34">
        <f>BS!D20</f>
        <v>2.726874822835484E-3</v>
      </c>
      <c r="E20" s="34">
        <f>BS!E20</f>
        <v>2.1641393118779296E-3</v>
      </c>
      <c r="F20" s="34">
        <f>BS!F20</f>
        <v>2.8082852355362947E-3</v>
      </c>
      <c r="G20" s="34">
        <f>BS!G20</f>
        <v>2.4515802572773449E-3</v>
      </c>
      <c r="H20" s="34">
        <f>BS!H20</f>
        <v>4.2988530761981902E-3</v>
      </c>
      <c r="I20" s="34">
        <f>BS!I20</f>
        <v>1.2871937761187559E-3</v>
      </c>
      <c r="J20" s="35">
        <f>BS!J20</f>
        <v>5.7949198731972445E-3</v>
      </c>
    </row>
    <row r="21" spans="1:26" x14ac:dyDescent="0.2">
      <c r="A21" s="54">
        <f t="shared" si="0"/>
        <v>15</v>
      </c>
      <c r="B21" s="12" t="str">
        <f t="shared" si="1"/>
        <v>Silk Bank</v>
      </c>
      <c r="C21" s="30">
        <f>BS!C21</f>
        <v>2.2503360720173022E-3</v>
      </c>
      <c r="D21" s="31">
        <f>BS!D21</f>
        <v>2.0333428260712657E-3</v>
      </c>
      <c r="E21" s="31">
        <f>BS!E21</f>
        <v>1.8023644820086401E-3</v>
      </c>
      <c r="F21" s="31">
        <f>BS!F21</f>
        <v>2.3430883531467802E-3</v>
      </c>
      <c r="G21" s="31">
        <f>BS!G21</f>
        <v>2.2812793233928275E-3</v>
      </c>
      <c r="H21" s="31">
        <f>BS!H21</f>
        <v>3.7045869147113472E-3</v>
      </c>
      <c r="I21" s="31">
        <f>BS!I21</f>
        <v>1.3841296978005229E-3</v>
      </c>
      <c r="J21" s="32">
        <f>BS!J21</f>
        <v>4.8244597462900312E-3</v>
      </c>
    </row>
    <row r="22" spans="1:26" s="78" customFormat="1" x14ac:dyDescent="0.2">
      <c r="A22" s="55">
        <f t="shared" si="0"/>
        <v>16</v>
      </c>
      <c r="B22" s="15" t="str">
        <f t="shared" si="1"/>
        <v>Microbank MBC</v>
      </c>
      <c r="C22" s="33">
        <f>BS!C22</f>
        <v>1.5352180908280544E-3</v>
      </c>
      <c r="D22" s="34">
        <f>BS!D22</f>
        <v>2.0521072554344389E-3</v>
      </c>
      <c r="E22" s="34">
        <f>BS!E22</f>
        <v>1.530999861389742E-3</v>
      </c>
      <c r="F22" s="34">
        <f>BS!F22</f>
        <v>1.6822128759974595E-5</v>
      </c>
      <c r="G22" s="34">
        <f>BS!G22</f>
        <v>1.9047341845395306E-5</v>
      </c>
      <c r="H22" s="34">
        <f>BS!H22</f>
        <v>1.9788483650666285E-6</v>
      </c>
      <c r="I22" s="34">
        <f>BS!I22</f>
        <v>2.9806079189805852E-5</v>
      </c>
      <c r="J22" s="35">
        <f>BS!J22</f>
        <v>1.5594567841692526E-3</v>
      </c>
    </row>
    <row r="23" spans="1:26" x14ac:dyDescent="0.2">
      <c r="A23" s="54">
        <f t="shared" si="0"/>
        <v>17</v>
      </c>
      <c r="B23" s="12" t="str">
        <f t="shared" si="1"/>
        <v>PaveBank</v>
      </c>
      <c r="C23" s="30">
        <f>BS!C23</f>
        <v>3.821090828320639E-4</v>
      </c>
      <c r="D23" s="31">
        <f>BS!D23</f>
        <v>0</v>
      </c>
      <c r="E23" s="31">
        <f>BS!E23</f>
        <v>3.6131039821355745E-4</v>
      </c>
      <c r="F23" s="31">
        <f>BS!F23</f>
        <v>4.4809252817287271E-4</v>
      </c>
      <c r="G23" s="31">
        <f>BS!G23</f>
        <v>5.0736587682773842E-4</v>
      </c>
      <c r="H23" s="31">
        <f>BS!H23</f>
        <v>1.3122903659709361E-3</v>
      </c>
      <c r="I23" s="31">
        <f>BS!I23</f>
        <v>0</v>
      </c>
      <c r="J23" s="32">
        <f>BS!J23</f>
        <v>5.0162198939360443E-4</v>
      </c>
    </row>
    <row r="24" spans="1:26" x14ac:dyDescent="0.2">
      <c r="A24" s="55">
        <f t="shared" si="0"/>
        <v>18</v>
      </c>
      <c r="B24" s="15" t="str">
        <f t="shared" si="1"/>
        <v>HashBank</v>
      </c>
      <c r="C24" s="33">
        <f>BS!C24</f>
        <v>3.6927468033149606E-4</v>
      </c>
      <c r="D24" s="34">
        <f>BS!D24</f>
        <v>0</v>
      </c>
      <c r="E24" s="34">
        <f>BS!E24</f>
        <v>4.0576167407548387E-5</v>
      </c>
      <c r="F24" s="34">
        <f>BS!F24</f>
        <v>8.0319491583349058E-6</v>
      </c>
      <c r="G24" s="34">
        <f>BS!G24</f>
        <v>9.0944094604099916E-6</v>
      </c>
      <c r="H24" s="34">
        <f>BS!H24</f>
        <v>0</v>
      </c>
      <c r="I24" s="34">
        <f>BS!I24</f>
        <v>1.4826863985458642E-5</v>
      </c>
      <c r="J24" s="35">
        <f>BS!J24</f>
        <v>2.2580341714473224E-3</v>
      </c>
    </row>
    <row r="25" spans="1:26" ht="13.5" thickBot="1" x14ac:dyDescent="0.25">
      <c r="A25" s="54">
        <f t="shared" si="0"/>
        <v>19</v>
      </c>
      <c r="B25" s="12" t="str">
        <f t="shared" si="1"/>
        <v>Paysera</v>
      </c>
      <c r="C25" s="30">
        <f>BS!C25</f>
        <v>2.4825201019892587E-4</v>
      </c>
      <c r="D25" s="31">
        <f>BS!D25</f>
        <v>0</v>
      </c>
      <c r="E25" s="31">
        <f>BS!E25</f>
        <v>1.7735919673065269E-4</v>
      </c>
      <c r="F25" s="31">
        <f>BS!F25</f>
        <v>5.6992763763094618E-5</v>
      </c>
      <c r="G25" s="31">
        <f>BS!G25</f>
        <v>6.4531724457460448E-5</v>
      </c>
      <c r="H25" s="31">
        <f>BS!H25</f>
        <v>1.0083163671642775E-4</v>
      </c>
      <c r="I25" s="31">
        <f>BS!I25</f>
        <v>4.1650898913631793E-5</v>
      </c>
      <c r="J25" s="32">
        <f>BS!J25</f>
        <v>6.5561459465010607E-4</v>
      </c>
    </row>
    <row r="26" spans="1:26" ht="13.5" thickBot="1" x14ac:dyDescent="0.25">
      <c r="A26" s="55"/>
      <c r="B26" s="19" t="s">
        <v>49</v>
      </c>
      <c r="C26" s="20">
        <f>SUM(C7:C25)</f>
        <v>0.99999999999999922</v>
      </c>
      <c r="D26" s="21">
        <f t="shared" ref="D26:J26" si="2">SUM(D7:D25)</f>
        <v>0.99999999999999967</v>
      </c>
      <c r="E26" s="21">
        <f t="shared" si="2"/>
        <v>0.99999999999999911</v>
      </c>
      <c r="F26" s="21">
        <f t="shared" si="2"/>
        <v>1.0000000000000013</v>
      </c>
      <c r="G26" s="21">
        <f t="shared" si="2"/>
        <v>1.0000000000000013</v>
      </c>
      <c r="H26" s="21">
        <f t="shared" si="2"/>
        <v>1.0000000000000007</v>
      </c>
      <c r="I26" s="21">
        <f t="shared" si="2"/>
        <v>1.0000000000000018</v>
      </c>
      <c r="J26" s="22">
        <f t="shared" si="2"/>
        <v>1.0000000000000011</v>
      </c>
    </row>
    <row r="27" spans="1:26" x14ac:dyDescent="0.2">
      <c r="A27" s="55"/>
      <c r="B27" s="15"/>
      <c r="Y27" s="23"/>
      <c r="Z27" s="23"/>
    </row>
    <row r="28" spans="1:26" ht="13.5" thickBot="1" x14ac:dyDescent="0.25">
      <c r="B28" s="62" t="s">
        <v>52</v>
      </c>
    </row>
    <row r="29" spans="1:26" x14ac:dyDescent="0.2">
      <c r="A29" s="174" t="s">
        <v>0</v>
      </c>
      <c r="B29" s="172" t="s">
        <v>283</v>
      </c>
      <c r="C29" s="176" t="s">
        <v>1</v>
      </c>
      <c r="D29" s="177"/>
      <c r="E29" s="177"/>
      <c r="F29" s="178"/>
      <c r="G29" s="79" t="s">
        <v>2</v>
      </c>
      <c r="H29" s="80"/>
      <c r="I29" s="80"/>
      <c r="J29" s="80"/>
      <c r="K29" s="80"/>
      <c r="L29" s="80"/>
      <c r="M29" s="80"/>
      <c r="N29" s="81"/>
      <c r="O29" s="176" t="s">
        <v>3</v>
      </c>
      <c r="P29" s="177"/>
      <c r="Q29" s="178"/>
      <c r="R29" s="176" t="s">
        <v>4</v>
      </c>
      <c r="S29" s="177"/>
      <c r="T29" s="178"/>
    </row>
    <row r="30" spans="1:26" ht="105" x14ac:dyDescent="0.2">
      <c r="A30" s="175"/>
      <c r="B30" s="173"/>
      <c r="C30" s="8" t="s">
        <v>5</v>
      </c>
      <c r="D30" s="9" t="s">
        <v>50</v>
      </c>
      <c r="E30" s="9" t="s">
        <v>6</v>
      </c>
      <c r="F30" s="10" t="s">
        <v>9</v>
      </c>
      <c r="G30" s="8" t="s">
        <v>7</v>
      </c>
      <c r="H30" s="9" t="s">
        <v>26</v>
      </c>
      <c r="I30" s="9" t="s">
        <v>268</v>
      </c>
      <c r="J30" s="9" t="s">
        <v>48</v>
      </c>
      <c r="K30" s="9" t="s">
        <v>25</v>
      </c>
      <c r="L30" s="9" t="s">
        <v>8</v>
      </c>
      <c r="M30" s="9" t="s">
        <v>163</v>
      </c>
      <c r="N30" s="10" t="s">
        <v>51</v>
      </c>
      <c r="O30" s="8" t="s">
        <v>10</v>
      </c>
      <c r="P30" s="9" t="s">
        <v>11</v>
      </c>
      <c r="Q30" s="10" t="s">
        <v>12</v>
      </c>
      <c r="R30" s="8" t="str">
        <f>"NET Income of "&amp;MONTH($B$3)&amp;" months "&amp;YEAR($B$3)</f>
        <v>NET Income of 4 months 2025</v>
      </c>
      <c r="S30" s="9" t="s">
        <v>79</v>
      </c>
      <c r="T30" s="10" t="s">
        <v>80</v>
      </c>
    </row>
    <row r="31" spans="1:26" x14ac:dyDescent="0.2">
      <c r="A31" s="119"/>
      <c r="B31" s="120" t="s">
        <v>263</v>
      </c>
      <c r="C31" s="121">
        <f>BS!C31</f>
        <v>97935691197.497498</v>
      </c>
      <c r="D31" s="122">
        <f>BS!D31</f>
        <v>13011022537.268631</v>
      </c>
      <c r="E31" s="122">
        <f>BS!E31</f>
        <v>66092165342.154106</v>
      </c>
      <c r="F31" s="123">
        <f>BS!F31</f>
        <v>-1146716363.5756299</v>
      </c>
      <c r="G31" s="121">
        <f>BS!G31</f>
        <v>83418475966.986603</v>
      </c>
      <c r="H31" s="122">
        <f>BS!H31</f>
        <v>60144061696.120789</v>
      </c>
      <c r="I31" s="122">
        <f>BS!I31</f>
        <v>5662870577.0114803</v>
      </c>
      <c r="J31" s="122">
        <f>BS!J31</f>
        <v>53117692558.481102</v>
      </c>
      <c r="K31" s="122">
        <f>BS!K31</f>
        <v>20536693218.851898</v>
      </c>
      <c r="L31" s="122">
        <f>BS!L31</f>
        <v>32580999339.6292</v>
      </c>
      <c r="M31" s="122">
        <f>BS!M31</f>
        <v>1102611846.5699999</v>
      </c>
      <c r="N31" s="123">
        <f>BS!N31</f>
        <v>21017348968.727989</v>
      </c>
      <c r="O31" s="121">
        <f>BS!O31</f>
        <v>14517215201.835899</v>
      </c>
      <c r="P31" s="122">
        <f>BS!P31</f>
        <v>1166338975.1199999</v>
      </c>
      <c r="Q31" s="123">
        <f>BS!Q31</f>
        <v>17510265633.023998</v>
      </c>
      <c r="R31" s="124">
        <f>BS!R31</f>
        <v>1004584616.72932</v>
      </c>
      <c r="S31" s="125">
        <f>BS!S31</f>
        <v>3.1067949446985439E-2</v>
      </c>
      <c r="T31" s="126">
        <f>BS!T31</f>
        <v>0.21133333245830854</v>
      </c>
    </row>
    <row r="32" spans="1:26" x14ac:dyDescent="0.2">
      <c r="A32" s="55">
        <v>1</v>
      </c>
      <c r="B32" s="15" t="s">
        <v>148</v>
      </c>
      <c r="C32" s="27">
        <f>BS!C32</f>
        <v>38909354738.730904</v>
      </c>
      <c r="D32" s="28">
        <f>BS!D32</f>
        <v>4052601369.6541996</v>
      </c>
      <c r="E32" s="28">
        <f>BS!E32</f>
        <v>24847036089.6464</v>
      </c>
      <c r="F32" s="29">
        <f>BS!F32</f>
        <v>-349995798.86706096</v>
      </c>
      <c r="G32" s="27">
        <f>BS!G32</f>
        <v>33639051262.3535</v>
      </c>
      <c r="H32" s="28">
        <f>BS!H32</f>
        <v>25141054967.915199</v>
      </c>
      <c r="I32" s="28">
        <f>BS!I32</f>
        <v>1941199225.0065</v>
      </c>
      <c r="J32" s="28">
        <f>BS!J32</f>
        <v>22593013419.058701</v>
      </c>
      <c r="K32" s="28">
        <f>BS!K32</f>
        <v>7460491391.1000004</v>
      </c>
      <c r="L32" s="28">
        <f>BS!L32</f>
        <v>15132522027.9587</v>
      </c>
      <c r="M32" s="85"/>
      <c r="N32" s="29">
        <f>BS!N32</f>
        <v>7561632256.7849998</v>
      </c>
      <c r="O32" s="27">
        <f>BS!O32</f>
        <v>5270303476.3774004</v>
      </c>
      <c r="P32" s="28">
        <f>BS!P32</f>
        <v>27993660.18</v>
      </c>
      <c r="Q32" s="29">
        <f>BS!Q32</f>
        <v>6401393300.8009005</v>
      </c>
      <c r="R32" s="27">
        <f>BS!R32</f>
        <v>520068169.18813699</v>
      </c>
      <c r="S32" s="70">
        <f>BS!S32</f>
        <v>4.0678740331995908E-2</v>
      </c>
      <c r="T32" s="71">
        <f>BS!T32</f>
        <v>0.30083596478832514</v>
      </c>
    </row>
    <row r="33" spans="1:21" x14ac:dyDescent="0.2">
      <c r="A33" s="54">
        <v>2</v>
      </c>
      <c r="B33" s="12" t="s">
        <v>149</v>
      </c>
      <c r="C33" s="24">
        <f>BS!C33</f>
        <v>36417506179.669899</v>
      </c>
      <c r="D33" s="25">
        <f>BS!D33</f>
        <v>5333543079.6800003</v>
      </c>
      <c r="E33" s="25">
        <f>BS!E33</f>
        <v>24891061664.75</v>
      </c>
      <c r="F33" s="26">
        <f>BS!F33</f>
        <v>-353899310.75999999</v>
      </c>
      <c r="G33" s="24">
        <f>BS!G33</f>
        <v>31085573135.189899</v>
      </c>
      <c r="H33" s="25">
        <f>BS!H33</f>
        <v>22341668502.88998</v>
      </c>
      <c r="I33" s="25">
        <f>BS!I33</f>
        <v>2676749666.17312</v>
      </c>
      <c r="J33" s="25">
        <f>BS!J33</f>
        <v>19251995297.963501</v>
      </c>
      <c r="K33" s="25">
        <f>BS!K33</f>
        <v>7898522346.0415897</v>
      </c>
      <c r="L33" s="25">
        <f>BS!L33</f>
        <v>11353472951.9219</v>
      </c>
      <c r="M33" s="85"/>
      <c r="N33" s="26">
        <f>BS!N33</f>
        <v>7840785520.0599995</v>
      </c>
      <c r="O33" s="24">
        <f>BS!O33</f>
        <v>5331933007.3599997</v>
      </c>
      <c r="P33" s="25">
        <f>BS!P33</f>
        <v>21015907.690000001</v>
      </c>
      <c r="Q33" s="26">
        <f>BS!Q33</f>
        <v>6880364840.1008997</v>
      </c>
      <c r="R33" s="24">
        <f>BS!R33</f>
        <v>384583000.18000001</v>
      </c>
      <c r="S33" s="72">
        <f>BS!S33</f>
        <v>3.1434288372377495E-2</v>
      </c>
      <c r="T33" s="73">
        <f>BS!T33</f>
        <v>0.21905411847999359</v>
      </c>
    </row>
    <row r="34" spans="1:21" x14ac:dyDescent="0.2">
      <c r="A34" s="55">
        <v>3</v>
      </c>
      <c r="B34" s="15" t="s">
        <v>150</v>
      </c>
      <c r="C34" s="27">
        <f>BS!C34</f>
        <v>5457887987.6412401</v>
      </c>
      <c r="D34" s="28">
        <f>BS!D34</f>
        <v>593789143.41000009</v>
      </c>
      <c r="E34" s="28">
        <f>BS!E34</f>
        <v>3903233203.8474798</v>
      </c>
      <c r="F34" s="29">
        <f>BS!F34</f>
        <v>-135300624.87946099</v>
      </c>
      <c r="G34" s="27">
        <f>BS!G34</f>
        <v>4807853334.6494102</v>
      </c>
      <c r="H34" s="28">
        <f>BS!H34</f>
        <v>3577291467.7245522</v>
      </c>
      <c r="I34" s="28">
        <f>BS!I34</f>
        <v>99187660.511188999</v>
      </c>
      <c r="J34" s="28">
        <f>BS!J34</f>
        <v>3460688840.58846</v>
      </c>
      <c r="K34" s="28">
        <f>BS!K34</f>
        <v>1511153067.86711</v>
      </c>
      <c r="L34" s="28">
        <f>BS!L34</f>
        <v>1949535772.72135</v>
      </c>
      <c r="M34" s="85"/>
      <c r="N34" s="29">
        <f>BS!N34</f>
        <v>1136732790.086447</v>
      </c>
      <c r="O34" s="27">
        <f>BS!O34</f>
        <v>650034652.87</v>
      </c>
      <c r="P34" s="28">
        <f>BS!P34</f>
        <v>44490459.259999998</v>
      </c>
      <c r="Q34" s="29">
        <f>BS!Q34</f>
        <v>646933016.472</v>
      </c>
      <c r="R34" s="27">
        <f>BS!R34</f>
        <v>40426212.996729001</v>
      </c>
      <c r="S34" s="70">
        <f>BS!S34</f>
        <v>2.3179742600676775E-2</v>
      </c>
      <c r="T34" s="71">
        <f>BS!T34</f>
        <v>0.19479226644969141</v>
      </c>
    </row>
    <row r="35" spans="1:21" x14ac:dyDescent="0.2">
      <c r="A35" s="54">
        <v>4</v>
      </c>
      <c r="B35" s="12" t="s">
        <v>153</v>
      </c>
      <c r="C35" s="24">
        <f>BS!C35</f>
        <v>4026646507.9457002</v>
      </c>
      <c r="D35" s="25">
        <f>BS!D35</f>
        <v>484610473.16240001</v>
      </c>
      <c r="E35" s="25">
        <f>BS!E35</f>
        <v>2982052368.6399999</v>
      </c>
      <c r="F35" s="26">
        <f>BS!F35</f>
        <v>-35761795.490000002</v>
      </c>
      <c r="G35" s="24">
        <f>BS!G35</f>
        <v>3392102136.2721</v>
      </c>
      <c r="H35" s="25">
        <f>BS!H35</f>
        <v>2645108179.9983001</v>
      </c>
      <c r="I35" s="25">
        <f>BS!I35</f>
        <v>374569010.75099999</v>
      </c>
      <c r="J35" s="25">
        <f>BS!J35</f>
        <v>2268309349.4204998</v>
      </c>
      <c r="K35" s="25">
        <f>BS!K35</f>
        <v>972984736.49230003</v>
      </c>
      <c r="L35" s="25">
        <f>BS!L35</f>
        <v>1295324612.9282</v>
      </c>
      <c r="M35" s="85"/>
      <c r="N35" s="26">
        <f>BS!N35</f>
        <v>690892182.85380006</v>
      </c>
      <c r="O35" s="24">
        <f>BS!O35</f>
        <v>634544372.02999997</v>
      </c>
      <c r="P35" s="25">
        <f>BS!P35</f>
        <v>18212575</v>
      </c>
      <c r="Q35" s="26">
        <f>BS!Q35</f>
        <v>712328611.07000005</v>
      </c>
      <c r="R35" s="24">
        <f>BS!R35</f>
        <v>30841280.059999999</v>
      </c>
      <c r="S35" s="72">
        <f>BS!S35</f>
        <v>2.2933207742072907E-2</v>
      </c>
      <c r="T35" s="73">
        <f>BS!T35</f>
        <v>0.14938351302920772</v>
      </c>
    </row>
    <row r="36" spans="1:21" x14ac:dyDescent="0.2">
      <c r="A36" s="55">
        <v>5</v>
      </c>
      <c r="B36" s="15" t="s">
        <v>156</v>
      </c>
      <c r="C36" s="27">
        <f>BS!C36</f>
        <v>3260147217.2704101</v>
      </c>
      <c r="D36" s="28">
        <f>BS!D36</f>
        <v>435784825.51453996</v>
      </c>
      <c r="E36" s="28">
        <f>BS!E36</f>
        <v>2674836632.4107199</v>
      </c>
      <c r="F36" s="29">
        <f>BS!F36</f>
        <v>-72483347.144846007</v>
      </c>
      <c r="G36" s="27">
        <f>BS!G36</f>
        <v>2858368740.4664001</v>
      </c>
      <c r="H36" s="28">
        <f>BS!H36</f>
        <v>1344802721.4064031</v>
      </c>
      <c r="I36" s="28">
        <f>BS!I36</f>
        <v>45546525.009999998</v>
      </c>
      <c r="J36" s="28">
        <f>BS!J36</f>
        <v>1273182360.7464001</v>
      </c>
      <c r="K36" s="28">
        <f>BS!K36</f>
        <v>394400746.18830001</v>
      </c>
      <c r="L36" s="28">
        <f>BS!L36</f>
        <v>878781614.55810106</v>
      </c>
      <c r="M36" s="85"/>
      <c r="N36" s="29">
        <f>BS!N36</f>
        <v>1426752293.3</v>
      </c>
      <c r="O36" s="27">
        <f>BS!O36</f>
        <v>401778478.27812201</v>
      </c>
      <c r="P36" s="28">
        <f>BS!P36</f>
        <v>5239960</v>
      </c>
      <c r="Q36" s="29">
        <f>BS!Q36</f>
        <v>477859416.57812202</v>
      </c>
      <c r="R36" s="27">
        <f>BS!R36</f>
        <v>24175561.908121999</v>
      </c>
      <c r="S36" s="70">
        <f>BS!S36</f>
        <v>2.3163453987135846E-2</v>
      </c>
      <c r="T36" s="71">
        <f>BS!T36</f>
        <v>0.18552174093012663</v>
      </c>
    </row>
    <row r="37" spans="1:21" x14ac:dyDescent="0.2">
      <c r="A37" s="54">
        <v>6</v>
      </c>
      <c r="B37" s="12" t="s">
        <v>155</v>
      </c>
      <c r="C37" s="24">
        <f>BS!C37</f>
        <v>2082192447.09992</v>
      </c>
      <c r="D37" s="25">
        <f>BS!D37</f>
        <v>249556034.57000002</v>
      </c>
      <c r="E37" s="25">
        <f>BS!E37</f>
        <v>1545141408.0766001</v>
      </c>
      <c r="F37" s="26">
        <f>BS!F37</f>
        <v>-35171499.205197997</v>
      </c>
      <c r="G37" s="24">
        <f>BS!G37</f>
        <v>1791137944.82231</v>
      </c>
      <c r="H37" s="25">
        <f>BS!H37</f>
        <v>1237912699.4600248</v>
      </c>
      <c r="I37" s="25">
        <f>BS!I37</f>
        <v>167959283.61230001</v>
      </c>
      <c r="J37" s="25">
        <f>BS!J37</f>
        <v>1059771823.87852</v>
      </c>
      <c r="K37" s="25">
        <f>BS!K37</f>
        <v>480582099.57840002</v>
      </c>
      <c r="L37" s="25">
        <f>BS!L37</f>
        <v>579189724.30012095</v>
      </c>
      <c r="M37" s="85"/>
      <c r="N37" s="26">
        <f>BS!N37</f>
        <v>522827923.36000001</v>
      </c>
      <c r="O37" s="24">
        <f>BS!O37</f>
        <v>291054508</v>
      </c>
      <c r="P37" s="25">
        <f>BS!P37</f>
        <v>121372000</v>
      </c>
      <c r="Q37" s="26">
        <f>BS!Q37</f>
        <v>332437655.85460502</v>
      </c>
      <c r="R37" s="24">
        <f>BS!R37</f>
        <v>8493436.5580030009</v>
      </c>
      <c r="S37" s="72">
        <f>BS!S37</f>
        <v>1.2743815255106188E-2</v>
      </c>
      <c r="T37" s="73">
        <f>BS!T37</f>
        <v>8.8610886433188263E-2</v>
      </c>
    </row>
    <row r="38" spans="1:21" x14ac:dyDescent="0.2">
      <c r="A38" s="55">
        <v>7</v>
      </c>
      <c r="B38" s="15" t="s">
        <v>152</v>
      </c>
      <c r="C38" s="27">
        <f>BS!C38</f>
        <v>1994674913.5065999</v>
      </c>
      <c r="D38" s="28">
        <f>BS!D38</f>
        <v>450321168.17183697</v>
      </c>
      <c r="E38" s="28">
        <f>BS!E38</f>
        <v>1385516366.14149</v>
      </c>
      <c r="F38" s="29">
        <f>BS!F38</f>
        <v>-27427668.719347998</v>
      </c>
      <c r="G38" s="27">
        <f>BS!G38</f>
        <v>1669624227.1012101</v>
      </c>
      <c r="H38" s="28">
        <f>BS!H38</f>
        <v>1270236260.5706658</v>
      </c>
      <c r="I38" s="28">
        <f>BS!I38</f>
        <v>117188715.4773</v>
      </c>
      <c r="J38" s="28">
        <f>BS!J38</f>
        <v>1153047545.1015</v>
      </c>
      <c r="K38" s="28">
        <f>BS!K38</f>
        <v>579149825.31550002</v>
      </c>
      <c r="L38" s="28">
        <f>BS!L38</f>
        <v>573897719.78600001</v>
      </c>
      <c r="M38" s="85"/>
      <c r="N38" s="29">
        <f>BS!N38</f>
        <v>382293669.02800596</v>
      </c>
      <c r="O38" s="27">
        <f>BS!O38</f>
        <v>325050686.125</v>
      </c>
      <c r="P38" s="28">
        <f>BS!P38</f>
        <v>112482804.98999999</v>
      </c>
      <c r="Q38" s="29">
        <f>BS!Q38</f>
        <v>335927101.17000002</v>
      </c>
      <c r="R38" s="27">
        <f>BS!R38</f>
        <v>9777908.7549590003</v>
      </c>
      <c r="S38" s="70">
        <f>BS!S38</f>
        <v>1.4992220393869181E-2</v>
      </c>
      <c r="T38" s="71">
        <f>BS!T38</f>
        <v>9.1778991869811463E-2</v>
      </c>
    </row>
    <row r="39" spans="1:21" x14ac:dyDescent="0.2">
      <c r="A39" s="54">
        <v>8</v>
      </c>
      <c r="B39" s="12" t="s">
        <v>154</v>
      </c>
      <c r="C39" s="24">
        <f>BS!C39</f>
        <v>1839673201.7149401</v>
      </c>
      <c r="D39" s="25">
        <f>BS!D39</f>
        <v>648607080.99648798</v>
      </c>
      <c r="E39" s="25">
        <f>BS!E39</f>
        <v>1077409411.83898</v>
      </c>
      <c r="F39" s="26">
        <f>BS!F39</f>
        <v>-52597054.742324002</v>
      </c>
      <c r="G39" s="24">
        <f>BS!G39</f>
        <v>1378017044.2874501</v>
      </c>
      <c r="H39" s="25">
        <f>BS!H39</f>
        <v>1279894868.7874999</v>
      </c>
      <c r="I39" s="25">
        <f>BS!I39</f>
        <v>24217920.970828</v>
      </c>
      <c r="J39" s="25">
        <f>BS!J39</f>
        <v>1255667257.8043001</v>
      </c>
      <c r="K39" s="25">
        <f>BS!K39</f>
        <v>706913533.79271996</v>
      </c>
      <c r="L39" s="25">
        <f>BS!L39</f>
        <v>548753724.01158297</v>
      </c>
      <c r="M39" s="85"/>
      <c r="N39" s="26">
        <f>BS!N39</f>
        <v>83481564.015900001</v>
      </c>
      <c r="O39" s="24">
        <f>BS!O39</f>
        <v>461656157.74189401</v>
      </c>
      <c r="P39" s="25">
        <f>BS!P39</f>
        <v>114430000</v>
      </c>
      <c r="Q39" s="26">
        <f>BS!Q39</f>
        <v>512841180.799133</v>
      </c>
      <c r="R39" s="24">
        <f>BS!R39</f>
        <v>14811168.600649999</v>
      </c>
      <c r="S39" s="72">
        <f>BS!S39</f>
        <v>2.3364503979971474E-2</v>
      </c>
      <c r="T39" s="73">
        <f>BS!T39</f>
        <v>9.8241752563462306E-2</v>
      </c>
    </row>
    <row r="40" spans="1:21" x14ac:dyDescent="0.2">
      <c r="A40" s="55">
        <v>9</v>
      </c>
      <c r="B40" s="15" t="s">
        <v>157</v>
      </c>
      <c r="C40" s="27">
        <f>BS!C40</f>
        <v>1075851001.4400001</v>
      </c>
      <c r="D40" s="28">
        <f>BS!D40</f>
        <v>158681467.71000001</v>
      </c>
      <c r="E40" s="28">
        <f>BS!E40</f>
        <v>881715805.03999996</v>
      </c>
      <c r="F40" s="29">
        <f>BS!F40</f>
        <v>-18421422.379999999</v>
      </c>
      <c r="G40" s="27">
        <f>BS!G40</f>
        <v>819718575.032583</v>
      </c>
      <c r="H40" s="28">
        <f>BS!H40</f>
        <v>325362015.93999994</v>
      </c>
      <c r="I40" s="28">
        <f>BS!I40</f>
        <v>91092062.650000006</v>
      </c>
      <c r="J40" s="28">
        <f>BS!J40</f>
        <v>148544889.25999999</v>
      </c>
      <c r="K40" s="28">
        <f>BS!K40</f>
        <v>69524310.280000001</v>
      </c>
      <c r="L40" s="28">
        <f>BS!L40</f>
        <v>79020578.980000004</v>
      </c>
      <c r="M40" s="85"/>
      <c r="N40" s="29">
        <f>BS!N40</f>
        <v>473434454.30000001</v>
      </c>
      <c r="O40" s="27">
        <f>BS!O40</f>
        <v>256132426.41</v>
      </c>
      <c r="P40" s="28">
        <f>BS!P40</f>
        <v>76000000</v>
      </c>
      <c r="Q40" s="29">
        <f>BS!Q40</f>
        <v>264843660.77000001</v>
      </c>
      <c r="R40" s="27">
        <f>BS!R40</f>
        <v>5061128.3</v>
      </c>
      <c r="S40" s="70">
        <f>BS!S40</f>
        <v>1.5177888957843579E-2</v>
      </c>
      <c r="T40" s="71">
        <f>BS!T40</f>
        <v>5.9030149211515323E-2</v>
      </c>
    </row>
    <row r="41" spans="1:21" x14ac:dyDescent="0.2">
      <c r="A41" s="54">
        <v>10</v>
      </c>
      <c r="B41" s="12" t="s">
        <v>289</v>
      </c>
      <c r="C41" s="24">
        <f>BS!C41</f>
        <v>611126133.53490198</v>
      </c>
      <c r="D41" s="25">
        <f>BS!D41</f>
        <v>31039691.422600001</v>
      </c>
      <c r="E41" s="25">
        <f>BS!E41</f>
        <v>563533485.49820197</v>
      </c>
      <c r="F41" s="26">
        <f>BS!F41</f>
        <v>-17032934.044800002</v>
      </c>
      <c r="G41" s="24">
        <f>BS!G41</f>
        <v>512484580.87629998</v>
      </c>
      <c r="H41" s="25">
        <f>BS!H41</f>
        <v>0</v>
      </c>
      <c r="I41" s="25">
        <f>BS!I41</f>
        <v>0</v>
      </c>
      <c r="J41" s="25">
        <f>BS!J41</f>
        <v>0</v>
      </c>
      <c r="K41" s="25">
        <f>BS!K41</f>
        <v>0</v>
      </c>
      <c r="L41" s="25">
        <f>BS!L41</f>
        <v>0</v>
      </c>
      <c r="M41" s="85"/>
      <c r="N41" s="26">
        <f>BS!N41</f>
        <v>485439067.29039997</v>
      </c>
      <c r="O41" s="24">
        <f>BS!O41</f>
        <v>98641552.658601999</v>
      </c>
      <c r="P41" s="25">
        <f>BS!P41</f>
        <v>3634576</v>
      </c>
      <c r="Q41" s="26">
        <f>BS!Q41</f>
        <v>105580669.86860199</v>
      </c>
      <c r="R41" s="24">
        <f>BS!R41</f>
        <v>4684268.76</v>
      </c>
      <c r="S41" s="72">
        <f>BS!S41</f>
        <v>2.304049017762571E-2</v>
      </c>
      <c r="T41" s="73">
        <f>BS!T41</f>
        <v>0.14488679477460464</v>
      </c>
    </row>
    <row r="42" spans="1:21" x14ac:dyDescent="0.2">
      <c r="A42" s="55">
        <v>11</v>
      </c>
      <c r="B42" s="15" t="s">
        <v>158</v>
      </c>
      <c r="C42" s="27">
        <f>BS!C42</f>
        <v>607908297.88800001</v>
      </c>
      <c r="D42" s="28">
        <f>BS!D42</f>
        <v>126417133.1795</v>
      </c>
      <c r="E42" s="28">
        <f>BS!E42</f>
        <v>377485633.92449999</v>
      </c>
      <c r="F42" s="29">
        <f>BS!F42</f>
        <v>-11783635.9069</v>
      </c>
      <c r="G42" s="27">
        <f>BS!G42</f>
        <v>484068946.68169999</v>
      </c>
      <c r="H42" s="28">
        <f>BS!H42</f>
        <v>406491012.00020003</v>
      </c>
      <c r="I42" s="28">
        <f>BS!I42</f>
        <v>59830892.383100003</v>
      </c>
      <c r="J42" s="28">
        <f>BS!J42</f>
        <v>285713847.5309</v>
      </c>
      <c r="K42" s="28">
        <f>BS!K42</f>
        <v>204975430.99520001</v>
      </c>
      <c r="L42" s="28">
        <f>BS!L42</f>
        <v>80738416.535699993</v>
      </c>
      <c r="M42" s="85"/>
      <c r="N42" s="29">
        <f>BS!N42</f>
        <v>66649121.600700006</v>
      </c>
      <c r="O42" s="27">
        <f>BS!O42</f>
        <v>123839351.2</v>
      </c>
      <c r="P42" s="28">
        <f>BS!P42</f>
        <v>136800000</v>
      </c>
      <c r="Q42" s="29">
        <f>BS!Q42</f>
        <v>147188938.94999999</v>
      </c>
      <c r="R42" s="27">
        <f>BS!R42</f>
        <v>-185376.62251399999</v>
      </c>
      <c r="S42" s="70">
        <f>BS!S42</f>
        <v>-8.1994623433007954E-4</v>
      </c>
      <c r="T42" s="71">
        <f>BS!T42</f>
        <v>-4.5613705834065179E-3</v>
      </c>
    </row>
    <row r="43" spans="1:21" x14ac:dyDescent="0.2">
      <c r="A43" s="54">
        <v>12</v>
      </c>
      <c r="B43" s="12" t="s">
        <v>240</v>
      </c>
      <c r="C43" s="24">
        <f>BS!C43</f>
        <v>470192683.65845603</v>
      </c>
      <c r="D43" s="25">
        <f>BS!D43</f>
        <v>83504364.511875987</v>
      </c>
      <c r="E43" s="25">
        <f>BS!E43</f>
        <v>324954293.85492301</v>
      </c>
      <c r="F43" s="26">
        <f>BS!F43</f>
        <v>-1701476.8566380001</v>
      </c>
      <c r="G43" s="24">
        <f>BS!G43</f>
        <v>319341554.048724</v>
      </c>
      <c r="H43" s="25">
        <f>BS!H43</f>
        <v>219503753.90029299</v>
      </c>
      <c r="I43" s="25">
        <f>BS!I43</f>
        <v>32587306.316229001</v>
      </c>
      <c r="J43" s="25">
        <f>BS!J43</f>
        <v>71743139.145974994</v>
      </c>
      <c r="K43" s="25">
        <f>BS!K43</f>
        <v>55577514.360193998</v>
      </c>
      <c r="L43" s="25">
        <f>BS!L43</f>
        <v>16165624.78578</v>
      </c>
      <c r="M43" s="85"/>
      <c r="N43" s="26">
        <f>BS!N43</f>
        <v>89786867.491209999</v>
      </c>
      <c r="O43" s="24">
        <f>BS!O43</f>
        <v>150851129.609732</v>
      </c>
      <c r="P43" s="25">
        <f>BS!P43</f>
        <v>69161600</v>
      </c>
      <c r="Q43" s="26">
        <f>BS!Q43</f>
        <v>148193560.97973201</v>
      </c>
      <c r="R43" s="24">
        <f>BS!R43</f>
        <v>4825339.4281940004</v>
      </c>
      <c r="S43" s="72">
        <f>BS!S43</f>
        <v>2.9595392046897928E-2</v>
      </c>
      <c r="T43" s="73">
        <f>BS!T43</f>
        <v>9.7530576569795913E-2</v>
      </c>
    </row>
    <row r="44" spans="1:21" x14ac:dyDescent="0.2">
      <c r="A44" s="55">
        <v>13</v>
      </c>
      <c r="B44" s="15" t="s">
        <v>151</v>
      </c>
      <c r="C44" s="27">
        <f>BS!C44</f>
        <v>449233701.42892098</v>
      </c>
      <c r="D44" s="28">
        <f>BS!D44</f>
        <v>182727064.38510001</v>
      </c>
      <c r="E44" s="28">
        <f>BS!E44</f>
        <v>187947674.54259101</v>
      </c>
      <c r="F44" s="29">
        <f>BS!F44</f>
        <v>-23245102.362934001</v>
      </c>
      <c r="G44" s="27">
        <f>BS!G44</f>
        <v>154221309.95313299</v>
      </c>
      <c r="H44" s="28">
        <f>BS!H44</f>
        <v>13038008.434500001</v>
      </c>
      <c r="I44" s="28">
        <f>BS!I44</f>
        <v>0</v>
      </c>
      <c r="J44" s="28">
        <f>BS!J44</f>
        <v>12743502</v>
      </c>
      <c r="K44" s="28">
        <f>BS!K44</f>
        <v>8992533</v>
      </c>
      <c r="L44" s="28">
        <f>BS!L44</f>
        <v>3750969</v>
      </c>
      <c r="M44" s="85"/>
      <c r="N44" s="29">
        <f>BS!N44</f>
        <v>122120696.9665</v>
      </c>
      <c r="O44" s="27">
        <f>BS!O44</f>
        <v>295012393.66532803</v>
      </c>
      <c r="P44" s="28">
        <f>BS!P44</f>
        <v>209008277</v>
      </c>
      <c r="Q44" s="29">
        <f>BS!Q44</f>
        <v>338867359.144548</v>
      </c>
      <c r="R44" s="27">
        <f>BS!R44</f>
        <v>-35567775.384029001</v>
      </c>
      <c r="S44" s="70">
        <f>BS!S44</f>
        <v>-0.23643535975515001</v>
      </c>
      <c r="T44" s="71">
        <f>BS!T44</f>
        <v>-0.34562741386255746</v>
      </c>
    </row>
    <row r="45" spans="1:21" x14ac:dyDescent="0.2">
      <c r="A45" s="54">
        <v>14</v>
      </c>
      <c r="B45" s="12" t="s">
        <v>159</v>
      </c>
      <c r="C45" s="24">
        <f>BS!C45</f>
        <v>264655302.0537</v>
      </c>
      <c r="D45" s="25">
        <f>BS!D45</f>
        <v>80052362.431099996</v>
      </c>
      <c r="E45" s="25">
        <f>BS!E45</f>
        <v>180225061.6582</v>
      </c>
      <c r="F45" s="26">
        <f>BS!F45</f>
        <v>-4586267.7696000002</v>
      </c>
      <c r="G45" s="24">
        <f>BS!G45</f>
        <v>180529203.1771</v>
      </c>
      <c r="H45" s="25">
        <f>BS!H45</f>
        <v>168901680.4664</v>
      </c>
      <c r="I45" s="25">
        <f>BS!I45</f>
        <v>12995750.4188</v>
      </c>
      <c r="J45" s="25">
        <f>BS!J45</f>
        <v>130222286.38850001</v>
      </c>
      <c r="K45" s="25">
        <f>BS!K45</f>
        <v>88284226.818800002</v>
      </c>
      <c r="L45" s="25">
        <f>BS!L45</f>
        <v>41938059.569700003</v>
      </c>
      <c r="M45" s="85"/>
      <c r="N45" s="26">
        <f>BS!N45</f>
        <v>7858345.4784000004</v>
      </c>
      <c r="O45" s="24">
        <f>BS!O45</f>
        <v>84126098.876599997</v>
      </c>
      <c r="P45" s="25">
        <f>BS!P45</f>
        <v>50000000</v>
      </c>
      <c r="Q45" s="26">
        <f>BS!Q45</f>
        <v>82934615.316599995</v>
      </c>
      <c r="R45" s="24">
        <f>BS!R45</f>
        <v>2158038.0561000002</v>
      </c>
      <c r="S45" s="72">
        <f>BS!S45</f>
        <v>2.5459488122346659E-2</v>
      </c>
      <c r="T45" s="73">
        <f>BS!T45</f>
        <v>7.7901153911127632E-2</v>
      </c>
      <c r="U45" s="74"/>
    </row>
    <row r="46" spans="1:21" x14ac:dyDescent="0.2">
      <c r="A46" s="55">
        <v>15</v>
      </c>
      <c r="B46" s="15" t="s">
        <v>160</v>
      </c>
      <c r="C46" s="27">
        <f>BS!C46</f>
        <v>220388218.639676</v>
      </c>
      <c r="D46" s="28">
        <f>BS!D46</f>
        <v>23042066.219999999</v>
      </c>
      <c r="E46" s="28">
        <f>BS!E46</f>
        <v>134388030.257985</v>
      </c>
      <c r="F46" s="29">
        <f>BS!F46</f>
        <v>-3140656.3092700001</v>
      </c>
      <c r="G46" s="27">
        <f>BS!G46</f>
        <v>150350498.226188</v>
      </c>
      <c r="H46" s="28">
        <f>BS!H46</f>
        <v>140922850.471122</v>
      </c>
      <c r="I46" s="28">
        <f>BS!I46</f>
        <v>19746557.731121998</v>
      </c>
      <c r="J46" s="28">
        <f>BS!J46</f>
        <v>121176293.73999999</v>
      </c>
      <c r="K46" s="28">
        <f>BS!K46</f>
        <v>76079964.969999999</v>
      </c>
      <c r="L46" s="28">
        <f>BS!L46</f>
        <v>45096328.770000003</v>
      </c>
      <c r="M46" s="85"/>
      <c r="N46" s="29">
        <f>BS!N46</f>
        <v>7125788.5888830004</v>
      </c>
      <c r="O46" s="27">
        <f>BS!O46</f>
        <v>70037720.369487002</v>
      </c>
      <c r="P46" s="28">
        <f>BS!P46</f>
        <v>99215900</v>
      </c>
      <c r="Q46" s="29">
        <f>BS!Q46</f>
        <v>56114707.477200001</v>
      </c>
      <c r="R46" s="27">
        <f>BS!R46</f>
        <v>-7028220.4715609998</v>
      </c>
      <c r="S46" s="70">
        <f>BS!S46</f>
        <v>-9.2408501696478032E-2</v>
      </c>
      <c r="T46" s="71">
        <f>BS!T46</f>
        <v>-0.31179244363948982</v>
      </c>
      <c r="U46" s="75"/>
    </row>
    <row r="47" spans="1:21" x14ac:dyDescent="0.2">
      <c r="A47" s="55">
        <v>16</v>
      </c>
      <c r="B47" s="12" t="s">
        <v>290</v>
      </c>
      <c r="C47" s="24">
        <f>BS!C47</f>
        <v>150352644.86414799</v>
      </c>
      <c r="D47" s="25">
        <f>BS!D47</f>
        <v>8849489.949000001</v>
      </c>
      <c r="E47" s="25">
        <f>BS!E47</f>
        <v>135628212.026007</v>
      </c>
      <c r="F47" s="26">
        <f>BS!F47</f>
        <v>-4167768.137259</v>
      </c>
      <c r="G47" s="24">
        <f>BS!G47</f>
        <v>127713675.1428</v>
      </c>
      <c r="H47" s="25">
        <f>BS!H47</f>
        <v>1011751.15</v>
      </c>
      <c r="I47" s="25">
        <f>BS!I47</f>
        <v>0</v>
      </c>
      <c r="J47" s="25">
        <f>BS!J47</f>
        <v>1011750.8482</v>
      </c>
      <c r="K47" s="25">
        <f>BS!K47</f>
        <v>40639.001799999998</v>
      </c>
      <c r="L47" s="25">
        <f>BS!L47</f>
        <v>971111.84640000004</v>
      </c>
      <c r="M47" s="85"/>
      <c r="N47" s="26">
        <f>BS!N47</f>
        <v>118691000.15279999</v>
      </c>
      <c r="O47" s="24">
        <f>BS!O47</f>
        <v>22638969.733748</v>
      </c>
      <c r="P47" s="25">
        <f>BS!P47</f>
        <v>2254500</v>
      </c>
      <c r="Q47" s="26">
        <f>BS!Q47</f>
        <v>25163843.581748001</v>
      </c>
      <c r="R47" s="24">
        <f>BS!R47</f>
        <v>784822.87653200002</v>
      </c>
      <c r="S47" s="72">
        <f>BS!S47</f>
        <v>1.603158159355831E-2</v>
      </c>
      <c r="T47" s="73">
        <f>BS!T47</f>
        <v>0.10427598091599516</v>
      </c>
    </row>
    <row r="48" spans="1:21" x14ac:dyDescent="0.2">
      <c r="A48" s="55">
        <v>17</v>
      </c>
      <c r="B48" s="15" t="s">
        <v>271</v>
      </c>
      <c r="C48" s="27">
        <f>BS!C48</f>
        <v>37422117.140000001</v>
      </c>
      <c r="D48" s="28">
        <f>BS!D48</f>
        <v>36597672.719999999</v>
      </c>
      <c r="E48" s="28">
        <f>BS!E48</f>
        <v>0</v>
      </c>
      <c r="F48" s="29">
        <f>BS!F48</f>
        <v>0</v>
      </c>
      <c r="G48" s="27">
        <f>BS!G48</f>
        <v>30139962.77</v>
      </c>
      <c r="H48" s="28">
        <f>BS!H48</f>
        <v>26950104.66</v>
      </c>
      <c r="I48" s="28">
        <f>BS!I48</f>
        <v>0</v>
      </c>
      <c r="J48" s="28">
        <f>BS!J48</f>
        <v>26950104.66</v>
      </c>
      <c r="K48" s="28">
        <f>BS!K48</f>
        <v>26950104.66</v>
      </c>
      <c r="L48" s="28">
        <f>BS!L48</f>
        <v>0</v>
      </c>
      <c r="M48" s="85"/>
      <c r="N48" s="29">
        <f>BS!N48</f>
        <v>845427.37</v>
      </c>
      <c r="O48" s="27">
        <f>BS!O48</f>
        <v>7282154.3700000001</v>
      </c>
      <c r="P48" s="28">
        <f>BS!P48</f>
        <v>8052000</v>
      </c>
      <c r="Q48" s="29">
        <f>BS!Q48</f>
        <v>7024108.4500000002</v>
      </c>
      <c r="R48" s="27">
        <f>BS!R48</f>
        <v>-140565.01999999999</v>
      </c>
      <c r="S48" s="70">
        <f>BS!S48</f>
        <v>-1.6590389789942293E-2</v>
      </c>
      <c r="T48" s="71">
        <f>BS!T48</f>
        <v>-5.7487777503408839E-2</v>
      </c>
      <c r="U48" s="75"/>
    </row>
    <row r="49" spans="1:21" x14ac:dyDescent="0.2">
      <c r="A49" s="55">
        <v>18</v>
      </c>
      <c r="B49" s="12" t="s">
        <v>273</v>
      </c>
      <c r="C49" s="24">
        <f>BS!C49</f>
        <v>36165171.060000002</v>
      </c>
      <c r="D49" s="25">
        <f>BS!D49</f>
        <v>15517512.359999999</v>
      </c>
      <c r="E49" s="25">
        <f>BS!E49</f>
        <v>0</v>
      </c>
      <c r="F49" s="26">
        <f>BS!F49</f>
        <v>0</v>
      </c>
      <c r="G49" s="24">
        <f>BS!G49</f>
        <v>3384802.045719</v>
      </c>
      <c r="H49" s="25">
        <f>BS!H49</f>
        <v>483074.04571899999</v>
      </c>
      <c r="I49" s="25">
        <f>BS!I49</f>
        <v>0</v>
      </c>
      <c r="J49" s="25">
        <f>BS!J49</f>
        <v>483074.04571899999</v>
      </c>
      <c r="K49" s="25">
        <f>BS!K49</f>
        <v>0</v>
      </c>
      <c r="L49" s="25">
        <f>BS!L49</f>
        <v>483074.04571899999</v>
      </c>
      <c r="M49" s="85"/>
      <c r="N49" s="26">
        <f>BS!N49</f>
        <v>0</v>
      </c>
      <c r="O49" s="24">
        <f>BS!O49</f>
        <v>32780368</v>
      </c>
      <c r="P49" s="25">
        <f>BS!P49</f>
        <v>43274750</v>
      </c>
      <c r="Q49" s="26">
        <f>BS!Q49</f>
        <v>24977231</v>
      </c>
      <c r="R49" s="24">
        <f>BS!R49</f>
        <v>-3024047</v>
      </c>
      <c r="S49" s="72">
        <f>BS!S49</f>
        <v>-0.28912803524358299</v>
      </c>
      <c r="T49" s="73">
        <f>BS!T49</f>
        <v>-0.30001233364868973</v>
      </c>
    </row>
    <row r="50" spans="1:21" x14ac:dyDescent="0.2">
      <c r="A50" s="55">
        <v>19</v>
      </c>
      <c r="B50" s="15" t="s">
        <v>165</v>
      </c>
      <c r="C50" s="27">
        <f>BS!C50</f>
        <v>24312732.210000001</v>
      </c>
      <c r="D50" s="28">
        <f>BS!D50</f>
        <v>15780537.219999999</v>
      </c>
      <c r="E50" s="28">
        <f>BS!E50</f>
        <v>0</v>
      </c>
      <c r="F50" s="29">
        <f>BS!F50</f>
        <v>0</v>
      </c>
      <c r="G50" s="27">
        <f>BS!G50</f>
        <v>14795033.890000001</v>
      </c>
      <c r="H50" s="28">
        <f>BS!H50</f>
        <v>3427776.3</v>
      </c>
      <c r="I50" s="28">
        <f>BS!I50</f>
        <v>0</v>
      </c>
      <c r="J50" s="28">
        <f>BS!J50</f>
        <v>3427776.3</v>
      </c>
      <c r="K50" s="28">
        <f>BS!K50</f>
        <v>2070748.39</v>
      </c>
      <c r="L50" s="28">
        <f>BS!L50</f>
        <v>1357027.91</v>
      </c>
      <c r="M50" s="85"/>
      <c r="N50" s="29">
        <f>BS!N50</f>
        <v>0</v>
      </c>
      <c r="O50" s="27">
        <f>BS!O50</f>
        <v>9517698.1600000001</v>
      </c>
      <c r="P50" s="28">
        <f>BS!P50</f>
        <v>3700005</v>
      </c>
      <c r="Q50" s="29">
        <f>BS!Q50</f>
        <v>9291814.6400000006</v>
      </c>
      <c r="R50" s="27">
        <f>BS!R50</f>
        <v>-159734.44</v>
      </c>
      <c r="S50" s="70">
        <f>BS!S50</f>
        <v>-2.3207958912326191E-2</v>
      </c>
      <c r="T50" s="71">
        <f>BS!T50</f>
        <v>-4.9510022334064298E-2</v>
      </c>
      <c r="U50" s="75"/>
    </row>
  </sheetData>
  <mergeCells count="8">
    <mergeCell ref="O29:Q29"/>
    <mergeCell ref="R29:T29"/>
    <mergeCell ref="B29:B30"/>
    <mergeCell ref="A29:A30"/>
    <mergeCell ref="B5:B6"/>
    <mergeCell ref="A5:A6"/>
    <mergeCell ref="C5:J5"/>
    <mergeCell ref="C29:F29"/>
  </mergeCells>
  <pageMargins left="0.7" right="0.2" top="0.25" bottom="0.25" header="0.05" footer="0.05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V50"/>
  <sheetViews>
    <sheetView view="pageBreakPreview" topLeftCell="A16" zoomScaleNormal="100" zoomScaleSheetLayoutView="100" workbookViewId="0">
      <selection activeCell="C31" sqref="C31:O50"/>
    </sheetView>
  </sheetViews>
  <sheetFormatPr defaultColWidth="9.140625" defaultRowHeight="12.75" x14ac:dyDescent="0.2"/>
  <cols>
    <col min="1" max="1" width="4.5703125" style="6" customWidth="1"/>
    <col min="2" max="2" width="42.28515625" style="6" bestFit="1" customWidth="1"/>
    <col min="3" max="6" width="10.85546875" style="6" bestFit="1" customWidth="1"/>
    <col min="7" max="7" width="11.85546875" style="6" customWidth="1"/>
    <col min="8" max="8" width="9.7109375" style="6" bestFit="1" customWidth="1"/>
    <col min="9" max="9" width="9.42578125" style="6" bestFit="1" customWidth="1"/>
    <col min="10" max="10" width="10.28515625" style="6" bestFit="1" customWidth="1"/>
    <col min="11" max="11" width="9.42578125" style="6" bestFit="1" customWidth="1"/>
    <col min="12" max="12" width="9.28515625" style="6" bestFit="1" customWidth="1"/>
    <col min="13" max="13" width="12.28515625" style="6" bestFit="1" customWidth="1"/>
    <col min="14" max="14" width="12.5703125" style="6" customWidth="1"/>
    <col min="15" max="15" width="9.28515625" style="6" customWidth="1"/>
    <col min="16" max="16" width="8" style="6" bestFit="1" customWidth="1"/>
    <col min="17" max="17" width="9.28515625" style="6" bestFit="1" customWidth="1"/>
    <col min="18" max="18" width="12.28515625" style="6" bestFit="1" customWidth="1"/>
    <col min="19" max="19" width="6.7109375" style="6" bestFit="1" customWidth="1"/>
    <col min="20" max="20" width="7.28515625" style="6" bestFit="1" customWidth="1"/>
    <col min="21" max="22" width="12.140625" style="6" bestFit="1" customWidth="1"/>
    <col min="23" max="16384" width="9.140625" style="6"/>
  </cols>
  <sheetData>
    <row r="1" spans="1:6" x14ac:dyDescent="0.2">
      <c r="C1" s="7"/>
    </row>
    <row r="2" spans="1:6" x14ac:dyDescent="0.2">
      <c r="A2" s="6" t="s">
        <v>285</v>
      </c>
      <c r="C2" s="7"/>
    </row>
    <row r="3" spans="1:6" x14ac:dyDescent="0.2">
      <c r="A3" s="49"/>
      <c r="B3" s="64">
        <f>BS!B3</f>
        <v>45777</v>
      </c>
    </row>
    <row r="4" spans="1:6" ht="13.5" thickBot="1" x14ac:dyDescent="0.25"/>
    <row r="5" spans="1:6" ht="15.75" customHeight="1" x14ac:dyDescent="0.2">
      <c r="A5" s="181" t="s">
        <v>0</v>
      </c>
      <c r="B5" s="183" t="s">
        <v>282</v>
      </c>
      <c r="C5" s="80" t="s">
        <v>27</v>
      </c>
      <c r="D5" s="80"/>
      <c r="E5" s="80"/>
      <c r="F5" s="81"/>
    </row>
    <row r="6" spans="1:6" s="11" customFormat="1" ht="111" customHeight="1" x14ac:dyDescent="0.2">
      <c r="A6" s="182"/>
      <c r="B6" s="184"/>
      <c r="C6" s="9" t="s">
        <v>40</v>
      </c>
      <c r="D6" s="36" t="s">
        <v>53</v>
      </c>
      <c r="E6" s="36" t="s">
        <v>54</v>
      </c>
      <c r="F6" s="37" t="s">
        <v>55</v>
      </c>
    </row>
    <row r="7" spans="1:6" x14ac:dyDescent="0.2">
      <c r="A7" s="54">
        <f t="shared" ref="A7:A20" si="0">A32</f>
        <v>1</v>
      </c>
      <c r="B7" s="12" t="str">
        <f>BS!B7</f>
        <v>საქართველოს ბანკი</v>
      </c>
      <c r="C7" s="13">
        <f t="shared" ref="C7:C20" si="1">IFERROR(C32/C$31,0)</f>
        <v>0.39729494184368541</v>
      </c>
      <c r="D7" s="14">
        <f>IFERROR(H32/ABS(H$31),0)</f>
        <v>0.40266962036884696</v>
      </c>
      <c r="E7" s="14">
        <f>IFERROR(I32/ABS(I$31),0)</f>
        <v>0.45675156289256591</v>
      </c>
      <c r="F7" s="14">
        <f t="shared" ref="F7:F20" si="2">IFERROR(O32/ABS(O$31),0)</f>
        <v>0.51769473723512793</v>
      </c>
    </row>
    <row r="8" spans="1:6" x14ac:dyDescent="0.2">
      <c r="A8" s="55">
        <f t="shared" si="0"/>
        <v>2</v>
      </c>
      <c r="B8" s="15" t="str">
        <f>BS!B8</f>
        <v>თი–ბი–სი ბანკი</v>
      </c>
      <c r="C8" s="16">
        <f t="shared" si="1"/>
        <v>0.37185121924784514</v>
      </c>
      <c r="D8" s="17">
        <f t="shared" ref="D8:E8" si="3">IFERROR(H33/ABS(H$31),0)</f>
        <v>0.31224541388345167</v>
      </c>
      <c r="E8" s="17">
        <f t="shared" si="3"/>
        <v>0.41263354068687491</v>
      </c>
      <c r="F8" s="17">
        <f t="shared" si="2"/>
        <v>0.38282788107198723</v>
      </c>
    </row>
    <row r="9" spans="1:6" x14ac:dyDescent="0.2">
      <c r="A9" s="54">
        <f t="shared" si="0"/>
        <v>3</v>
      </c>
      <c r="B9" s="12" t="str">
        <f>BS!B9</f>
        <v>ლიბერთი ბანკი</v>
      </c>
      <c r="C9" s="13">
        <f t="shared" si="1"/>
        <v>5.5729304821414305E-2</v>
      </c>
      <c r="D9" s="14">
        <f t="shared" ref="D9:E9" si="4">IFERROR(H34/ABS(H$31),0)</f>
        <v>7.3225893000612302E-2</v>
      </c>
      <c r="E9" s="14">
        <f t="shared" si="4"/>
        <v>3.5301320476344364E-2</v>
      </c>
      <c r="F9" s="14">
        <f t="shared" si="2"/>
        <v>4.024172013338885E-2</v>
      </c>
    </row>
    <row r="10" spans="1:6" x14ac:dyDescent="0.2">
      <c r="A10" s="55">
        <f t="shared" si="0"/>
        <v>4</v>
      </c>
      <c r="B10" s="15" t="str">
        <f>BS!B10</f>
        <v>ბაზის ბანკი</v>
      </c>
      <c r="C10" s="16">
        <f t="shared" si="1"/>
        <v>4.1115209978204462E-2</v>
      </c>
      <c r="D10" s="17">
        <f t="shared" ref="D10:E10" si="5">IFERROR(H35/ABS(H$31),0)</f>
        <v>3.4398146331105668E-2</v>
      </c>
      <c r="E10" s="17">
        <f t="shared" si="5"/>
        <v>2.3196064241521323E-2</v>
      </c>
      <c r="F10" s="17">
        <f t="shared" si="2"/>
        <v>3.0700529897035062E-2</v>
      </c>
    </row>
    <row r="11" spans="1:6" x14ac:dyDescent="0.2">
      <c r="A11" s="54">
        <f t="shared" si="0"/>
        <v>5</v>
      </c>
      <c r="B11" s="12" t="str">
        <f>BS!B11</f>
        <v>კრედო ბანკი</v>
      </c>
      <c r="C11" s="13">
        <f t="shared" si="1"/>
        <v>3.328865276190255E-2</v>
      </c>
      <c r="D11" s="14">
        <f t="shared" ref="D11:E11" si="6">IFERROR(H36/ABS(H$31),0)</f>
        <v>7.6162097321437042E-2</v>
      </c>
      <c r="E11" s="14">
        <f t="shared" si="6"/>
        <v>4.8795296423032583E-2</v>
      </c>
      <c r="F11" s="14">
        <f t="shared" si="2"/>
        <v>2.4065232042704051E-2</v>
      </c>
    </row>
    <row r="12" spans="1:6" x14ac:dyDescent="0.2">
      <c r="A12" s="55">
        <f t="shared" si="0"/>
        <v>6</v>
      </c>
      <c r="B12" s="15" t="str">
        <f>BS!B12</f>
        <v>ტერა ბანკი</v>
      </c>
      <c r="C12" s="16">
        <f t="shared" si="1"/>
        <v>2.1260813311675748E-2</v>
      </c>
      <c r="D12" s="17">
        <f t="shared" ref="D12:E12" si="7">IFERROR(H37/ABS(H$31),0)</f>
        <v>1.6811544830068165E-2</v>
      </c>
      <c r="E12" s="17">
        <f t="shared" si="7"/>
        <v>4.8793306959417256E-3</v>
      </c>
      <c r="F12" s="17">
        <f t="shared" si="2"/>
        <v>8.4546751130387971E-3</v>
      </c>
    </row>
    <row r="13" spans="1:6" x14ac:dyDescent="0.2">
      <c r="A13" s="54">
        <f t="shared" si="0"/>
        <v>7</v>
      </c>
      <c r="B13" s="12" t="str">
        <f>BS!B13</f>
        <v>პროკრედიტ ბანკი</v>
      </c>
      <c r="C13" s="13">
        <f t="shared" si="1"/>
        <v>2.036719084857563E-2</v>
      </c>
      <c r="D13" s="14">
        <f t="shared" ref="D13:E13" si="8">IFERROR(H38/ABS(H$31),0)</f>
        <v>1.4722146286486638E-2</v>
      </c>
      <c r="E13" s="14">
        <f t="shared" si="8"/>
        <v>5.811015326562155E-3</v>
      </c>
      <c r="F13" s="14">
        <f t="shared" si="2"/>
        <v>9.7332853720112321E-3</v>
      </c>
    </row>
    <row r="14" spans="1:6" x14ac:dyDescent="0.2">
      <c r="A14" s="55">
        <f t="shared" si="0"/>
        <v>8</v>
      </c>
      <c r="B14" s="15" t="str">
        <f>BS!B14</f>
        <v>ქართუ ბანკი</v>
      </c>
      <c r="C14" s="16">
        <f t="shared" si="1"/>
        <v>1.8784502148507309E-2</v>
      </c>
      <c r="D14" s="17">
        <f t="shared" ref="D14:E14" si="9">IFERROR(H39/ABS(H$31),0)</f>
        <v>1.5809821456125181E-2</v>
      </c>
      <c r="E14" s="17">
        <f t="shared" si="9"/>
        <v>6.6840282334037528E-3</v>
      </c>
      <c r="F14" s="17">
        <f t="shared" si="2"/>
        <v>1.4743574960237312E-2</v>
      </c>
    </row>
    <row r="15" spans="1:6" x14ac:dyDescent="0.2">
      <c r="A15" s="54">
        <f t="shared" si="0"/>
        <v>9</v>
      </c>
      <c r="B15" s="12" t="str">
        <f>BS!B15</f>
        <v>ხალიკ ბანკი</v>
      </c>
      <c r="C15" s="13">
        <f t="shared" si="1"/>
        <v>1.0985280118873463E-2</v>
      </c>
      <c r="D15" s="14">
        <f t="shared" ref="D15:E15" si="10">IFERROR(H40/ABS(H$31),0)</f>
        <v>9.3881209203054636E-3</v>
      </c>
      <c r="E15" s="14">
        <f t="shared" si="10"/>
        <v>2.1482972606621189E-4</v>
      </c>
      <c r="F15" s="14">
        <f t="shared" si="2"/>
        <v>5.038030859438985E-3</v>
      </c>
    </row>
    <row r="16" spans="1:6" x14ac:dyDescent="0.2">
      <c r="A16" s="55">
        <f t="shared" si="0"/>
        <v>10</v>
      </c>
      <c r="B16" s="15" t="str">
        <f>BS!B16</f>
        <v>მიკრობანკი კრისტალი</v>
      </c>
      <c r="C16" s="16">
        <f t="shared" si="1"/>
        <v>6.2400757687256494E-3</v>
      </c>
      <c r="D16" s="17">
        <f t="shared" ref="D16:E16" si="11">IFERROR(H41/ABS(H$31),0)</f>
        <v>2.3382181302894163E-2</v>
      </c>
      <c r="E16" s="17">
        <f t="shared" si="11"/>
        <v>1.6542860562792545E-3</v>
      </c>
      <c r="F16" s="17">
        <f t="shared" si="2"/>
        <v>4.6628911910385649E-3</v>
      </c>
    </row>
    <row r="17" spans="1:22" x14ac:dyDescent="0.2">
      <c r="A17" s="54">
        <f t="shared" si="0"/>
        <v>11</v>
      </c>
      <c r="B17" s="12" t="str">
        <f>BS!B17</f>
        <v>პაშაბანკი</v>
      </c>
      <c r="C17" s="13">
        <f t="shared" si="1"/>
        <v>6.2072191501879514E-3</v>
      </c>
      <c r="D17" s="14">
        <f t="shared" ref="D17:E17" si="12">IFERROR(H42/ABS(H$31),0)</f>
        <v>5.0614207075752498E-3</v>
      </c>
      <c r="E17" s="14">
        <f t="shared" si="12"/>
        <v>6.5696011365876691E-4</v>
      </c>
      <c r="F17" s="14">
        <f t="shared" si="2"/>
        <v>-1.8453062034489497E-4</v>
      </c>
    </row>
    <row r="18" spans="1:22" x14ac:dyDescent="0.2">
      <c r="A18" s="55">
        <f t="shared" si="0"/>
        <v>12</v>
      </c>
      <c r="B18" s="15" t="str">
        <f>BS!B18</f>
        <v>იშ ბანკ</v>
      </c>
      <c r="C18" s="16">
        <f t="shared" si="1"/>
        <v>4.8010350252214347E-3</v>
      </c>
      <c r="D18" s="17">
        <f t="shared" ref="D18:E18" si="13">IFERROR(H43/ABS(H$31),0)</f>
        <v>4.6807231516626845E-3</v>
      </c>
      <c r="E18" s="17">
        <f t="shared" si="13"/>
        <v>3.5289491201838841E-3</v>
      </c>
      <c r="F18" s="17">
        <f t="shared" si="2"/>
        <v>4.8033180558787738E-3</v>
      </c>
    </row>
    <row r="19" spans="1:22" x14ac:dyDescent="0.2">
      <c r="A19" s="54">
        <f t="shared" si="0"/>
        <v>13</v>
      </c>
      <c r="B19" s="12" t="str">
        <f>BS!B19</f>
        <v>ვი–თი–ბი ბანკი</v>
      </c>
      <c r="C19" s="13">
        <f t="shared" si="1"/>
        <v>4.5870274252008342E-3</v>
      </c>
      <c r="D19" s="14">
        <f t="shared" ref="D19:E19" si="14">IFERROR(H44/ABS(H$31),0)</f>
        <v>9.3487003146506414E-4</v>
      </c>
      <c r="E19" s="14">
        <f t="shared" si="14"/>
        <v>-1.1897438810012853E-5</v>
      </c>
      <c r="F19" s="14">
        <f t="shared" si="2"/>
        <v>-3.540545494298819E-2</v>
      </c>
    </row>
    <row r="20" spans="1:22" x14ac:dyDescent="0.2">
      <c r="A20" s="55">
        <f t="shared" si="0"/>
        <v>14</v>
      </c>
      <c r="B20" s="15" t="str">
        <f>BS!B20</f>
        <v>ზირაათ ბანკი</v>
      </c>
      <c r="C20" s="16">
        <f t="shared" si="1"/>
        <v>2.7023376137714195E-3</v>
      </c>
      <c r="D20" s="17">
        <f t="shared" ref="D20:E20" si="15">IFERROR(H45/ABS(H$31),0)</f>
        <v>3.1251736039950165E-3</v>
      </c>
      <c r="E20" s="17">
        <f t="shared" si="15"/>
        <v>2.2813821246800051E-4</v>
      </c>
      <c r="F20" s="17">
        <f t="shared" si="2"/>
        <v>2.1481894308973595E-3</v>
      </c>
    </row>
    <row r="21" spans="1:22" x14ac:dyDescent="0.2">
      <c r="A21" s="54">
        <f t="shared" ref="A21:A25" si="16">A46</f>
        <v>15</v>
      </c>
      <c r="B21" s="12" t="str">
        <f>BS!B21</f>
        <v>სილქ ბანკი</v>
      </c>
      <c r="C21" s="13">
        <f t="shared" ref="C21:C25" si="17">IFERROR(C46/C$31,0)</f>
        <v>2.2503360720173022E-3</v>
      </c>
      <c r="D21" s="14">
        <f t="shared" ref="D21:D24" si="18">IFERROR(H46/ABS(H$31),0)</f>
        <v>2.0519125280371977E-3</v>
      </c>
      <c r="E21" s="14">
        <f t="shared" ref="E21:E24" si="19">IFERROR(I46/ABS(I$31),0)</f>
        <v>-2.4549220636213499E-4</v>
      </c>
      <c r="F21" s="14">
        <f t="shared" ref="F21:F24" si="20">IFERROR(O46/ABS(O$31),0)</f>
        <v>-6.9961458243738128E-3</v>
      </c>
    </row>
    <row r="22" spans="1:22" x14ac:dyDescent="0.2">
      <c r="A22" s="55">
        <f t="shared" si="16"/>
        <v>16</v>
      </c>
      <c r="B22" s="15" t="str">
        <f>BS!B22</f>
        <v>მიკრობანკი ემბისი</v>
      </c>
      <c r="C22" s="16">
        <f t="shared" si="17"/>
        <v>1.5352180908280544E-3</v>
      </c>
      <c r="D22" s="17">
        <f t="shared" si="18"/>
        <v>4.497671106607622E-3</v>
      </c>
      <c r="E22" s="17">
        <f t="shared" si="19"/>
        <v>2.1319179085491216E-4</v>
      </c>
      <c r="F22" s="17">
        <f t="shared" si="20"/>
        <v>7.8124118512504193E-4</v>
      </c>
    </row>
    <row r="23" spans="1:22" x14ac:dyDescent="0.2">
      <c r="A23" s="54">
        <f t="shared" si="16"/>
        <v>17</v>
      </c>
      <c r="B23" s="12" t="str">
        <f>BS!B23</f>
        <v>პეივბანკი</v>
      </c>
      <c r="C23" s="13">
        <f t="shared" si="17"/>
        <v>3.821090828320639E-4</v>
      </c>
      <c r="D23" s="14">
        <f t="shared" si="18"/>
        <v>1.8408891029165627E-4</v>
      </c>
      <c r="E23" s="14">
        <f t="shared" si="19"/>
        <v>6.622343311302758E-4</v>
      </c>
      <c r="F23" s="14">
        <f t="shared" si="20"/>
        <v>-1.3992352426980722E-4</v>
      </c>
    </row>
    <row r="24" spans="1:22" s="78" customFormat="1" x14ac:dyDescent="0.2">
      <c r="A24" s="55">
        <f t="shared" si="16"/>
        <v>18</v>
      </c>
      <c r="B24" s="15" t="str">
        <f>BS!B24</f>
        <v>ჰეშბანკი</v>
      </c>
      <c r="C24" s="16">
        <f t="shared" si="17"/>
        <v>3.6927468033149606E-4</v>
      </c>
      <c r="D24" s="17">
        <f t="shared" si="18"/>
        <v>5.3330523665318802E-4</v>
      </c>
      <c r="E24" s="17">
        <f t="shared" si="19"/>
        <v>-1.0582938650457632E-3</v>
      </c>
      <c r="F24" s="17">
        <f t="shared" si="20"/>
        <v>-3.0102461750266016E-3</v>
      </c>
    </row>
    <row r="25" spans="1:22" s="78" customFormat="1" ht="13.5" thickBot="1" x14ac:dyDescent="0.25">
      <c r="A25" s="54">
        <f t="shared" si="16"/>
        <v>19</v>
      </c>
      <c r="B25" s="12" t="str">
        <f>BS!B25</f>
        <v>პეისერა</v>
      </c>
      <c r="C25" s="13">
        <f t="shared" si="17"/>
        <v>2.4825201019892587E-4</v>
      </c>
      <c r="D25" s="14">
        <f t="shared" ref="D25" si="21">IFERROR(H50/ABS(H$31),0)</f>
        <v>1.1584902237970174E-4</v>
      </c>
      <c r="E25" s="14">
        <f t="shared" ref="E25" si="22">IFERROR(I50/ABS(I$31),0)</f>
        <v>1.0493518332614846E-4</v>
      </c>
      <c r="F25" s="14">
        <f t="shared" ref="F25" si="23">IFERROR(O50/ABS(O$31),0)</f>
        <v>-1.5900546090388679E-4</v>
      </c>
    </row>
    <row r="26" spans="1:22" ht="13.5" thickBot="1" x14ac:dyDescent="0.25">
      <c r="A26" s="18"/>
      <c r="B26" s="19" t="str">
        <f>BS!B26</f>
        <v>კონსოლიდირებული</v>
      </c>
      <c r="C26" s="20">
        <f>SUM(C7:C25)</f>
        <v>0.99999999999999922</v>
      </c>
      <c r="D26" s="20">
        <f t="shared" ref="D26:F26" si="24">SUM(D7:D25)</f>
        <v>1.0000000000000007</v>
      </c>
      <c r="E26" s="20">
        <f t="shared" si="24"/>
        <v>0.99999999999999645</v>
      </c>
      <c r="F26" s="20">
        <f t="shared" si="24"/>
        <v>1.000000000000002</v>
      </c>
    </row>
    <row r="27" spans="1:22" x14ac:dyDescent="0.2">
      <c r="A27" s="127"/>
      <c r="B27" s="128"/>
      <c r="C27" s="129"/>
      <c r="D27" s="129"/>
      <c r="E27" s="129"/>
      <c r="F27" s="129"/>
    </row>
    <row r="28" spans="1:22" ht="13.5" thickBot="1" x14ac:dyDescent="0.25">
      <c r="B28" s="62" t="s">
        <v>36</v>
      </c>
      <c r="U28" s="23"/>
      <c r="V28" s="23"/>
    </row>
    <row r="29" spans="1:22" ht="15.75" customHeight="1" x14ac:dyDescent="0.2">
      <c r="A29" s="181" t="s">
        <v>0</v>
      </c>
      <c r="B29" s="183" t="s">
        <v>282</v>
      </c>
      <c r="C29" s="185" t="s">
        <v>56</v>
      </c>
      <c r="D29" s="187" t="s">
        <v>280</v>
      </c>
      <c r="E29" s="188"/>
      <c r="F29" s="188"/>
      <c r="G29" s="188"/>
      <c r="H29" s="189"/>
      <c r="I29" s="192" t="s">
        <v>279</v>
      </c>
      <c r="J29" s="193"/>
      <c r="K29" s="193"/>
      <c r="L29" s="194"/>
      <c r="M29" s="190" t="s">
        <v>57</v>
      </c>
      <c r="N29" s="190" t="s">
        <v>235</v>
      </c>
      <c r="O29" s="179" t="str">
        <f>YEAR($B$3)&amp;" წლის "&amp;MONTH($B$3)&amp;" თვის წმინდა მოგება"</f>
        <v>2025 წლის 4 თვის წმინდა მოგება</v>
      </c>
      <c r="P29" s="38"/>
    </row>
    <row r="30" spans="1:22" ht="121.5" customHeight="1" x14ac:dyDescent="0.2">
      <c r="A30" s="182"/>
      <c r="B30" s="184"/>
      <c r="C30" s="186"/>
      <c r="D30" s="39" t="s">
        <v>58</v>
      </c>
      <c r="E30" s="36" t="s">
        <v>59</v>
      </c>
      <c r="F30" s="36" t="s">
        <v>60</v>
      </c>
      <c r="G30" s="36" t="s">
        <v>61</v>
      </c>
      <c r="H30" s="37" t="s">
        <v>53</v>
      </c>
      <c r="I30" s="36" t="s">
        <v>234</v>
      </c>
      <c r="J30" s="36" t="s">
        <v>180</v>
      </c>
      <c r="K30" s="40" t="s">
        <v>275</v>
      </c>
      <c r="L30" s="40" t="s">
        <v>62</v>
      </c>
      <c r="M30" s="191"/>
      <c r="N30" s="191"/>
      <c r="O30" s="180"/>
      <c r="P30" s="38"/>
    </row>
    <row r="31" spans="1:22" x14ac:dyDescent="0.2">
      <c r="A31" s="130"/>
      <c r="B31" s="131" t="str">
        <f>BS!B31</f>
        <v>კონსოლიდირებული</v>
      </c>
      <c r="C31" s="132">
        <v>97935691197.497498</v>
      </c>
      <c r="D31" s="132">
        <v>3155557991.71947</v>
      </c>
      <c r="E31" s="132">
        <v>2646508847.4881802</v>
      </c>
      <c r="F31" s="132">
        <v>-1544765633.1238201</v>
      </c>
      <c r="G31" s="132">
        <v>-921176940.09704101</v>
      </c>
      <c r="H31" s="132">
        <v>1610792358.59565</v>
      </c>
      <c r="I31" s="132">
        <v>264342607.70084199</v>
      </c>
      <c r="J31" s="132">
        <v>230777390.36938399</v>
      </c>
      <c r="K31" s="132">
        <v>-795290941.49342406</v>
      </c>
      <c r="L31" s="132">
        <v>-264436247.68373001</v>
      </c>
      <c r="M31" s="132">
        <v>-162527420.31493601</v>
      </c>
      <c r="N31" s="132">
        <v>1183828690.5969841</v>
      </c>
      <c r="O31" s="132">
        <v>1004584616.72932</v>
      </c>
    </row>
    <row r="32" spans="1:22" x14ac:dyDescent="0.2">
      <c r="A32" s="55">
        <f>BS!A32</f>
        <v>1</v>
      </c>
      <c r="B32" s="15" t="str">
        <f>BS!B32</f>
        <v>საქართველოს ბანკი</v>
      </c>
      <c r="C32" s="68">
        <v>38909354738.730904</v>
      </c>
      <c r="D32" s="27">
        <v>1217939446.62865</v>
      </c>
      <c r="E32" s="28">
        <v>990329557.32011795</v>
      </c>
      <c r="F32" s="28">
        <v>-569322299.09990001</v>
      </c>
      <c r="G32" s="28">
        <v>-347278890.76989996</v>
      </c>
      <c r="H32" s="29">
        <v>648617147.52874994</v>
      </c>
      <c r="I32" s="28">
        <v>120738899.20645601</v>
      </c>
      <c r="J32" s="28">
        <v>123061976.33</v>
      </c>
      <c r="K32" s="28">
        <v>-256600866.94</v>
      </c>
      <c r="L32" s="29">
        <v>-2399058.6616679998</v>
      </c>
      <c r="M32" s="28">
        <v>-37685788.678948</v>
      </c>
      <c r="N32" s="28">
        <v>608532300.18813396</v>
      </c>
      <c r="O32" s="29">
        <v>520068169.18813699</v>
      </c>
    </row>
    <row r="33" spans="1:16" x14ac:dyDescent="0.2">
      <c r="A33" s="54">
        <f>BS!A33</f>
        <v>2</v>
      </c>
      <c r="B33" s="12" t="str">
        <f>BS!B33</f>
        <v>თი–ბი–სი ბანკი</v>
      </c>
      <c r="C33" s="69">
        <v>36417506179.669899</v>
      </c>
      <c r="D33" s="24">
        <v>1090933181.25</v>
      </c>
      <c r="E33" s="25">
        <v>908611534.94000006</v>
      </c>
      <c r="F33" s="25">
        <v>-587970654.55999994</v>
      </c>
      <c r="G33" s="25">
        <v>-345195149.88</v>
      </c>
      <c r="H33" s="26">
        <v>502962526.69000006</v>
      </c>
      <c r="I33" s="25">
        <v>109076626.17</v>
      </c>
      <c r="J33" s="25">
        <v>91706189.659999996</v>
      </c>
      <c r="K33" s="25">
        <v>-230873541.41999999</v>
      </c>
      <c r="L33" s="26">
        <v>12179950.289999999</v>
      </c>
      <c r="M33" s="25">
        <v>-68348322.099999994</v>
      </c>
      <c r="N33" s="25">
        <v>446794154.88000011</v>
      </c>
      <c r="O33" s="26">
        <v>384583000.18000001</v>
      </c>
    </row>
    <row r="34" spans="1:16" x14ac:dyDescent="0.2">
      <c r="A34" s="55">
        <f>BS!A34</f>
        <v>3</v>
      </c>
      <c r="B34" s="15" t="str">
        <f>BS!B34</f>
        <v>ლიბერთი ბანკი</v>
      </c>
      <c r="C34" s="68">
        <v>5457887987.6412401</v>
      </c>
      <c r="D34" s="27">
        <v>222997820.26699999</v>
      </c>
      <c r="E34" s="28">
        <v>196067605.01699999</v>
      </c>
      <c r="F34" s="28">
        <v>-105046111.370271</v>
      </c>
      <c r="G34" s="28">
        <v>-73612532.794131994</v>
      </c>
      <c r="H34" s="29">
        <v>117951708.89672899</v>
      </c>
      <c r="I34" s="28">
        <v>9331643.1099999994</v>
      </c>
      <c r="J34" s="28">
        <v>1544769.34</v>
      </c>
      <c r="K34" s="28">
        <v>-84157763.090000004</v>
      </c>
      <c r="L34" s="29">
        <v>-63152788.609999999</v>
      </c>
      <c r="M34" s="28">
        <v>-8790432.290000001</v>
      </c>
      <c r="N34" s="28">
        <v>46008487.996728994</v>
      </c>
      <c r="O34" s="29">
        <v>40426212.996729001</v>
      </c>
    </row>
    <row r="35" spans="1:16" x14ac:dyDescent="0.2">
      <c r="A35" s="54">
        <f>BS!A35</f>
        <v>4</v>
      </c>
      <c r="B35" s="12" t="str">
        <f>BS!B35</f>
        <v>ბაზის ბანკი</v>
      </c>
      <c r="C35" s="69">
        <v>4026646507.9457002</v>
      </c>
      <c r="D35" s="24">
        <v>127941480.11</v>
      </c>
      <c r="E35" s="25">
        <v>111767492.25</v>
      </c>
      <c r="F35" s="25">
        <v>-72533208.849999994</v>
      </c>
      <c r="G35" s="25">
        <v>-53990048.75</v>
      </c>
      <c r="H35" s="26">
        <v>55408271.260000005</v>
      </c>
      <c r="I35" s="25">
        <v>6131708.1100000003</v>
      </c>
      <c r="J35" s="25">
        <v>3749637.91</v>
      </c>
      <c r="K35" s="25">
        <v>-29997287.079999998</v>
      </c>
      <c r="L35" s="26">
        <v>-18212869.41</v>
      </c>
      <c r="M35" s="25">
        <v>-1754504.3800000004</v>
      </c>
      <c r="N35" s="25">
        <v>35440897.470000006</v>
      </c>
      <c r="O35" s="26">
        <v>30841280.059999999</v>
      </c>
    </row>
    <row r="36" spans="1:16" x14ac:dyDescent="0.2">
      <c r="A36" s="55">
        <f>BS!A36</f>
        <v>5</v>
      </c>
      <c r="B36" s="15" t="str">
        <f>BS!B36</f>
        <v>კრედო ბანკი</v>
      </c>
      <c r="C36" s="68">
        <v>3260147217.2704101</v>
      </c>
      <c r="D36" s="27">
        <v>202844696.98998901</v>
      </c>
      <c r="E36" s="28">
        <v>185214131.839986</v>
      </c>
      <c r="F36" s="28">
        <v>-80163372.609999999</v>
      </c>
      <c r="G36" s="28">
        <v>-28388994.289999999</v>
      </c>
      <c r="H36" s="29">
        <v>122681324.37998901</v>
      </c>
      <c r="I36" s="28">
        <v>12898675.9</v>
      </c>
      <c r="J36" s="28">
        <v>2994806.7</v>
      </c>
      <c r="K36" s="28">
        <v>-67795937.689999998</v>
      </c>
      <c r="L36" s="29">
        <v>-57784490.049999997</v>
      </c>
      <c r="M36" s="28">
        <v>-34677381.941866994</v>
      </c>
      <c r="N36" s="28">
        <v>30219452.388122022</v>
      </c>
      <c r="O36" s="29">
        <v>24175561.908121999</v>
      </c>
    </row>
    <row r="37" spans="1:16" x14ac:dyDescent="0.2">
      <c r="A37" s="54">
        <f>BS!A37</f>
        <v>6</v>
      </c>
      <c r="B37" s="12" t="str">
        <f>BS!B37</f>
        <v>ტერა ბანკი</v>
      </c>
      <c r="C37" s="69">
        <v>2082192447.09992</v>
      </c>
      <c r="D37" s="24">
        <v>65866000</v>
      </c>
      <c r="E37" s="25">
        <v>57505894.469451003</v>
      </c>
      <c r="F37" s="25">
        <v>-38786092.051537998</v>
      </c>
      <c r="G37" s="25">
        <v>-24504723.579999998</v>
      </c>
      <c r="H37" s="26">
        <v>27079907.948462002</v>
      </c>
      <c r="I37" s="25">
        <v>1289815</v>
      </c>
      <c r="J37" s="25">
        <v>-1141471</v>
      </c>
      <c r="K37" s="25">
        <v>-17500661.136783998</v>
      </c>
      <c r="L37" s="26">
        <v>-14029368.900682</v>
      </c>
      <c r="M37" s="25">
        <v>-2759431.4897770002</v>
      </c>
      <c r="N37" s="25">
        <v>10291107.558003001</v>
      </c>
      <c r="O37" s="26">
        <v>8493436.5580030009</v>
      </c>
    </row>
    <row r="38" spans="1:16" x14ac:dyDescent="0.2">
      <c r="A38" s="55">
        <f>BS!A38</f>
        <v>7</v>
      </c>
      <c r="B38" s="15" t="str">
        <f>BS!B38</f>
        <v>პროკრედიტ ბანკი</v>
      </c>
      <c r="C38" s="68">
        <v>1994674913.5065999</v>
      </c>
      <c r="D38" s="27">
        <v>44614770.326700002</v>
      </c>
      <c r="E38" s="28">
        <v>38894981.848206997</v>
      </c>
      <c r="F38" s="28">
        <v>-20900449.586300001</v>
      </c>
      <c r="G38" s="28">
        <v>-14372926.4878</v>
      </c>
      <c r="H38" s="29">
        <v>23714320.740400001</v>
      </c>
      <c r="I38" s="28">
        <v>1536098.944813</v>
      </c>
      <c r="J38" s="28">
        <v>4194491.92</v>
      </c>
      <c r="K38" s="28">
        <v>-22672187.637499999</v>
      </c>
      <c r="L38" s="29">
        <v>-16176870.204941001</v>
      </c>
      <c r="M38" s="28">
        <v>3557209.8495</v>
      </c>
      <c r="N38" s="28">
        <v>11094660.384959001</v>
      </c>
      <c r="O38" s="29">
        <v>9777908.7549590003</v>
      </c>
    </row>
    <row r="39" spans="1:16" x14ac:dyDescent="0.2">
      <c r="A39" s="54">
        <f>BS!A39</f>
        <v>8</v>
      </c>
      <c r="B39" s="12" t="str">
        <f>BS!B39</f>
        <v>ქართუ ბანკი</v>
      </c>
      <c r="C39" s="69">
        <v>1839673201.7149401</v>
      </c>
      <c r="D39" s="24">
        <v>38669664.934001997</v>
      </c>
      <c r="E39" s="25">
        <v>31928141.694389999</v>
      </c>
      <c r="F39" s="25">
        <v>-13203325.341714</v>
      </c>
      <c r="G39" s="25">
        <v>-10992516.024499999</v>
      </c>
      <c r="H39" s="26">
        <v>25466339.592287995</v>
      </c>
      <c r="I39" s="25">
        <v>1766873.4531640001</v>
      </c>
      <c r="J39" s="25">
        <v>3478234.37</v>
      </c>
      <c r="K39" s="25">
        <v>-16001804.990700001</v>
      </c>
      <c r="L39" s="26">
        <v>-11691701.986373</v>
      </c>
      <c r="M39" s="25">
        <v>4845943.457847001</v>
      </c>
      <c r="N39" s="25">
        <v>18620581.063761994</v>
      </c>
      <c r="O39" s="26">
        <v>14811168.600649999</v>
      </c>
    </row>
    <row r="40" spans="1:16" x14ac:dyDescent="0.2">
      <c r="A40" s="55">
        <f>BS!A40</f>
        <v>9</v>
      </c>
      <c r="B40" s="15" t="str">
        <f>BS!B40</f>
        <v>ხალიკ ბანკი</v>
      </c>
      <c r="C40" s="68">
        <v>1075851001.4400001</v>
      </c>
      <c r="D40" s="27">
        <v>27093880.460000001</v>
      </c>
      <c r="E40" s="28">
        <v>25713324.34</v>
      </c>
      <c r="F40" s="28">
        <v>-11971567.02</v>
      </c>
      <c r="G40" s="28">
        <v>-5315869.95</v>
      </c>
      <c r="H40" s="29">
        <v>15122313.440000001</v>
      </c>
      <c r="I40" s="28">
        <v>56788.65</v>
      </c>
      <c r="J40" s="28">
        <v>530806.81000000006</v>
      </c>
      <c r="K40" s="28">
        <v>-9063724.4800000004</v>
      </c>
      <c r="L40" s="29">
        <v>-7866989.4000000004</v>
      </c>
      <c r="M40" s="28">
        <v>-1042368.4999999999</v>
      </c>
      <c r="N40" s="28">
        <v>6212955.540000001</v>
      </c>
      <c r="O40" s="29">
        <v>5061128.3</v>
      </c>
    </row>
    <row r="41" spans="1:16" x14ac:dyDescent="0.2">
      <c r="A41" s="54">
        <f>BS!A41</f>
        <v>10</v>
      </c>
      <c r="B41" s="12" t="str">
        <f>BS!B41</f>
        <v>მიკრობანკი კრისტალი</v>
      </c>
      <c r="C41" s="69">
        <v>611126133.53490198</v>
      </c>
      <c r="D41" s="24">
        <v>53764082.130000003</v>
      </c>
      <c r="E41" s="25">
        <v>48486602.32</v>
      </c>
      <c r="F41" s="25">
        <v>-16100243.16</v>
      </c>
      <c r="G41" s="25">
        <v>0</v>
      </c>
      <c r="H41" s="26">
        <v>37663838.969999999</v>
      </c>
      <c r="I41" s="25">
        <v>437298.29</v>
      </c>
      <c r="J41" s="25">
        <v>-1458874.06</v>
      </c>
      <c r="K41" s="25">
        <v>-21240596.52</v>
      </c>
      <c r="L41" s="26">
        <v>-23813379.399999999</v>
      </c>
      <c r="M41" s="25">
        <v>-7995123.6200000001</v>
      </c>
      <c r="N41" s="25">
        <v>5855335.9500000002</v>
      </c>
      <c r="O41" s="26">
        <v>4684268.76</v>
      </c>
    </row>
    <row r="42" spans="1:16" x14ac:dyDescent="0.2">
      <c r="A42" s="55">
        <f>BS!A42</f>
        <v>11</v>
      </c>
      <c r="B42" s="15" t="str">
        <f>BS!B42</f>
        <v>პაშაბანკი</v>
      </c>
      <c r="C42" s="68">
        <v>607908297.88800001</v>
      </c>
      <c r="D42" s="27">
        <v>17221238.1424</v>
      </c>
      <c r="E42" s="28">
        <v>12860627.7399</v>
      </c>
      <c r="F42" s="28">
        <v>-9068340.3430000003</v>
      </c>
      <c r="G42" s="28">
        <v>-7644745.9288999997</v>
      </c>
      <c r="H42" s="29">
        <v>8152897.7993999999</v>
      </c>
      <c r="I42" s="28">
        <v>173662.5496</v>
      </c>
      <c r="J42" s="28">
        <v>-368165.62</v>
      </c>
      <c r="K42" s="28">
        <v>-9852908.5</v>
      </c>
      <c r="L42" s="29">
        <v>-4415859.7403999995</v>
      </c>
      <c r="M42" s="28">
        <v>-3114182.9515140001</v>
      </c>
      <c r="N42" s="28">
        <v>622855.10748600028</v>
      </c>
      <c r="O42" s="29">
        <v>-185376.62251399999</v>
      </c>
    </row>
    <row r="43" spans="1:16" x14ac:dyDescent="0.2">
      <c r="A43" s="54">
        <f>BS!A43</f>
        <v>12</v>
      </c>
      <c r="B43" s="12" t="str">
        <f>BS!B43</f>
        <v>იშ ბანკ</v>
      </c>
      <c r="C43" s="69">
        <v>470192683.65845603</v>
      </c>
      <c r="D43" s="24">
        <v>13339073.664646</v>
      </c>
      <c r="E43" s="25">
        <v>11098533.773047</v>
      </c>
      <c r="F43" s="25">
        <v>-5799400.5792460004</v>
      </c>
      <c r="G43" s="25">
        <v>-3617196.9119519996</v>
      </c>
      <c r="H43" s="26">
        <v>7539673.0853999993</v>
      </c>
      <c r="I43" s="25">
        <v>932851.61287299998</v>
      </c>
      <c r="J43" s="25">
        <v>1036033.78</v>
      </c>
      <c r="K43" s="25">
        <v>-2860391.7804</v>
      </c>
      <c r="L43" s="26">
        <v>-1573854.937527</v>
      </c>
      <c r="M43" s="25">
        <v>22096.764823000012</v>
      </c>
      <c r="N43" s="25">
        <v>5987914.9126959993</v>
      </c>
      <c r="O43" s="26">
        <v>4825339.4281940004</v>
      </c>
    </row>
    <row r="44" spans="1:16" x14ac:dyDescent="0.2">
      <c r="A44" s="55">
        <f>BS!A44</f>
        <v>13</v>
      </c>
      <c r="B44" s="15" t="str">
        <f>BS!B44</f>
        <v>ვი–თი–ბი ბანკი</v>
      </c>
      <c r="C44" s="68">
        <v>449233701.42892098</v>
      </c>
      <c r="D44" s="27">
        <v>4765276.9629640002</v>
      </c>
      <c r="E44" s="28">
        <v>4765276.9629640002</v>
      </c>
      <c r="F44" s="28">
        <v>-3259395.46</v>
      </c>
      <c r="G44" s="28">
        <v>-313752.46000000002</v>
      </c>
      <c r="H44" s="29">
        <v>1505881.5029640002</v>
      </c>
      <c r="I44" s="28">
        <v>-3145</v>
      </c>
      <c r="J44" s="28">
        <v>0</v>
      </c>
      <c r="K44" s="28">
        <v>-4028959</v>
      </c>
      <c r="L44" s="29">
        <v>-33826387</v>
      </c>
      <c r="M44" s="28">
        <v>-2854987.8869930003</v>
      </c>
      <c r="N44" s="28">
        <v>-35175493.384029001</v>
      </c>
      <c r="O44" s="29">
        <v>-35567775.384029001</v>
      </c>
    </row>
    <row r="45" spans="1:16" x14ac:dyDescent="0.2">
      <c r="A45" s="54">
        <f>BS!A45</f>
        <v>14</v>
      </c>
      <c r="B45" s="12" t="str">
        <f>BS!B45</f>
        <v>ზირაათ ბანკი</v>
      </c>
      <c r="C45" s="69">
        <v>264655302.0537</v>
      </c>
      <c r="D45" s="24">
        <v>7152368.2006000001</v>
      </c>
      <c r="E45" s="25">
        <v>6477850.5706000002</v>
      </c>
      <c r="F45" s="25">
        <v>-2118362.44</v>
      </c>
      <c r="G45" s="25">
        <v>-1770726.81</v>
      </c>
      <c r="H45" s="26">
        <v>5034005.7606000006</v>
      </c>
      <c r="I45" s="25">
        <v>60306.65</v>
      </c>
      <c r="J45" s="25">
        <v>526205.92000000004</v>
      </c>
      <c r="K45" s="25">
        <v>-2509047.96</v>
      </c>
      <c r="L45" s="26">
        <v>-1854910.63</v>
      </c>
      <c r="M45" s="25">
        <v>-501353.07450000005</v>
      </c>
      <c r="N45" s="25">
        <v>2677742.0561000006</v>
      </c>
      <c r="O45" s="26">
        <v>2158038.0561000002</v>
      </c>
      <c r="P45" s="74"/>
    </row>
    <row r="46" spans="1:16" x14ac:dyDescent="0.2">
      <c r="A46" s="55">
        <f>BS!A46</f>
        <v>15</v>
      </c>
      <c r="B46" s="15" t="str">
        <f>BS!B46</f>
        <v>სილქ ბანკი</v>
      </c>
      <c r="C46" s="68">
        <v>220388218.639676</v>
      </c>
      <c r="D46" s="27">
        <v>7780659.122525</v>
      </c>
      <c r="E46" s="28">
        <v>6501416.0525249997</v>
      </c>
      <c r="F46" s="28">
        <v>-4475454.1018559998</v>
      </c>
      <c r="G46" s="28">
        <v>-4178488.7598569999</v>
      </c>
      <c r="H46" s="29">
        <v>3305205.0206690002</v>
      </c>
      <c r="I46" s="28">
        <v>-64894.05</v>
      </c>
      <c r="J46" s="28">
        <v>498380.65</v>
      </c>
      <c r="K46" s="28">
        <v>-9621151.7980400007</v>
      </c>
      <c r="L46" s="29">
        <v>-9612714.2389950007</v>
      </c>
      <c r="M46" s="28">
        <v>-701737.71318500012</v>
      </c>
      <c r="N46" s="28">
        <v>-7009246.9315110007</v>
      </c>
      <c r="O46" s="29">
        <v>-7028220.4715609998</v>
      </c>
      <c r="P46" s="75"/>
    </row>
    <row r="47" spans="1:16" x14ac:dyDescent="0.2">
      <c r="A47" s="54">
        <f>BS!A47</f>
        <v>16</v>
      </c>
      <c r="B47" s="12" t="str">
        <f>BS!B47</f>
        <v>მიკრობანკი ემბისი</v>
      </c>
      <c r="C47" s="69">
        <v>150352644.86414799</v>
      </c>
      <c r="D47" s="24">
        <v>11267646.289999999</v>
      </c>
      <c r="E47" s="25">
        <v>10285876.35</v>
      </c>
      <c r="F47" s="25">
        <v>-4022832.04</v>
      </c>
      <c r="G47" s="25">
        <v>-376.7</v>
      </c>
      <c r="H47" s="26">
        <v>7244814.2499999991</v>
      </c>
      <c r="I47" s="25">
        <v>56355.673934999999</v>
      </c>
      <c r="J47" s="25">
        <v>92314.469383999996</v>
      </c>
      <c r="K47" s="25">
        <v>-4885254.92</v>
      </c>
      <c r="L47" s="26">
        <v>-5511123.4131439999</v>
      </c>
      <c r="M47" s="25">
        <v>-723867.96032299998</v>
      </c>
      <c r="N47" s="25">
        <v>1009822.8765329992</v>
      </c>
      <c r="O47" s="26">
        <v>784822.87653200002</v>
      </c>
      <c r="P47" s="74"/>
    </row>
    <row r="48" spans="1:16" x14ac:dyDescent="0.2">
      <c r="A48" s="55">
        <f>BS!A48</f>
        <v>17</v>
      </c>
      <c r="B48" s="15" t="str">
        <f>BS!B48</f>
        <v>პეივბანკი</v>
      </c>
      <c r="C48" s="68">
        <v>37422117.140000001</v>
      </c>
      <c r="D48" s="27">
        <v>313985.39</v>
      </c>
      <c r="E48" s="28">
        <v>0</v>
      </c>
      <c r="F48" s="28">
        <v>-17456.38</v>
      </c>
      <c r="G48" s="28">
        <v>0</v>
      </c>
      <c r="H48" s="29">
        <v>296529.01</v>
      </c>
      <c r="I48" s="28">
        <v>175056.75</v>
      </c>
      <c r="J48" s="28">
        <v>95894.68</v>
      </c>
      <c r="K48" s="28">
        <v>-1120563.81</v>
      </c>
      <c r="L48" s="29">
        <v>-437094.03</v>
      </c>
      <c r="M48" s="28">
        <v>0</v>
      </c>
      <c r="N48" s="28">
        <v>-140565.02000000002</v>
      </c>
      <c r="O48" s="29">
        <v>-140565.01999999999</v>
      </c>
      <c r="P48" s="75"/>
    </row>
    <row r="49" spans="1:16" x14ac:dyDescent="0.2">
      <c r="A49" s="54">
        <f>BS!A49</f>
        <v>18</v>
      </c>
      <c r="B49" s="12" t="str">
        <f>BS!B49</f>
        <v>ჰეშბანკი</v>
      </c>
      <c r="C49" s="69">
        <v>36165171.060000002</v>
      </c>
      <c r="D49" s="24">
        <v>865324</v>
      </c>
      <c r="E49" s="25">
        <v>0</v>
      </c>
      <c r="F49" s="25">
        <v>-6280</v>
      </c>
      <c r="G49" s="25">
        <v>0</v>
      </c>
      <c r="H49" s="26">
        <v>859044</v>
      </c>
      <c r="I49" s="25">
        <v>-279752.15999999997</v>
      </c>
      <c r="J49" s="25">
        <v>-2074</v>
      </c>
      <c r="K49" s="25">
        <v>-3630461.25</v>
      </c>
      <c r="L49" s="26">
        <v>-3902845.41</v>
      </c>
      <c r="M49" s="25">
        <v>-3460.59</v>
      </c>
      <c r="N49" s="25">
        <v>-3047262</v>
      </c>
      <c r="O49" s="26">
        <v>-3024047</v>
      </c>
      <c r="P49" s="74"/>
    </row>
    <row r="50" spans="1:16" x14ac:dyDescent="0.2">
      <c r="A50" s="55">
        <f>BS!A50</f>
        <v>19</v>
      </c>
      <c r="B50" s="15" t="str">
        <f>BS!B50</f>
        <v>პეისერა</v>
      </c>
      <c r="C50" s="68">
        <v>24312732.210000001</v>
      </c>
      <c r="D50" s="27">
        <v>187396.85</v>
      </c>
      <c r="E50" s="28">
        <v>0</v>
      </c>
      <c r="F50" s="28">
        <v>-788.13</v>
      </c>
      <c r="G50" s="28">
        <v>0</v>
      </c>
      <c r="H50" s="29">
        <v>186608.72</v>
      </c>
      <c r="I50" s="28">
        <v>27738.84</v>
      </c>
      <c r="J50" s="28">
        <v>238232.51</v>
      </c>
      <c r="K50" s="28">
        <v>-877831.49</v>
      </c>
      <c r="L50" s="29">
        <v>-353891.95</v>
      </c>
      <c r="M50" s="28">
        <v>272.78999999999996</v>
      </c>
      <c r="N50" s="28">
        <v>-167010.44</v>
      </c>
      <c r="O50" s="29">
        <v>-159734.44</v>
      </c>
      <c r="P50" s="75"/>
    </row>
  </sheetData>
  <mergeCells count="10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I29:L29"/>
  </mergeCells>
  <pageMargins left="0.7" right="0.2" top="0.25" bottom="0.25" header="0.3" footer="0.3"/>
  <pageSetup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V50"/>
  <sheetViews>
    <sheetView view="pageBreakPreview" topLeftCell="A2" zoomScaleNormal="85" zoomScaleSheetLayoutView="100" workbookViewId="0">
      <selection activeCell="B3" sqref="B3"/>
    </sheetView>
  </sheetViews>
  <sheetFormatPr defaultColWidth="9.140625" defaultRowHeight="12.75" x14ac:dyDescent="0.2"/>
  <cols>
    <col min="1" max="1" width="4.5703125" style="6" customWidth="1"/>
    <col min="2" max="2" width="30.42578125" style="6" bestFit="1" customWidth="1"/>
    <col min="3" max="6" width="10.85546875" style="6" bestFit="1" customWidth="1"/>
    <col min="7" max="7" width="11.85546875" style="6" bestFit="1" customWidth="1"/>
    <col min="8" max="8" width="9.7109375" style="6" bestFit="1" customWidth="1"/>
    <col min="9" max="9" width="9.42578125" style="6" bestFit="1" customWidth="1"/>
    <col min="10" max="10" width="9" style="6" bestFit="1" customWidth="1"/>
    <col min="11" max="11" width="9.42578125" style="6" bestFit="1" customWidth="1"/>
    <col min="12" max="12" width="9.28515625" style="6" bestFit="1" customWidth="1"/>
    <col min="13" max="13" width="12.28515625" style="6" bestFit="1" customWidth="1"/>
    <col min="14" max="14" width="12.5703125" style="6" customWidth="1"/>
    <col min="15" max="15" width="8.85546875" style="6" bestFit="1" customWidth="1"/>
    <col min="16" max="16" width="8" style="6" bestFit="1" customWidth="1"/>
    <col min="17" max="17" width="9.28515625" style="6" bestFit="1" customWidth="1"/>
    <col min="18" max="18" width="12.28515625" style="6" bestFit="1" customWidth="1"/>
    <col min="19" max="19" width="6.7109375" style="6" bestFit="1" customWidth="1"/>
    <col min="20" max="20" width="7.28515625" style="6" bestFit="1" customWidth="1"/>
    <col min="21" max="22" width="12.140625" style="6" bestFit="1" customWidth="1"/>
    <col min="23" max="16384" width="9.140625" style="6"/>
  </cols>
  <sheetData>
    <row r="1" spans="1:6" ht="9" hidden="1" customHeight="1" x14ac:dyDescent="0.2"/>
    <row r="2" spans="1:6" x14ac:dyDescent="0.2">
      <c r="A2" s="6" t="s">
        <v>284</v>
      </c>
    </row>
    <row r="3" spans="1:6" x14ac:dyDescent="0.2">
      <c r="B3" s="65">
        <f>'BS-E'!B3</f>
        <v>45777</v>
      </c>
    </row>
    <row r="4" spans="1:6" ht="13.5" thickBot="1" x14ac:dyDescent="0.25"/>
    <row r="5" spans="1:6" ht="15.75" customHeight="1" x14ac:dyDescent="0.2">
      <c r="A5" s="174" t="s">
        <v>0</v>
      </c>
      <c r="B5" s="172" t="s">
        <v>283</v>
      </c>
      <c r="C5" s="199" t="s">
        <v>47</v>
      </c>
      <c r="D5" s="200"/>
      <c r="E5" s="200"/>
      <c r="F5" s="201"/>
    </row>
    <row r="6" spans="1:6" s="11" customFormat="1" ht="180.75" customHeight="1" x14ac:dyDescent="0.2">
      <c r="A6" s="175"/>
      <c r="B6" s="173"/>
      <c r="C6" s="9" t="s">
        <v>5</v>
      </c>
      <c r="D6" s="36" t="s">
        <v>63</v>
      </c>
      <c r="E6" s="36" t="s">
        <v>16</v>
      </c>
      <c r="F6" s="37" t="s">
        <v>64</v>
      </c>
    </row>
    <row r="7" spans="1:6" x14ac:dyDescent="0.2">
      <c r="A7" s="54">
        <f>A32</f>
        <v>1</v>
      </c>
      <c r="B7" s="12" t="str">
        <f>B32</f>
        <v>Bank of Georgia</v>
      </c>
      <c r="C7" s="30">
        <f>IS!C7</f>
        <v>0.39729494184368541</v>
      </c>
      <c r="D7" s="31">
        <f>IS!D7</f>
        <v>0.40266962036884696</v>
      </c>
      <c r="E7" s="31">
        <f>IS!E7</f>
        <v>0.45675156289256591</v>
      </c>
      <c r="F7" s="32">
        <f>IS!F7</f>
        <v>0.51769473723512793</v>
      </c>
    </row>
    <row r="8" spans="1:6" x14ac:dyDescent="0.2">
      <c r="A8" s="55">
        <f t="shared" ref="A8" si="0">A33</f>
        <v>2</v>
      </c>
      <c r="B8" s="15" t="str">
        <f t="shared" ref="B8:B22" si="1">B33</f>
        <v>TBC Bank</v>
      </c>
      <c r="C8" s="33">
        <f>IS!C8</f>
        <v>0.37185121924784514</v>
      </c>
      <c r="D8" s="34">
        <f>IS!D8</f>
        <v>0.31224541388345167</v>
      </c>
      <c r="E8" s="34">
        <f>IS!E8</f>
        <v>0.41263354068687491</v>
      </c>
      <c r="F8" s="35">
        <f>IS!F8</f>
        <v>0.38282788107198723</v>
      </c>
    </row>
    <row r="9" spans="1:6" x14ac:dyDescent="0.2">
      <c r="A9" s="54">
        <f t="shared" ref="A9" si="2">A34</f>
        <v>3</v>
      </c>
      <c r="B9" s="12" t="str">
        <f t="shared" si="1"/>
        <v>Liberty Bank</v>
      </c>
      <c r="C9" s="30">
        <f>IS!C9</f>
        <v>5.5729304821414305E-2</v>
      </c>
      <c r="D9" s="31">
        <f>IS!D9</f>
        <v>7.3225893000612302E-2</v>
      </c>
      <c r="E9" s="31">
        <f>IS!E9</f>
        <v>3.5301320476344364E-2</v>
      </c>
      <c r="F9" s="32">
        <f>IS!F9</f>
        <v>4.024172013338885E-2</v>
      </c>
    </row>
    <row r="10" spans="1:6" x14ac:dyDescent="0.2">
      <c r="A10" s="55">
        <f t="shared" ref="A10" si="3">A35</f>
        <v>4</v>
      </c>
      <c r="B10" s="15" t="str">
        <f t="shared" si="1"/>
        <v>Basis Bank</v>
      </c>
      <c r="C10" s="33">
        <f>IS!C10</f>
        <v>4.1115209978204462E-2</v>
      </c>
      <c r="D10" s="34">
        <f>IS!D10</f>
        <v>3.4398146331105668E-2</v>
      </c>
      <c r="E10" s="34">
        <f>IS!E10</f>
        <v>2.3196064241521323E-2</v>
      </c>
      <c r="F10" s="35">
        <f>IS!F10</f>
        <v>3.0700529897035062E-2</v>
      </c>
    </row>
    <row r="11" spans="1:6" x14ac:dyDescent="0.2">
      <c r="A11" s="54">
        <f t="shared" ref="A11" si="4">A36</f>
        <v>5</v>
      </c>
      <c r="B11" s="12" t="str">
        <f t="shared" si="1"/>
        <v>Credo Bank</v>
      </c>
      <c r="C11" s="30">
        <f>IS!C11</f>
        <v>3.328865276190255E-2</v>
      </c>
      <c r="D11" s="31">
        <f>IS!D11</f>
        <v>7.6162097321437042E-2</v>
      </c>
      <c r="E11" s="31">
        <f>IS!E11</f>
        <v>4.8795296423032583E-2</v>
      </c>
      <c r="F11" s="32">
        <f>IS!F11</f>
        <v>2.4065232042704051E-2</v>
      </c>
    </row>
    <row r="12" spans="1:6" x14ac:dyDescent="0.2">
      <c r="A12" s="55">
        <f t="shared" ref="A12" si="5">A37</f>
        <v>6</v>
      </c>
      <c r="B12" s="15" t="str">
        <f t="shared" si="1"/>
        <v>Tera bank</v>
      </c>
      <c r="C12" s="33">
        <f>IS!C12</f>
        <v>2.1260813311675748E-2</v>
      </c>
      <c r="D12" s="34">
        <f>IS!D12</f>
        <v>1.6811544830068165E-2</v>
      </c>
      <c r="E12" s="34">
        <f>IS!E12</f>
        <v>4.8793306959417256E-3</v>
      </c>
      <c r="F12" s="35">
        <f>IS!F12</f>
        <v>8.4546751130387971E-3</v>
      </c>
    </row>
    <row r="13" spans="1:6" x14ac:dyDescent="0.2">
      <c r="A13" s="54">
        <f t="shared" ref="A13" si="6">A38</f>
        <v>7</v>
      </c>
      <c r="B13" s="12" t="str">
        <f t="shared" si="1"/>
        <v>ProCredit Bank</v>
      </c>
      <c r="C13" s="30">
        <f>IS!C13</f>
        <v>2.036719084857563E-2</v>
      </c>
      <c r="D13" s="31">
        <f>IS!D13</f>
        <v>1.4722146286486638E-2</v>
      </c>
      <c r="E13" s="31">
        <f>IS!E13</f>
        <v>5.811015326562155E-3</v>
      </c>
      <c r="F13" s="32">
        <f>IS!F13</f>
        <v>9.7332853720112321E-3</v>
      </c>
    </row>
    <row r="14" spans="1:6" x14ac:dyDescent="0.2">
      <c r="A14" s="55">
        <f t="shared" ref="A14" si="7">A39</f>
        <v>8</v>
      </c>
      <c r="B14" s="15" t="str">
        <f t="shared" si="1"/>
        <v>Cartu Bank</v>
      </c>
      <c r="C14" s="33">
        <f>IS!C14</f>
        <v>1.8784502148507309E-2</v>
      </c>
      <c r="D14" s="34">
        <f>IS!D14</f>
        <v>1.5809821456125181E-2</v>
      </c>
      <c r="E14" s="34">
        <f>IS!E14</f>
        <v>6.6840282334037528E-3</v>
      </c>
      <c r="F14" s="35">
        <f>IS!F14</f>
        <v>1.4743574960237312E-2</v>
      </c>
    </row>
    <row r="15" spans="1:6" x14ac:dyDescent="0.2">
      <c r="A15" s="54">
        <f t="shared" ref="A15" si="8">A40</f>
        <v>9</v>
      </c>
      <c r="B15" s="12" t="str">
        <f t="shared" si="1"/>
        <v>HALYK Bank</v>
      </c>
      <c r="C15" s="30">
        <f>IS!C15</f>
        <v>1.0985280118873463E-2</v>
      </c>
      <c r="D15" s="31">
        <f>IS!D15</f>
        <v>9.3881209203054636E-3</v>
      </c>
      <c r="E15" s="31">
        <f>IS!E15</f>
        <v>2.1482972606621189E-4</v>
      </c>
      <c r="F15" s="32">
        <f>IS!F15</f>
        <v>5.038030859438985E-3</v>
      </c>
    </row>
    <row r="16" spans="1:6" x14ac:dyDescent="0.2">
      <c r="A16" s="55">
        <f t="shared" ref="A16" si="9">A41</f>
        <v>10</v>
      </c>
      <c r="B16" s="15" t="str">
        <f t="shared" si="1"/>
        <v>Microbank Crystal</v>
      </c>
      <c r="C16" s="33">
        <f>IS!C16</f>
        <v>6.2400757687256494E-3</v>
      </c>
      <c r="D16" s="34">
        <f>IS!D16</f>
        <v>2.3382181302894163E-2</v>
      </c>
      <c r="E16" s="34">
        <f>IS!E16</f>
        <v>1.6542860562792545E-3</v>
      </c>
      <c r="F16" s="35">
        <f>IS!F16</f>
        <v>4.6628911910385649E-3</v>
      </c>
    </row>
    <row r="17" spans="1:22" x14ac:dyDescent="0.2">
      <c r="A17" s="54">
        <f t="shared" ref="A17" si="10">A42</f>
        <v>11</v>
      </c>
      <c r="B17" s="12" t="str">
        <f t="shared" si="1"/>
        <v>Pasha Bank</v>
      </c>
      <c r="C17" s="30">
        <f>IS!C17</f>
        <v>6.2072191501879514E-3</v>
      </c>
      <c r="D17" s="31">
        <f>IS!D17</f>
        <v>5.0614207075752498E-3</v>
      </c>
      <c r="E17" s="31">
        <f>IS!E17</f>
        <v>6.5696011365876691E-4</v>
      </c>
      <c r="F17" s="32">
        <f>IS!F17</f>
        <v>-1.8453062034489497E-4</v>
      </c>
    </row>
    <row r="18" spans="1:22" x14ac:dyDescent="0.2">
      <c r="A18" s="55">
        <f t="shared" ref="A18" si="11">A43</f>
        <v>12</v>
      </c>
      <c r="B18" s="15" t="str">
        <f t="shared" si="1"/>
        <v>IS Bank</v>
      </c>
      <c r="C18" s="33">
        <f>IS!C18</f>
        <v>4.8010350252214347E-3</v>
      </c>
      <c r="D18" s="34">
        <f>IS!D18</f>
        <v>4.6807231516626845E-3</v>
      </c>
      <c r="E18" s="34">
        <f>IS!E18</f>
        <v>3.5289491201838841E-3</v>
      </c>
      <c r="F18" s="35">
        <f>IS!F18</f>
        <v>4.8033180558787738E-3</v>
      </c>
    </row>
    <row r="19" spans="1:22" x14ac:dyDescent="0.2">
      <c r="A19" s="54">
        <f t="shared" ref="A19" si="12">A44</f>
        <v>13</v>
      </c>
      <c r="B19" s="12" t="str">
        <f t="shared" si="1"/>
        <v>VTB Bank Georgia</v>
      </c>
      <c r="C19" s="30">
        <f>IS!C19</f>
        <v>4.5870274252008342E-3</v>
      </c>
      <c r="D19" s="31">
        <f>IS!D19</f>
        <v>9.3487003146506414E-4</v>
      </c>
      <c r="E19" s="31">
        <f>IS!E19</f>
        <v>-1.1897438810012853E-5</v>
      </c>
      <c r="F19" s="32">
        <f>IS!F19</f>
        <v>-3.540545494298819E-2</v>
      </c>
    </row>
    <row r="20" spans="1:22" x14ac:dyDescent="0.2">
      <c r="A20" s="55">
        <f t="shared" ref="A20" si="13">A45</f>
        <v>14</v>
      </c>
      <c r="B20" s="15" t="str">
        <f t="shared" si="1"/>
        <v>Ziraat Bank</v>
      </c>
      <c r="C20" s="33">
        <f>IS!C20</f>
        <v>2.7023376137714195E-3</v>
      </c>
      <c r="D20" s="34">
        <f>IS!D20</f>
        <v>3.1251736039950165E-3</v>
      </c>
      <c r="E20" s="34">
        <f>IS!E20</f>
        <v>2.2813821246800051E-4</v>
      </c>
      <c r="F20" s="35">
        <f>IS!F20</f>
        <v>2.1481894308973595E-3</v>
      </c>
    </row>
    <row r="21" spans="1:22" x14ac:dyDescent="0.2">
      <c r="A21" s="54">
        <f t="shared" ref="A21" si="14">A46</f>
        <v>15</v>
      </c>
      <c r="B21" s="12" t="str">
        <f t="shared" si="1"/>
        <v>Silk Bank</v>
      </c>
      <c r="C21" s="30">
        <f>IS!C21</f>
        <v>2.2503360720173022E-3</v>
      </c>
      <c r="D21" s="31">
        <f>IS!D21</f>
        <v>2.0519125280371977E-3</v>
      </c>
      <c r="E21" s="31">
        <f>IS!E21</f>
        <v>-2.4549220636213499E-4</v>
      </c>
      <c r="F21" s="32">
        <f>IS!F21</f>
        <v>-6.9961458243738128E-3</v>
      </c>
    </row>
    <row r="22" spans="1:22" x14ac:dyDescent="0.2">
      <c r="A22" s="55">
        <f t="shared" ref="A22:B25" si="15">A47</f>
        <v>16</v>
      </c>
      <c r="B22" s="15" t="str">
        <f t="shared" si="1"/>
        <v>Microbank MBC</v>
      </c>
      <c r="C22" s="33">
        <f>IS!C22</f>
        <v>1.5352180908280544E-3</v>
      </c>
      <c r="D22" s="34">
        <f>IS!D22</f>
        <v>4.497671106607622E-3</v>
      </c>
      <c r="E22" s="34">
        <f>IS!E22</f>
        <v>2.1319179085491216E-4</v>
      </c>
      <c r="F22" s="35">
        <f>IS!F22</f>
        <v>7.8124118512504193E-4</v>
      </c>
    </row>
    <row r="23" spans="1:22" x14ac:dyDescent="0.2">
      <c r="A23" s="54">
        <f t="shared" si="15"/>
        <v>17</v>
      </c>
      <c r="B23" s="12" t="str">
        <f t="shared" si="15"/>
        <v>PaveBank</v>
      </c>
      <c r="C23" s="30">
        <f>IS!C23</f>
        <v>3.821090828320639E-4</v>
      </c>
      <c r="D23" s="31">
        <f>IS!D23</f>
        <v>1.8408891029165627E-4</v>
      </c>
      <c r="E23" s="31">
        <f>IS!E23</f>
        <v>6.622343311302758E-4</v>
      </c>
      <c r="F23" s="32">
        <f>IS!F23</f>
        <v>-1.3992352426980722E-4</v>
      </c>
    </row>
    <row r="24" spans="1:22" x14ac:dyDescent="0.2">
      <c r="A24" s="55">
        <f t="shared" si="15"/>
        <v>18</v>
      </c>
      <c r="B24" s="15" t="str">
        <f t="shared" si="15"/>
        <v>HashBank</v>
      </c>
      <c r="C24" s="33">
        <f>IS!C24</f>
        <v>3.6927468033149606E-4</v>
      </c>
      <c r="D24" s="34">
        <f>IS!D24</f>
        <v>5.3330523665318802E-4</v>
      </c>
      <c r="E24" s="34">
        <f>IS!E24</f>
        <v>-1.0582938650457632E-3</v>
      </c>
      <c r="F24" s="35">
        <f>IS!F24</f>
        <v>-3.0102461750266016E-3</v>
      </c>
    </row>
    <row r="25" spans="1:22" ht="13.5" thickBot="1" x14ac:dyDescent="0.25">
      <c r="A25" s="55">
        <f t="shared" si="15"/>
        <v>19</v>
      </c>
      <c r="B25" s="15" t="str">
        <f t="shared" si="15"/>
        <v>Paysera</v>
      </c>
      <c r="C25" s="33">
        <f>IS!C25</f>
        <v>2.4825201019892587E-4</v>
      </c>
      <c r="D25" s="34">
        <f>IS!D25</f>
        <v>1.1584902237970174E-4</v>
      </c>
      <c r="E25" s="34">
        <f>IS!E25</f>
        <v>1.0493518332614846E-4</v>
      </c>
      <c r="F25" s="35">
        <f>IS!F25</f>
        <v>-1.5900546090388679E-4</v>
      </c>
    </row>
    <row r="26" spans="1:22" ht="13.5" thickBot="1" x14ac:dyDescent="0.25">
      <c r="A26" s="18"/>
      <c r="B26" s="19" t="s">
        <v>49</v>
      </c>
      <c r="C26" s="20">
        <f>SUM(C7:C25)</f>
        <v>0.99999999999999922</v>
      </c>
      <c r="D26" s="21">
        <f t="shared" ref="D26:F26" si="16">SUM(D7:D25)</f>
        <v>1.0000000000000007</v>
      </c>
      <c r="E26" s="21">
        <f t="shared" si="16"/>
        <v>0.99999999999999645</v>
      </c>
      <c r="F26" s="21">
        <f t="shared" si="16"/>
        <v>1.000000000000002</v>
      </c>
    </row>
    <row r="27" spans="1:22" x14ac:dyDescent="0.2">
      <c r="A27" s="127"/>
      <c r="B27" s="128"/>
      <c r="C27" s="129"/>
      <c r="D27" s="129"/>
      <c r="E27" s="129"/>
      <c r="F27" s="129"/>
    </row>
    <row r="28" spans="1:22" ht="13.5" thickBot="1" x14ac:dyDescent="0.25">
      <c r="B28" s="62" t="s">
        <v>52</v>
      </c>
      <c r="U28" s="23"/>
      <c r="V28" s="23"/>
    </row>
    <row r="29" spans="1:22" ht="15.75" customHeight="1" x14ac:dyDescent="0.2">
      <c r="A29" s="174" t="s">
        <v>0</v>
      </c>
      <c r="B29" s="172" t="s">
        <v>283</v>
      </c>
      <c r="C29" s="185" t="s">
        <v>5</v>
      </c>
      <c r="D29" s="187" t="s">
        <v>278</v>
      </c>
      <c r="E29" s="188"/>
      <c r="F29" s="188"/>
      <c r="G29" s="188"/>
      <c r="H29" s="189"/>
      <c r="I29" s="202" t="s">
        <v>277</v>
      </c>
      <c r="J29" s="203"/>
      <c r="K29" s="203"/>
      <c r="L29" s="204"/>
      <c r="M29" s="197" t="s">
        <v>14</v>
      </c>
      <c r="N29" s="197" t="s">
        <v>237</v>
      </c>
      <c r="O29" s="195" t="str">
        <f>'BS-E'!$R$30</f>
        <v>NET Income of 4 months 2025</v>
      </c>
      <c r="P29" s="38"/>
    </row>
    <row r="30" spans="1:22" ht="131.25" customHeight="1" x14ac:dyDescent="0.2">
      <c r="A30" s="175"/>
      <c r="B30" s="173"/>
      <c r="C30" s="186"/>
      <c r="D30" s="39" t="s">
        <v>17</v>
      </c>
      <c r="E30" s="36" t="s">
        <v>18</v>
      </c>
      <c r="F30" s="36" t="s">
        <v>19</v>
      </c>
      <c r="G30" s="36" t="s">
        <v>20</v>
      </c>
      <c r="H30" s="37" t="s">
        <v>15</v>
      </c>
      <c r="I30" s="36" t="s">
        <v>236</v>
      </c>
      <c r="J30" s="36" t="s">
        <v>21</v>
      </c>
      <c r="K30" s="40" t="s">
        <v>276</v>
      </c>
      <c r="L30" s="40" t="s">
        <v>65</v>
      </c>
      <c r="M30" s="198"/>
      <c r="N30" s="198"/>
      <c r="O30" s="196"/>
      <c r="P30" s="38"/>
    </row>
    <row r="31" spans="1:22" x14ac:dyDescent="0.2">
      <c r="A31" s="133"/>
      <c r="B31" s="120" t="str">
        <f>'BS-E'!B31</f>
        <v>Consolidated</v>
      </c>
      <c r="C31" s="134">
        <f>IS!C31</f>
        <v>97935691197.497498</v>
      </c>
      <c r="D31" s="135">
        <f>IS!D31</f>
        <v>3155557991.71947</v>
      </c>
      <c r="E31" s="135">
        <f>IS!E31</f>
        <v>2646508847.4881802</v>
      </c>
      <c r="F31" s="135">
        <f>IS!F31</f>
        <v>-1544765633.1238201</v>
      </c>
      <c r="G31" s="135">
        <f>IS!G31</f>
        <v>-921176940.09704101</v>
      </c>
      <c r="H31" s="135">
        <f>IS!H31</f>
        <v>1610792358.59565</v>
      </c>
      <c r="I31" s="136">
        <f>IS!I31</f>
        <v>264342607.70084199</v>
      </c>
      <c r="J31" s="136">
        <f>IS!J31</f>
        <v>230777390.36938399</v>
      </c>
      <c r="K31" s="134">
        <f>IS!K31</f>
        <v>-795290941.49342406</v>
      </c>
      <c r="L31" s="136">
        <f>IS!L31</f>
        <v>-264436247.68373001</v>
      </c>
      <c r="M31" s="136">
        <f>IS!M31</f>
        <v>-162527420.31493601</v>
      </c>
      <c r="N31" s="136">
        <f>IS!N31</f>
        <v>1183828690.5969841</v>
      </c>
      <c r="O31" s="137">
        <f>IS!O31</f>
        <v>1004584616.72932</v>
      </c>
    </row>
    <row r="32" spans="1:22" x14ac:dyDescent="0.2">
      <c r="A32" s="55">
        <f>'BS-E'!A32</f>
        <v>1</v>
      </c>
      <c r="B32" s="15" t="str">
        <f>'BS-E'!B32</f>
        <v>Bank of Georgia</v>
      </c>
      <c r="C32" s="45">
        <f>IS!C32</f>
        <v>38909354738.730904</v>
      </c>
      <c r="D32" s="46">
        <f>IS!D32</f>
        <v>1217939446.62865</v>
      </c>
      <c r="E32" s="47">
        <f>IS!E32</f>
        <v>990329557.32011795</v>
      </c>
      <c r="F32" s="47">
        <f>IS!F32</f>
        <v>-569322299.09990001</v>
      </c>
      <c r="G32" s="47">
        <f>IS!G32</f>
        <v>-347278890.76989996</v>
      </c>
      <c r="H32" s="48">
        <f>IS!H32</f>
        <v>648617147.52874994</v>
      </c>
      <c r="I32" s="47">
        <f>IS!I32</f>
        <v>120738899.20645601</v>
      </c>
      <c r="J32" s="47">
        <f>IS!J32</f>
        <v>123061976.33</v>
      </c>
      <c r="K32" s="45">
        <f>IS!K32</f>
        <v>-256600866.94</v>
      </c>
      <c r="L32" s="47">
        <f>IS!L32</f>
        <v>-2399058.6616679998</v>
      </c>
      <c r="M32" s="47">
        <f>IS!M32</f>
        <v>-37685788.678948</v>
      </c>
      <c r="N32" s="47">
        <f>IS!N32</f>
        <v>608532300.18813396</v>
      </c>
      <c r="O32" s="48">
        <f>IS!O32</f>
        <v>520068169.18813699</v>
      </c>
    </row>
    <row r="33" spans="1:16" x14ac:dyDescent="0.2">
      <c r="A33" s="54">
        <f>'BS-E'!A33</f>
        <v>2</v>
      </c>
      <c r="B33" s="12" t="str">
        <f>'BS-E'!B33</f>
        <v>TBC Bank</v>
      </c>
      <c r="C33" s="41">
        <f>IS!C33</f>
        <v>36417506179.669899</v>
      </c>
      <c r="D33" s="42">
        <f>IS!D33</f>
        <v>1090933181.25</v>
      </c>
      <c r="E33" s="43">
        <f>IS!E33</f>
        <v>908611534.94000006</v>
      </c>
      <c r="F33" s="43">
        <f>IS!F33</f>
        <v>-587970654.55999994</v>
      </c>
      <c r="G33" s="43">
        <f>IS!G33</f>
        <v>-345195149.88</v>
      </c>
      <c r="H33" s="44">
        <f>IS!H33</f>
        <v>502962526.69000006</v>
      </c>
      <c r="I33" s="43">
        <f>IS!I33</f>
        <v>109076626.17</v>
      </c>
      <c r="J33" s="43">
        <f>IS!J33</f>
        <v>91706189.659999996</v>
      </c>
      <c r="K33" s="41">
        <f>IS!K33</f>
        <v>-230873541.41999999</v>
      </c>
      <c r="L33" s="43">
        <f>IS!L33</f>
        <v>12179950.289999999</v>
      </c>
      <c r="M33" s="43">
        <f>IS!M33</f>
        <v>-68348322.099999994</v>
      </c>
      <c r="N33" s="43">
        <f>IS!N33</f>
        <v>446794154.88000011</v>
      </c>
      <c r="O33" s="44">
        <f>IS!O33</f>
        <v>384583000.18000001</v>
      </c>
    </row>
    <row r="34" spans="1:16" x14ac:dyDescent="0.2">
      <c r="A34" s="55">
        <f>'BS-E'!A34</f>
        <v>3</v>
      </c>
      <c r="B34" s="15" t="str">
        <f>'BS-E'!B34</f>
        <v>Liberty Bank</v>
      </c>
      <c r="C34" s="45">
        <f>IS!C34</f>
        <v>5457887987.6412401</v>
      </c>
      <c r="D34" s="46">
        <f>IS!D34</f>
        <v>222997820.26699999</v>
      </c>
      <c r="E34" s="47">
        <f>IS!E34</f>
        <v>196067605.01699999</v>
      </c>
      <c r="F34" s="47">
        <f>IS!F34</f>
        <v>-105046111.370271</v>
      </c>
      <c r="G34" s="47">
        <f>IS!G34</f>
        <v>-73612532.794131994</v>
      </c>
      <c r="H34" s="48">
        <f>IS!H34</f>
        <v>117951708.89672899</v>
      </c>
      <c r="I34" s="47">
        <f>IS!I34</f>
        <v>9331643.1099999994</v>
      </c>
      <c r="J34" s="47">
        <f>IS!J34</f>
        <v>1544769.34</v>
      </c>
      <c r="K34" s="45">
        <f>IS!K34</f>
        <v>-84157763.090000004</v>
      </c>
      <c r="L34" s="47">
        <f>IS!L34</f>
        <v>-63152788.609999999</v>
      </c>
      <c r="M34" s="47">
        <f>IS!M34</f>
        <v>-8790432.290000001</v>
      </c>
      <c r="N34" s="47">
        <f>IS!N34</f>
        <v>46008487.996728994</v>
      </c>
      <c r="O34" s="48">
        <f>IS!O34</f>
        <v>40426212.996729001</v>
      </c>
    </row>
    <row r="35" spans="1:16" x14ac:dyDescent="0.2">
      <c r="A35" s="54">
        <f>'BS-E'!A35</f>
        <v>4</v>
      </c>
      <c r="B35" s="12" t="str">
        <f>'BS-E'!B35</f>
        <v>Basis Bank</v>
      </c>
      <c r="C35" s="41">
        <f>IS!C35</f>
        <v>4026646507.9457002</v>
      </c>
      <c r="D35" s="42">
        <f>IS!D35</f>
        <v>127941480.11</v>
      </c>
      <c r="E35" s="43">
        <f>IS!E35</f>
        <v>111767492.25</v>
      </c>
      <c r="F35" s="43">
        <f>IS!F35</f>
        <v>-72533208.849999994</v>
      </c>
      <c r="G35" s="43">
        <f>IS!G35</f>
        <v>-53990048.75</v>
      </c>
      <c r="H35" s="44">
        <f>IS!H35</f>
        <v>55408271.260000005</v>
      </c>
      <c r="I35" s="43">
        <f>IS!I35</f>
        <v>6131708.1100000003</v>
      </c>
      <c r="J35" s="43">
        <f>IS!J35</f>
        <v>3749637.91</v>
      </c>
      <c r="K35" s="41">
        <f>IS!K35</f>
        <v>-29997287.079999998</v>
      </c>
      <c r="L35" s="43">
        <f>IS!L35</f>
        <v>-18212869.41</v>
      </c>
      <c r="M35" s="43">
        <f>IS!M35</f>
        <v>-1754504.3800000004</v>
      </c>
      <c r="N35" s="43">
        <f>IS!N35</f>
        <v>35440897.470000006</v>
      </c>
      <c r="O35" s="44">
        <f>IS!O35</f>
        <v>30841280.059999999</v>
      </c>
    </row>
    <row r="36" spans="1:16" x14ac:dyDescent="0.2">
      <c r="A36" s="55">
        <f>'BS-E'!A36</f>
        <v>5</v>
      </c>
      <c r="B36" s="15" t="str">
        <f>'BS-E'!B36</f>
        <v>Credo Bank</v>
      </c>
      <c r="C36" s="45">
        <f>IS!C36</f>
        <v>3260147217.2704101</v>
      </c>
      <c r="D36" s="46">
        <f>IS!D36</f>
        <v>202844696.98998901</v>
      </c>
      <c r="E36" s="47">
        <f>IS!E36</f>
        <v>185214131.839986</v>
      </c>
      <c r="F36" s="47">
        <f>IS!F36</f>
        <v>-80163372.609999999</v>
      </c>
      <c r="G36" s="47">
        <f>IS!G36</f>
        <v>-28388994.289999999</v>
      </c>
      <c r="H36" s="48">
        <f>IS!H36</f>
        <v>122681324.37998901</v>
      </c>
      <c r="I36" s="47">
        <f>IS!I36</f>
        <v>12898675.9</v>
      </c>
      <c r="J36" s="47">
        <f>IS!J36</f>
        <v>2994806.7</v>
      </c>
      <c r="K36" s="45">
        <f>IS!K36</f>
        <v>-67795937.689999998</v>
      </c>
      <c r="L36" s="47">
        <f>IS!L36</f>
        <v>-57784490.049999997</v>
      </c>
      <c r="M36" s="47">
        <f>IS!M36</f>
        <v>-34677381.941866994</v>
      </c>
      <c r="N36" s="47">
        <f>IS!N36</f>
        <v>30219452.388122022</v>
      </c>
      <c r="O36" s="48">
        <f>IS!O36</f>
        <v>24175561.908121999</v>
      </c>
    </row>
    <row r="37" spans="1:16" x14ac:dyDescent="0.2">
      <c r="A37" s="54">
        <f>'BS-E'!A37</f>
        <v>6</v>
      </c>
      <c r="B37" s="12" t="str">
        <f>'BS-E'!B37</f>
        <v>Tera bank</v>
      </c>
      <c r="C37" s="41">
        <f>IS!C37</f>
        <v>2082192447.09992</v>
      </c>
      <c r="D37" s="42">
        <f>IS!D37</f>
        <v>65866000</v>
      </c>
      <c r="E37" s="43">
        <f>IS!E37</f>
        <v>57505894.469451003</v>
      </c>
      <c r="F37" s="43">
        <f>IS!F37</f>
        <v>-38786092.051537998</v>
      </c>
      <c r="G37" s="43">
        <f>IS!G37</f>
        <v>-24504723.579999998</v>
      </c>
      <c r="H37" s="44">
        <f>IS!H37</f>
        <v>27079907.948462002</v>
      </c>
      <c r="I37" s="43">
        <f>IS!I37</f>
        <v>1289815</v>
      </c>
      <c r="J37" s="43">
        <f>IS!J37</f>
        <v>-1141471</v>
      </c>
      <c r="K37" s="41">
        <f>IS!K37</f>
        <v>-17500661.136783998</v>
      </c>
      <c r="L37" s="43">
        <f>IS!L37</f>
        <v>-14029368.900682</v>
      </c>
      <c r="M37" s="43">
        <f>IS!M37</f>
        <v>-2759431.4897770002</v>
      </c>
      <c r="N37" s="43">
        <f>IS!N37</f>
        <v>10291107.558003001</v>
      </c>
      <c r="O37" s="44">
        <f>IS!O37</f>
        <v>8493436.5580030009</v>
      </c>
    </row>
    <row r="38" spans="1:16" x14ac:dyDescent="0.2">
      <c r="A38" s="55">
        <f>'BS-E'!A38</f>
        <v>7</v>
      </c>
      <c r="B38" s="15" t="str">
        <f>'BS-E'!B38</f>
        <v>ProCredit Bank</v>
      </c>
      <c r="C38" s="45">
        <f>IS!C38</f>
        <v>1994674913.5065999</v>
      </c>
      <c r="D38" s="46">
        <f>IS!D38</f>
        <v>44614770.326700002</v>
      </c>
      <c r="E38" s="47">
        <f>IS!E38</f>
        <v>38894981.848206997</v>
      </c>
      <c r="F38" s="47">
        <f>IS!F38</f>
        <v>-20900449.586300001</v>
      </c>
      <c r="G38" s="47">
        <f>IS!G38</f>
        <v>-14372926.4878</v>
      </c>
      <c r="H38" s="48">
        <f>IS!H38</f>
        <v>23714320.740400001</v>
      </c>
      <c r="I38" s="47">
        <f>IS!I38</f>
        <v>1536098.944813</v>
      </c>
      <c r="J38" s="47">
        <f>IS!J38</f>
        <v>4194491.92</v>
      </c>
      <c r="K38" s="45">
        <f>IS!K38</f>
        <v>-22672187.637499999</v>
      </c>
      <c r="L38" s="47">
        <f>IS!L38</f>
        <v>-16176870.204941001</v>
      </c>
      <c r="M38" s="47">
        <f>IS!M38</f>
        <v>3557209.8495</v>
      </c>
      <c r="N38" s="47">
        <f>IS!N38</f>
        <v>11094660.384959001</v>
      </c>
      <c r="O38" s="48">
        <f>IS!O38</f>
        <v>9777908.7549590003</v>
      </c>
    </row>
    <row r="39" spans="1:16" x14ac:dyDescent="0.2">
      <c r="A39" s="54">
        <f>'BS-E'!A39</f>
        <v>8</v>
      </c>
      <c r="B39" s="12" t="str">
        <f>'BS-E'!B39</f>
        <v>Cartu Bank</v>
      </c>
      <c r="C39" s="41">
        <f>IS!C39</f>
        <v>1839673201.7149401</v>
      </c>
      <c r="D39" s="42">
        <f>IS!D39</f>
        <v>38669664.934001997</v>
      </c>
      <c r="E39" s="43">
        <f>IS!E39</f>
        <v>31928141.694389999</v>
      </c>
      <c r="F39" s="43">
        <f>IS!F39</f>
        <v>-13203325.341714</v>
      </c>
      <c r="G39" s="43">
        <f>IS!G39</f>
        <v>-10992516.024499999</v>
      </c>
      <c r="H39" s="44">
        <f>IS!H39</f>
        <v>25466339.592287995</v>
      </c>
      <c r="I39" s="43">
        <f>IS!I39</f>
        <v>1766873.4531640001</v>
      </c>
      <c r="J39" s="43">
        <f>IS!J39</f>
        <v>3478234.37</v>
      </c>
      <c r="K39" s="41">
        <f>IS!K39</f>
        <v>-16001804.990700001</v>
      </c>
      <c r="L39" s="43">
        <f>IS!L39</f>
        <v>-11691701.986373</v>
      </c>
      <c r="M39" s="43">
        <f>IS!M39</f>
        <v>4845943.457847001</v>
      </c>
      <c r="N39" s="43">
        <f>IS!N39</f>
        <v>18620581.063761994</v>
      </c>
      <c r="O39" s="44">
        <f>IS!O39</f>
        <v>14811168.600649999</v>
      </c>
    </row>
    <row r="40" spans="1:16" x14ac:dyDescent="0.2">
      <c r="A40" s="55">
        <f>'BS-E'!A40</f>
        <v>9</v>
      </c>
      <c r="B40" s="15" t="str">
        <f>'BS-E'!B40</f>
        <v>HALYK Bank</v>
      </c>
      <c r="C40" s="45">
        <f>IS!C40</f>
        <v>1075851001.4400001</v>
      </c>
      <c r="D40" s="46">
        <f>IS!D40</f>
        <v>27093880.460000001</v>
      </c>
      <c r="E40" s="47">
        <f>IS!E40</f>
        <v>25713324.34</v>
      </c>
      <c r="F40" s="47">
        <f>IS!F40</f>
        <v>-11971567.02</v>
      </c>
      <c r="G40" s="47">
        <f>IS!G40</f>
        <v>-5315869.95</v>
      </c>
      <c r="H40" s="48">
        <f>IS!H40</f>
        <v>15122313.440000001</v>
      </c>
      <c r="I40" s="47">
        <f>IS!I40</f>
        <v>56788.65</v>
      </c>
      <c r="J40" s="47">
        <f>IS!J40</f>
        <v>530806.81000000006</v>
      </c>
      <c r="K40" s="45">
        <f>IS!K40</f>
        <v>-9063724.4800000004</v>
      </c>
      <c r="L40" s="47">
        <f>IS!L40</f>
        <v>-7866989.4000000004</v>
      </c>
      <c r="M40" s="47">
        <f>IS!M40</f>
        <v>-1042368.4999999999</v>
      </c>
      <c r="N40" s="47">
        <f>IS!N40</f>
        <v>6212955.540000001</v>
      </c>
      <c r="O40" s="48">
        <f>IS!O40</f>
        <v>5061128.3</v>
      </c>
    </row>
    <row r="41" spans="1:16" x14ac:dyDescent="0.2">
      <c r="A41" s="54">
        <f>'BS-E'!A41</f>
        <v>10</v>
      </c>
      <c r="B41" s="12" t="str">
        <f>'BS-E'!B41</f>
        <v>Microbank Crystal</v>
      </c>
      <c r="C41" s="41">
        <f>IS!C41</f>
        <v>611126133.53490198</v>
      </c>
      <c r="D41" s="42">
        <f>IS!D41</f>
        <v>53764082.130000003</v>
      </c>
      <c r="E41" s="43">
        <f>IS!E41</f>
        <v>48486602.32</v>
      </c>
      <c r="F41" s="43">
        <f>IS!F41</f>
        <v>-16100243.16</v>
      </c>
      <c r="G41" s="43">
        <f>IS!G41</f>
        <v>0</v>
      </c>
      <c r="H41" s="44">
        <f>IS!H41</f>
        <v>37663838.969999999</v>
      </c>
      <c r="I41" s="43">
        <f>IS!I41</f>
        <v>437298.29</v>
      </c>
      <c r="J41" s="43">
        <f>IS!J41</f>
        <v>-1458874.06</v>
      </c>
      <c r="K41" s="41">
        <f>IS!K41</f>
        <v>-21240596.52</v>
      </c>
      <c r="L41" s="43">
        <f>IS!L41</f>
        <v>-23813379.399999999</v>
      </c>
      <c r="M41" s="43">
        <f>IS!M41</f>
        <v>-7995123.6200000001</v>
      </c>
      <c r="N41" s="43">
        <f>IS!N41</f>
        <v>5855335.9500000002</v>
      </c>
      <c r="O41" s="44">
        <f>IS!O41</f>
        <v>4684268.76</v>
      </c>
    </row>
    <row r="42" spans="1:16" x14ac:dyDescent="0.2">
      <c r="A42" s="55">
        <f>'BS-E'!A42</f>
        <v>11</v>
      </c>
      <c r="B42" s="15" t="str">
        <f>'BS-E'!B42</f>
        <v>Pasha Bank</v>
      </c>
      <c r="C42" s="45">
        <f>IS!C42</f>
        <v>607908297.88800001</v>
      </c>
      <c r="D42" s="46">
        <f>IS!D42</f>
        <v>17221238.1424</v>
      </c>
      <c r="E42" s="47">
        <f>IS!E42</f>
        <v>12860627.7399</v>
      </c>
      <c r="F42" s="47">
        <f>IS!F42</f>
        <v>-9068340.3430000003</v>
      </c>
      <c r="G42" s="47">
        <f>IS!G42</f>
        <v>-7644745.9288999997</v>
      </c>
      <c r="H42" s="48">
        <f>IS!H42</f>
        <v>8152897.7993999999</v>
      </c>
      <c r="I42" s="47">
        <f>IS!I42</f>
        <v>173662.5496</v>
      </c>
      <c r="J42" s="47">
        <f>IS!J42</f>
        <v>-368165.62</v>
      </c>
      <c r="K42" s="45">
        <f>IS!K42</f>
        <v>-9852908.5</v>
      </c>
      <c r="L42" s="47">
        <f>IS!L42</f>
        <v>-4415859.7403999995</v>
      </c>
      <c r="M42" s="47">
        <f>IS!M42</f>
        <v>-3114182.9515140001</v>
      </c>
      <c r="N42" s="47">
        <f>IS!N42</f>
        <v>622855.10748600028</v>
      </c>
      <c r="O42" s="48">
        <f>IS!O42</f>
        <v>-185376.62251399999</v>
      </c>
    </row>
    <row r="43" spans="1:16" x14ac:dyDescent="0.2">
      <c r="A43" s="54">
        <f>'BS-E'!A43</f>
        <v>12</v>
      </c>
      <c r="B43" s="12" t="str">
        <f>'BS-E'!B43</f>
        <v>IS Bank</v>
      </c>
      <c r="C43" s="41">
        <f>IS!C43</f>
        <v>470192683.65845603</v>
      </c>
      <c r="D43" s="42">
        <f>IS!D43</f>
        <v>13339073.664646</v>
      </c>
      <c r="E43" s="43">
        <f>IS!E43</f>
        <v>11098533.773047</v>
      </c>
      <c r="F43" s="43">
        <f>IS!F43</f>
        <v>-5799400.5792460004</v>
      </c>
      <c r="G43" s="43">
        <f>IS!G43</f>
        <v>-3617196.9119519996</v>
      </c>
      <c r="H43" s="44">
        <f>IS!H43</f>
        <v>7539673.0853999993</v>
      </c>
      <c r="I43" s="43">
        <f>IS!I43</f>
        <v>932851.61287299998</v>
      </c>
      <c r="J43" s="43">
        <f>IS!J43</f>
        <v>1036033.78</v>
      </c>
      <c r="K43" s="41">
        <f>IS!K43</f>
        <v>-2860391.7804</v>
      </c>
      <c r="L43" s="43">
        <f>IS!L43</f>
        <v>-1573854.937527</v>
      </c>
      <c r="M43" s="43">
        <f>IS!M43</f>
        <v>22096.764823000012</v>
      </c>
      <c r="N43" s="43">
        <f>IS!N43</f>
        <v>5987914.9126959993</v>
      </c>
      <c r="O43" s="44">
        <f>IS!O43</f>
        <v>4825339.4281940004</v>
      </c>
    </row>
    <row r="44" spans="1:16" x14ac:dyDescent="0.2">
      <c r="A44" s="55">
        <f>'BS-E'!A44</f>
        <v>13</v>
      </c>
      <c r="B44" s="15" t="str">
        <f>'BS-E'!B44</f>
        <v>VTB Bank Georgia</v>
      </c>
      <c r="C44" s="45">
        <f>IS!C44</f>
        <v>449233701.42892098</v>
      </c>
      <c r="D44" s="46">
        <f>IS!D44</f>
        <v>4765276.9629640002</v>
      </c>
      <c r="E44" s="47">
        <f>IS!E44</f>
        <v>4765276.9629640002</v>
      </c>
      <c r="F44" s="47">
        <f>IS!F44</f>
        <v>-3259395.46</v>
      </c>
      <c r="G44" s="47">
        <f>IS!G44</f>
        <v>-313752.46000000002</v>
      </c>
      <c r="H44" s="48">
        <f>IS!H44</f>
        <v>1505881.5029640002</v>
      </c>
      <c r="I44" s="47">
        <f>IS!I44</f>
        <v>-3145</v>
      </c>
      <c r="J44" s="47">
        <f>IS!J44</f>
        <v>0</v>
      </c>
      <c r="K44" s="45">
        <f>IS!K44</f>
        <v>-4028959</v>
      </c>
      <c r="L44" s="47">
        <f>IS!L44</f>
        <v>-33826387</v>
      </c>
      <c r="M44" s="47">
        <f>IS!M44</f>
        <v>-2854987.8869930003</v>
      </c>
      <c r="N44" s="47">
        <f>IS!N44</f>
        <v>-35175493.384029001</v>
      </c>
      <c r="O44" s="48">
        <f>IS!O44</f>
        <v>-35567775.384029001</v>
      </c>
    </row>
    <row r="45" spans="1:16" x14ac:dyDescent="0.2">
      <c r="A45" s="54">
        <f>'BS-E'!A45</f>
        <v>14</v>
      </c>
      <c r="B45" s="12" t="str">
        <f>'BS-E'!B45</f>
        <v>Ziraat Bank</v>
      </c>
      <c r="C45" s="41">
        <f>IS!C45</f>
        <v>264655302.0537</v>
      </c>
      <c r="D45" s="42">
        <f>IS!D45</f>
        <v>7152368.2006000001</v>
      </c>
      <c r="E45" s="43">
        <f>IS!E45</f>
        <v>6477850.5706000002</v>
      </c>
      <c r="F45" s="43">
        <f>IS!F45</f>
        <v>-2118362.44</v>
      </c>
      <c r="G45" s="43">
        <f>IS!G45</f>
        <v>-1770726.81</v>
      </c>
      <c r="H45" s="44">
        <f>IS!H45</f>
        <v>5034005.7606000006</v>
      </c>
      <c r="I45" s="43">
        <f>IS!I45</f>
        <v>60306.65</v>
      </c>
      <c r="J45" s="43">
        <f>IS!J45</f>
        <v>526205.92000000004</v>
      </c>
      <c r="K45" s="41">
        <f>IS!K45</f>
        <v>-2509047.96</v>
      </c>
      <c r="L45" s="43">
        <f>IS!L45</f>
        <v>-1854910.63</v>
      </c>
      <c r="M45" s="43">
        <f>IS!M45</f>
        <v>-501353.07450000005</v>
      </c>
      <c r="N45" s="43">
        <f>IS!N45</f>
        <v>2677742.0561000006</v>
      </c>
      <c r="O45" s="44">
        <f>IS!O45</f>
        <v>2158038.0561000002</v>
      </c>
      <c r="P45" s="74"/>
    </row>
    <row r="46" spans="1:16" x14ac:dyDescent="0.2">
      <c r="A46" s="55">
        <f>'BS-E'!A46</f>
        <v>15</v>
      </c>
      <c r="B46" s="15" t="str">
        <f>'BS-E'!B46</f>
        <v>Silk Bank</v>
      </c>
      <c r="C46" s="45">
        <f>IS!C46</f>
        <v>220388218.639676</v>
      </c>
      <c r="D46" s="46">
        <f>IS!D46</f>
        <v>7780659.122525</v>
      </c>
      <c r="E46" s="47">
        <f>IS!E46</f>
        <v>6501416.0525249997</v>
      </c>
      <c r="F46" s="47">
        <f>IS!F46</f>
        <v>-4475454.1018559998</v>
      </c>
      <c r="G46" s="47">
        <f>IS!G46</f>
        <v>-4178488.7598569999</v>
      </c>
      <c r="H46" s="48">
        <f>IS!H46</f>
        <v>3305205.0206690002</v>
      </c>
      <c r="I46" s="47">
        <f>IS!I46</f>
        <v>-64894.05</v>
      </c>
      <c r="J46" s="47">
        <f>IS!J46</f>
        <v>498380.65</v>
      </c>
      <c r="K46" s="45">
        <f>IS!K46</f>
        <v>-9621151.7980400007</v>
      </c>
      <c r="L46" s="47">
        <f>IS!L46</f>
        <v>-9612714.2389950007</v>
      </c>
      <c r="M46" s="47">
        <f>IS!M46</f>
        <v>-701737.71318500012</v>
      </c>
      <c r="N46" s="47">
        <f>IS!N46</f>
        <v>-7009246.9315110007</v>
      </c>
      <c r="O46" s="48">
        <f>IS!O46</f>
        <v>-7028220.4715609998</v>
      </c>
      <c r="P46" s="75"/>
    </row>
    <row r="47" spans="1:16" x14ac:dyDescent="0.2">
      <c r="A47" s="54">
        <f>'BS-E'!A47</f>
        <v>16</v>
      </c>
      <c r="B47" s="12" t="str">
        <f>'BS-E'!B47</f>
        <v>Microbank MBC</v>
      </c>
      <c r="C47" s="41">
        <f>IS!C47</f>
        <v>150352644.86414799</v>
      </c>
      <c r="D47" s="42">
        <f>IS!D47</f>
        <v>11267646.289999999</v>
      </c>
      <c r="E47" s="43">
        <f>IS!E47</f>
        <v>10285876.35</v>
      </c>
      <c r="F47" s="43">
        <f>IS!F47</f>
        <v>-4022832.04</v>
      </c>
      <c r="G47" s="43">
        <f>IS!G47</f>
        <v>-376.7</v>
      </c>
      <c r="H47" s="44">
        <f>IS!H47</f>
        <v>7244814.2499999991</v>
      </c>
      <c r="I47" s="43">
        <f>IS!I47</f>
        <v>56355.673934999999</v>
      </c>
      <c r="J47" s="43">
        <f>IS!J47</f>
        <v>92314.469383999996</v>
      </c>
      <c r="K47" s="41">
        <f>IS!K47</f>
        <v>-4885254.92</v>
      </c>
      <c r="L47" s="43">
        <f>IS!L47</f>
        <v>-5511123.4131439999</v>
      </c>
      <c r="M47" s="43">
        <f>IS!M47</f>
        <v>-723867.96032299998</v>
      </c>
      <c r="N47" s="43">
        <f>IS!N47</f>
        <v>1009822.8765329992</v>
      </c>
      <c r="O47" s="44">
        <f>IS!O47</f>
        <v>784822.87653200002</v>
      </c>
    </row>
    <row r="48" spans="1:16" x14ac:dyDescent="0.2">
      <c r="A48" s="55">
        <f>'BS-E'!A48</f>
        <v>17</v>
      </c>
      <c r="B48" s="15" t="str">
        <f>'BS-E'!B48</f>
        <v>PaveBank</v>
      </c>
      <c r="C48" s="45">
        <f>IS!C48</f>
        <v>37422117.140000001</v>
      </c>
      <c r="D48" s="46">
        <f>IS!D48</f>
        <v>313985.39</v>
      </c>
      <c r="E48" s="47">
        <f>IS!E48</f>
        <v>0</v>
      </c>
      <c r="F48" s="47">
        <f>IS!F48</f>
        <v>-17456.38</v>
      </c>
      <c r="G48" s="47">
        <f>IS!G48</f>
        <v>0</v>
      </c>
      <c r="H48" s="48">
        <f>IS!H48</f>
        <v>296529.01</v>
      </c>
      <c r="I48" s="47">
        <f>IS!I48</f>
        <v>175056.75</v>
      </c>
      <c r="J48" s="47">
        <f>IS!J48</f>
        <v>95894.68</v>
      </c>
      <c r="K48" s="45">
        <f>IS!K48</f>
        <v>-1120563.81</v>
      </c>
      <c r="L48" s="47">
        <f>IS!L48</f>
        <v>-437094.03</v>
      </c>
      <c r="M48" s="47">
        <f>IS!M48</f>
        <v>0</v>
      </c>
      <c r="N48" s="47">
        <f>IS!N48</f>
        <v>-140565.02000000002</v>
      </c>
      <c r="O48" s="48">
        <f>IS!O48</f>
        <v>-140565.01999999999</v>
      </c>
      <c r="P48" s="75"/>
    </row>
    <row r="49" spans="1:16" x14ac:dyDescent="0.2">
      <c r="A49" s="54">
        <f>'BS-E'!A49</f>
        <v>18</v>
      </c>
      <c r="B49" s="12" t="str">
        <f>'BS-E'!B49</f>
        <v>HashBank</v>
      </c>
      <c r="C49" s="41">
        <f>IS!C49</f>
        <v>36165171.060000002</v>
      </c>
      <c r="D49" s="42">
        <f>IS!D49</f>
        <v>865324</v>
      </c>
      <c r="E49" s="43">
        <f>IS!E49</f>
        <v>0</v>
      </c>
      <c r="F49" s="43">
        <f>IS!F49</f>
        <v>-6280</v>
      </c>
      <c r="G49" s="43">
        <f>IS!G49</f>
        <v>0</v>
      </c>
      <c r="H49" s="44">
        <f>IS!H49</f>
        <v>859044</v>
      </c>
      <c r="I49" s="43">
        <f>IS!I49</f>
        <v>-279752.15999999997</v>
      </c>
      <c r="J49" s="43">
        <f>IS!J49</f>
        <v>-2074</v>
      </c>
      <c r="K49" s="41">
        <f>IS!K49</f>
        <v>-3630461.25</v>
      </c>
      <c r="L49" s="43">
        <f>IS!L49</f>
        <v>-3902845.41</v>
      </c>
      <c r="M49" s="43">
        <f>IS!M49</f>
        <v>-3460.59</v>
      </c>
      <c r="N49" s="43">
        <f>IS!N49</f>
        <v>-3047262</v>
      </c>
      <c r="O49" s="44">
        <f>IS!O49</f>
        <v>-3024047</v>
      </c>
    </row>
    <row r="50" spans="1:16" x14ac:dyDescent="0.2">
      <c r="A50" s="55">
        <f>'BS-E'!A50</f>
        <v>19</v>
      </c>
      <c r="B50" s="15" t="str">
        <f>'BS-E'!B50</f>
        <v>Paysera</v>
      </c>
      <c r="C50" s="45">
        <f>IS!C50</f>
        <v>24312732.210000001</v>
      </c>
      <c r="D50" s="46">
        <f>IS!D50</f>
        <v>187396.85</v>
      </c>
      <c r="E50" s="47">
        <f>IS!E50</f>
        <v>0</v>
      </c>
      <c r="F50" s="47">
        <f>IS!F50</f>
        <v>-788.13</v>
      </c>
      <c r="G50" s="47">
        <f>IS!G50</f>
        <v>0</v>
      </c>
      <c r="H50" s="48">
        <f>IS!H50</f>
        <v>186608.72</v>
      </c>
      <c r="I50" s="47">
        <f>IS!I50</f>
        <v>27738.84</v>
      </c>
      <c r="J50" s="47">
        <f>IS!J50</f>
        <v>238232.51</v>
      </c>
      <c r="K50" s="45">
        <f>IS!K50</f>
        <v>-877831.49</v>
      </c>
      <c r="L50" s="47">
        <f>IS!L50</f>
        <v>-353891.95</v>
      </c>
      <c r="M50" s="47">
        <f>IS!M50</f>
        <v>272.78999999999996</v>
      </c>
      <c r="N50" s="47">
        <f>IS!N50</f>
        <v>-167010.44</v>
      </c>
      <c r="O50" s="48">
        <f>IS!O50</f>
        <v>-159734.44</v>
      </c>
      <c r="P50" s="75"/>
    </row>
  </sheetData>
  <mergeCells count="11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C5:F5"/>
    <mergeCell ref="I29:L29"/>
  </mergeCells>
  <pageMargins left="0.7" right="0.7" top="0.25" bottom="0.25" header="0.3" footer="0.3"/>
  <pageSetup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Q24"/>
  <sheetViews>
    <sheetView view="pageBreakPreview" zoomScaleNormal="76" zoomScaleSheetLayoutView="100" workbookViewId="0">
      <selection activeCell="B1" sqref="B1"/>
    </sheetView>
  </sheetViews>
  <sheetFormatPr defaultColWidth="9.140625" defaultRowHeight="12.75" x14ac:dyDescent="0.2"/>
  <cols>
    <col min="1" max="1" width="6.85546875" style="2" customWidth="1"/>
    <col min="2" max="2" width="49" style="2" customWidth="1"/>
    <col min="3" max="3" width="10.42578125" style="2" bestFit="1" customWidth="1"/>
    <col min="4" max="4" width="14.7109375" style="2" customWidth="1"/>
    <col min="5" max="6" width="10.42578125" style="2" bestFit="1" customWidth="1"/>
    <col min="7" max="7" width="13.28515625" style="2" customWidth="1"/>
    <col min="8" max="9" width="11.5703125" style="2" customWidth="1"/>
    <col min="10" max="10" width="14" style="2" customWidth="1"/>
    <col min="11" max="11" width="11.7109375" style="2" bestFit="1" customWidth="1"/>
    <col min="12" max="12" width="9.28515625" style="2" bestFit="1" customWidth="1"/>
    <col min="13" max="13" width="13.85546875" style="2" customWidth="1"/>
    <col min="14" max="14" width="11" style="2" customWidth="1"/>
    <col min="15" max="15" width="9.85546875" style="2" bestFit="1" customWidth="1"/>
    <col min="16" max="16" width="14.28515625" style="2" customWidth="1"/>
    <col min="17" max="17" width="15.85546875" style="2" bestFit="1" customWidth="1"/>
    <col min="18" max="16384" width="9.140625" style="2"/>
  </cols>
  <sheetData>
    <row r="1" spans="1:17" x14ac:dyDescent="0.2">
      <c r="B1" s="89" t="s">
        <v>181</v>
      </c>
    </row>
    <row r="2" spans="1:17" x14ac:dyDescent="0.2">
      <c r="A2" s="5"/>
      <c r="B2" s="64">
        <f>BS!B3</f>
        <v>45777</v>
      </c>
      <c r="C2" s="4"/>
      <c r="D2" s="4"/>
      <c r="E2" s="4"/>
      <c r="F2" s="4"/>
      <c r="G2" s="1"/>
      <c r="H2" s="1"/>
      <c r="I2" s="1"/>
      <c r="J2" s="1"/>
    </row>
    <row r="3" spans="1:17" x14ac:dyDescent="0.2">
      <c r="A3" s="1"/>
      <c r="B3" s="3" t="s">
        <v>36</v>
      </c>
      <c r="C3" s="1"/>
      <c r="D3" s="1"/>
      <c r="E3" s="1"/>
      <c r="F3" s="1"/>
      <c r="G3" s="1"/>
      <c r="H3" s="1"/>
      <c r="I3" s="1"/>
      <c r="J3" s="1"/>
      <c r="K3" s="1"/>
    </row>
    <row r="4" spans="1:17" ht="12.75" customHeight="1" x14ac:dyDescent="0.2">
      <c r="A4" s="88"/>
      <c r="B4" s="206"/>
      <c r="C4" s="205" t="s">
        <v>168</v>
      </c>
      <c r="D4" s="205"/>
      <c r="E4" s="205"/>
      <c r="F4" s="205" t="s">
        <v>167</v>
      </c>
      <c r="G4" s="205"/>
      <c r="H4" s="205"/>
      <c r="I4" s="205" t="s">
        <v>76</v>
      </c>
      <c r="J4" s="205"/>
      <c r="K4" s="205"/>
      <c r="L4" s="208" t="s">
        <v>169</v>
      </c>
      <c r="M4" s="208"/>
      <c r="N4" s="208"/>
      <c r="O4" s="205" t="s">
        <v>170</v>
      </c>
      <c r="P4" s="205"/>
      <c r="Q4" s="205"/>
    </row>
    <row r="5" spans="1:17" x14ac:dyDescent="0.2">
      <c r="A5" s="88"/>
      <c r="B5" s="207"/>
      <c r="C5" s="138" t="s">
        <v>67</v>
      </c>
      <c r="D5" s="139" t="s">
        <v>241</v>
      </c>
      <c r="E5" s="138" t="s">
        <v>66</v>
      </c>
      <c r="F5" s="138" t="s">
        <v>67</v>
      </c>
      <c r="G5" s="139" t="s">
        <v>241</v>
      </c>
      <c r="H5" s="138" t="s">
        <v>66</v>
      </c>
      <c r="I5" s="138" t="s">
        <v>67</v>
      </c>
      <c r="J5" s="139" t="s">
        <v>241</v>
      </c>
      <c r="K5" s="138" t="s">
        <v>66</v>
      </c>
      <c r="L5" s="140" t="s">
        <v>67</v>
      </c>
      <c r="M5" s="139" t="s">
        <v>241</v>
      </c>
      <c r="N5" s="140" t="s">
        <v>66</v>
      </c>
      <c r="O5" s="138" t="s">
        <v>67</v>
      </c>
      <c r="P5" s="139" t="s">
        <v>241</v>
      </c>
      <c r="Q5" s="138" t="s">
        <v>66</v>
      </c>
    </row>
    <row r="6" spans="1:17" x14ac:dyDescent="0.2">
      <c r="A6" s="88"/>
      <c r="B6" s="141" t="s">
        <v>171</v>
      </c>
      <c r="C6" s="142"/>
      <c r="D6" s="142"/>
      <c r="E6" s="141"/>
      <c r="F6" s="142"/>
      <c r="G6" s="142"/>
      <c r="H6" s="142"/>
      <c r="I6" s="142"/>
      <c r="J6" s="142"/>
      <c r="K6" s="142"/>
      <c r="L6" s="141"/>
      <c r="M6" s="142"/>
      <c r="N6" s="142"/>
      <c r="O6" s="142"/>
      <c r="P6" s="142"/>
      <c r="Q6" s="142"/>
    </row>
    <row r="7" spans="1:17" x14ac:dyDescent="0.2">
      <c r="A7" s="88"/>
      <c r="B7" s="90" t="s">
        <v>68</v>
      </c>
      <c r="C7" s="143">
        <v>0</v>
      </c>
      <c r="D7" s="143">
        <v>0</v>
      </c>
      <c r="E7" s="144">
        <v>0</v>
      </c>
      <c r="F7" s="143">
        <v>0</v>
      </c>
      <c r="G7" s="143">
        <v>0</v>
      </c>
      <c r="H7" s="144">
        <v>0</v>
      </c>
      <c r="I7" s="143">
        <v>0</v>
      </c>
      <c r="J7" s="143">
        <v>0</v>
      </c>
      <c r="K7" s="144">
        <v>0</v>
      </c>
      <c r="L7" s="143">
        <v>0</v>
      </c>
      <c r="M7" s="143">
        <v>0</v>
      </c>
      <c r="N7" s="144">
        <v>0</v>
      </c>
      <c r="O7" s="144">
        <v>0</v>
      </c>
      <c r="P7" s="144">
        <v>0</v>
      </c>
      <c r="Q7" s="144">
        <v>0</v>
      </c>
    </row>
    <row r="8" spans="1:17" x14ac:dyDescent="0.2">
      <c r="A8" s="88"/>
      <c r="B8" s="91" t="s">
        <v>69</v>
      </c>
      <c r="C8" s="145">
        <v>33955511.919400074</v>
      </c>
      <c r="D8" s="145">
        <v>465375633.02281296</v>
      </c>
      <c r="E8" s="144">
        <v>499331144.94221306</v>
      </c>
      <c r="F8" s="145">
        <v>20556.89</v>
      </c>
      <c r="G8" s="145">
        <v>9904551.5</v>
      </c>
      <c r="H8" s="144">
        <v>9925108.3900000006</v>
      </c>
      <c r="I8" s="145">
        <v>254223011.94640958</v>
      </c>
      <c r="J8" s="145">
        <v>589436147.62143445</v>
      </c>
      <c r="K8" s="144">
        <v>843659159.56784403</v>
      </c>
      <c r="L8" s="145">
        <v>10583142.119999999</v>
      </c>
      <c r="M8" s="145">
        <v>0</v>
      </c>
      <c r="N8" s="144">
        <v>10583142.119999999</v>
      </c>
      <c r="O8" s="144">
        <v>298782222.87580973</v>
      </c>
      <c r="P8" s="144">
        <v>1064716332.1442463</v>
      </c>
      <c r="Q8" s="144">
        <v>1363498555.020056</v>
      </c>
    </row>
    <row r="9" spans="1:17" x14ac:dyDescent="0.2">
      <c r="A9" s="88"/>
      <c r="B9" s="92" t="s">
        <v>172</v>
      </c>
      <c r="C9" s="143">
        <v>15202245.57940007</v>
      </c>
      <c r="D9" s="143">
        <v>178780691.50336194</v>
      </c>
      <c r="E9" s="144">
        <v>193982937.082762</v>
      </c>
      <c r="F9" s="143">
        <v>20556.89</v>
      </c>
      <c r="G9" s="143">
        <v>1375.7999999999993</v>
      </c>
      <c r="H9" s="144">
        <v>21932.69</v>
      </c>
      <c r="I9" s="143">
        <v>97419683.007909611</v>
      </c>
      <c r="J9" s="143">
        <v>73559915.367236599</v>
      </c>
      <c r="K9" s="144">
        <v>170979598.37514621</v>
      </c>
      <c r="L9" s="143">
        <v>10583142.119999999</v>
      </c>
      <c r="M9" s="143">
        <v>0</v>
      </c>
      <c r="N9" s="144">
        <v>10583142.119999999</v>
      </c>
      <c r="O9" s="144">
        <v>123225627.59730968</v>
      </c>
      <c r="P9" s="144">
        <v>252341982.67059901</v>
      </c>
      <c r="Q9" s="144">
        <v>375567610.26790869</v>
      </c>
    </row>
    <row r="10" spans="1:17" x14ac:dyDescent="0.2">
      <c r="A10" s="88"/>
      <c r="B10" s="93" t="s">
        <v>173</v>
      </c>
      <c r="C10" s="143">
        <v>18753266.339999996</v>
      </c>
      <c r="D10" s="143">
        <v>286594941.51945084</v>
      </c>
      <c r="E10" s="144">
        <v>305348207.85945082</v>
      </c>
      <c r="F10" s="143">
        <v>0</v>
      </c>
      <c r="G10" s="143">
        <v>9903175.6999999993</v>
      </c>
      <c r="H10" s="144">
        <v>9903175.6999999993</v>
      </c>
      <c r="I10" s="143">
        <v>156803328.93849999</v>
      </c>
      <c r="J10" s="143">
        <v>515876232.25419778</v>
      </c>
      <c r="K10" s="144">
        <v>672679561.19269776</v>
      </c>
      <c r="L10" s="143">
        <v>0</v>
      </c>
      <c r="M10" s="143">
        <v>0</v>
      </c>
      <c r="N10" s="144">
        <v>0</v>
      </c>
      <c r="O10" s="144">
        <v>175556595.27849999</v>
      </c>
      <c r="P10" s="144">
        <v>812374349.47364914</v>
      </c>
      <c r="Q10" s="144">
        <v>987930944.75214911</v>
      </c>
    </row>
    <row r="11" spans="1:17" x14ac:dyDescent="0.2">
      <c r="A11" s="88"/>
      <c r="B11" s="91" t="s">
        <v>174</v>
      </c>
      <c r="C11" s="145">
        <v>427582193.25120002</v>
      </c>
      <c r="D11" s="145">
        <v>619920807.39676499</v>
      </c>
      <c r="E11" s="144">
        <v>1047503000.6479651</v>
      </c>
      <c r="F11" s="145">
        <v>133721821.21999998</v>
      </c>
      <c r="G11" s="145">
        <v>82267661.839223012</v>
      </c>
      <c r="H11" s="144">
        <v>215989483.059223</v>
      </c>
      <c r="I11" s="145">
        <v>227709303.17839998</v>
      </c>
      <c r="J11" s="145">
        <v>44560073.74672848</v>
      </c>
      <c r="K11" s="144">
        <v>272269376.92512846</v>
      </c>
      <c r="L11" s="145">
        <v>3989164902.9601216</v>
      </c>
      <c r="M11" s="145">
        <v>137943813.4190588</v>
      </c>
      <c r="N11" s="144">
        <v>4127108716.3791804</v>
      </c>
      <c r="O11" s="144">
        <v>4778178220.6097221</v>
      </c>
      <c r="P11" s="144">
        <v>884692356.40176582</v>
      </c>
      <c r="Q11" s="144">
        <v>5662870577.011488</v>
      </c>
    </row>
    <row r="12" spans="1:17" ht="25.5" x14ac:dyDescent="0.2">
      <c r="A12" s="88"/>
      <c r="B12" s="94" t="s">
        <v>175</v>
      </c>
      <c r="C12" s="143">
        <v>418358022.31470001</v>
      </c>
      <c r="D12" s="143">
        <v>509018767.20969915</v>
      </c>
      <c r="E12" s="144">
        <v>927376789.52439916</v>
      </c>
      <c r="F12" s="143">
        <v>119070584.13</v>
      </c>
      <c r="G12" s="143">
        <v>82145199.884714007</v>
      </c>
      <c r="H12" s="144">
        <v>201215784.014714</v>
      </c>
      <c r="I12" s="143">
        <v>227709303.17839998</v>
      </c>
      <c r="J12" s="143">
        <v>44560073.74672848</v>
      </c>
      <c r="K12" s="144">
        <v>272269376.92512846</v>
      </c>
      <c r="L12" s="143">
        <v>3989164902.9601221</v>
      </c>
      <c r="M12" s="143">
        <v>110427895.95164824</v>
      </c>
      <c r="N12" s="144">
        <v>4099592798.9117703</v>
      </c>
      <c r="O12" s="144">
        <v>4754302812.5832224</v>
      </c>
      <c r="P12" s="144">
        <v>746151936.7927866</v>
      </c>
      <c r="Q12" s="144">
        <v>5500454749.376009</v>
      </c>
    </row>
    <row r="13" spans="1:17" ht="25.5" x14ac:dyDescent="0.2">
      <c r="A13" s="88"/>
      <c r="B13" s="94" t="s">
        <v>176</v>
      </c>
      <c r="C13" s="143">
        <v>9224170.9365000017</v>
      </c>
      <c r="D13" s="143">
        <v>110902040.18706599</v>
      </c>
      <c r="E13" s="144">
        <v>120126211.12356599</v>
      </c>
      <c r="F13" s="143">
        <v>14651237.09</v>
      </c>
      <c r="G13" s="143">
        <v>122461.95450899936</v>
      </c>
      <c r="H13" s="144">
        <v>14773699.044508999</v>
      </c>
      <c r="I13" s="143">
        <v>0</v>
      </c>
      <c r="J13" s="143">
        <v>0</v>
      </c>
      <c r="K13" s="144">
        <v>0</v>
      </c>
      <c r="L13" s="143">
        <v>0</v>
      </c>
      <c r="M13" s="143">
        <v>27515917.467409</v>
      </c>
      <c r="N13" s="144">
        <v>27515917.467409</v>
      </c>
      <c r="O13" s="144">
        <v>23875408.026499998</v>
      </c>
      <c r="P13" s="144">
        <v>138540419.60898399</v>
      </c>
      <c r="Q13" s="144">
        <v>162415827.63548398</v>
      </c>
    </row>
    <row r="14" spans="1:17" x14ac:dyDescent="0.2">
      <c r="A14" s="88"/>
      <c r="B14" s="95" t="s">
        <v>177</v>
      </c>
      <c r="C14" s="145">
        <v>461537705.17060024</v>
      </c>
      <c r="D14" s="145">
        <v>1085296440.4195778</v>
      </c>
      <c r="E14" s="144">
        <v>1546834145.590178</v>
      </c>
      <c r="F14" s="145">
        <v>133742378.10999998</v>
      </c>
      <c r="G14" s="145">
        <v>92172213.339222997</v>
      </c>
      <c r="H14" s="144">
        <v>225914591.44922298</v>
      </c>
      <c r="I14" s="145">
        <v>481932315.12480962</v>
      </c>
      <c r="J14" s="145">
        <v>633996221.36816347</v>
      </c>
      <c r="K14" s="144">
        <v>1115928536.4929731</v>
      </c>
      <c r="L14" s="145">
        <v>3999748045.080122</v>
      </c>
      <c r="M14" s="145">
        <v>137943813.4190588</v>
      </c>
      <c r="N14" s="144">
        <v>4137691858.4991808</v>
      </c>
      <c r="O14" s="144">
        <v>5076960443.4855318</v>
      </c>
      <c r="P14" s="144">
        <v>1949408688.5460176</v>
      </c>
      <c r="Q14" s="144">
        <v>7026369132.0315495</v>
      </c>
    </row>
    <row r="15" spans="1:17" x14ac:dyDescent="0.2">
      <c r="A15" s="88"/>
      <c r="B15" s="141" t="s">
        <v>178</v>
      </c>
      <c r="C15" s="146"/>
      <c r="D15" s="146"/>
      <c r="E15" s="147"/>
      <c r="F15" s="146"/>
      <c r="G15" s="146"/>
      <c r="H15" s="146"/>
      <c r="I15" s="146"/>
      <c r="J15" s="146"/>
      <c r="K15" s="146"/>
      <c r="L15" s="147"/>
      <c r="M15" s="146"/>
      <c r="N15" s="146"/>
      <c r="O15" s="146"/>
      <c r="P15" s="146"/>
      <c r="Q15" s="146"/>
    </row>
    <row r="16" spans="1:17" x14ac:dyDescent="0.2">
      <c r="A16" s="88"/>
      <c r="B16" s="90" t="s">
        <v>70</v>
      </c>
      <c r="C16" s="145">
        <v>5493952631.269598</v>
      </c>
      <c r="D16" s="145">
        <v>4753452011.1830654</v>
      </c>
      <c r="E16" s="144">
        <v>10247404642.452663</v>
      </c>
      <c r="F16" s="145">
        <v>2493216160.9699998</v>
      </c>
      <c r="G16" s="145">
        <v>2255834718.460938</v>
      </c>
      <c r="H16" s="144">
        <v>4749050879.4309378</v>
      </c>
      <c r="I16" s="145">
        <v>2102237586.5913999</v>
      </c>
      <c r="J16" s="145">
        <v>1293188846.8425705</v>
      </c>
      <c r="K16" s="144">
        <v>3395426433.4339705</v>
      </c>
      <c r="L16" s="145">
        <v>1788576760.9463003</v>
      </c>
      <c r="M16" s="145">
        <v>356234502.58805847</v>
      </c>
      <c r="N16" s="144">
        <v>2144811263.5343587</v>
      </c>
      <c r="O16" s="144">
        <v>11877983139.777302</v>
      </c>
      <c r="P16" s="144">
        <v>8658710079.0746155</v>
      </c>
      <c r="Q16" s="144">
        <v>20536693218.851917</v>
      </c>
    </row>
    <row r="17" spans="1:17" x14ac:dyDescent="0.2">
      <c r="A17" s="88"/>
      <c r="B17" s="96" t="s">
        <v>71</v>
      </c>
      <c r="C17" s="148">
        <v>5435772004.0295992</v>
      </c>
      <c r="D17" s="148">
        <v>3889829354.7891302</v>
      </c>
      <c r="E17" s="144">
        <v>9325601358.8187294</v>
      </c>
      <c r="F17" s="148">
        <v>2487564055.3399997</v>
      </c>
      <c r="G17" s="148">
        <v>1937245085.3195958</v>
      </c>
      <c r="H17" s="144">
        <v>4424809140.6595955</v>
      </c>
      <c r="I17" s="148">
        <v>2100853129.2814</v>
      </c>
      <c r="J17" s="148">
        <v>1151754089.0660474</v>
      </c>
      <c r="K17" s="144">
        <v>3252607218.3474474</v>
      </c>
      <c r="L17" s="148">
        <v>1784770529.8663001</v>
      </c>
      <c r="M17" s="148">
        <v>235391195.26191998</v>
      </c>
      <c r="N17" s="144">
        <v>2020161725.1282201</v>
      </c>
      <c r="O17" s="144">
        <v>11808959718.517302</v>
      </c>
      <c r="P17" s="144">
        <v>7214219724.4366856</v>
      </c>
      <c r="Q17" s="144">
        <v>19023179442.953987</v>
      </c>
    </row>
    <row r="18" spans="1:17" x14ac:dyDescent="0.2">
      <c r="A18" s="88"/>
      <c r="B18" s="96" t="s">
        <v>72</v>
      </c>
      <c r="C18" s="148">
        <v>58180627.240000002</v>
      </c>
      <c r="D18" s="148">
        <v>863622656.39392829</v>
      </c>
      <c r="E18" s="144">
        <v>921803283.6339283</v>
      </c>
      <c r="F18" s="148">
        <v>5652105.6299999999</v>
      </c>
      <c r="G18" s="148">
        <v>318589633.14134103</v>
      </c>
      <c r="H18" s="144">
        <v>324241738.77134103</v>
      </c>
      <c r="I18" s="148">
        <v>1384457.31</v>
      </c>
      <c r="J18" s="148">
        <v>141434757.77651489</v>
      </c>
      <c r="K18" s="144">
        <v>142819215.08651489</v>
      </c>
      <c r="L18" s="148">
        <v>3806231.08</v>
      </c>
      <c r="M18" s="148">
        <v>120843307.32613938</v>
      </c>
      <c r="N18" s="144">
        <v>124649538.40613937</v>
      </c>
      <c r="O18" s="144">
        <v>69023421.260000005</v>
      </c>
      <c r="P18" s="144">
        <v>1444490354.637923</v>
      </c>
      <c r="Q18" s="144">
        <v>1513513775.897923</v>
      </c>
    </row>
    <row r="19" spans="1:17" x14ac:dyDescent="0.2">
      <c r="A19" s="88"/>
      <c r="B19" s="90" t="s">
        <v>73</v>
      </c>
      <c r="C19" s="145">
        <v>3225971016.5937219</v>
      </c>
      <c r="D19" s="145">
        <v>6527648817.092783</v>
      </c>
      <c r="E19" s="144">
        <v>9753619833.6865044</v>
      </c>
      <c r="F19" s="145">
        <v>878644756.67999959</v>
      </c>
      <c r="G19" s="145">
        <v>3414832264.5288258</v>
      </c>
      <c r="H19" s="144">
        <v>4293477021.2088251</v>
      </c>
      <c r="I19" s="145">
        <v>5303330058.8153019</v>
      </c>
      <c r="J19" s="145">
        <v>8858779622.6537724</v>
      </c>
      <c r="K19" s="144">
        <v>14162109681.469074</v>
      </c>
      <c r="L19" s="145">
        <v>1944983694.7788002</v>
      </c>
      <c r="M19" s="145">
        <v>2426809108.4860458</v>
      </c>
      <c r="N19" s="144">
        <v>4371792803.2648458</v>
      </c>
      <c r="O19" s="144">
        <v>11352929526.867819</v>
      </c>
      <c r="P19" s="144">
        <v>21228069812.761436</v>
      </c>
      <c r="Q19" s="144">
        <v>32580999339.629257</v>
      </c>
    </row>
    <row r="20" spans="1:17" x14ac:dyDescent="0.2">
      <c r="A20" s="88"/>
      <c r="B20" s="96" t="s">
        <v>74</v>
      </c>
      <c r="C20" s="148">
        <v>2862669180.8237209</v>
      </c>
      <c r="D20" s="148">
        <v>3084733391.0345058</v>
      </c>
      <c r="E20" s="144">
        <v>5947402571.8582268</v>
      </c>
      <c r="F20" s="148">
        <v>782502831.29999971</v>
      </c>
      <c r="G20" s="148">
        <v>2432271731.8716173</v>
      </c>
      <c r="H20" s="144">
        <v>3214774563.171617</v>
      </c>
      <c r="I20" s="148">
        <v>4476077108.4308014</v>
      </c>
      <c r="J20" s="148">
        <v>6551934470.5217571</v>
      </c>
      <c r="K20" s="144">
        <v>11028011578.952559</v>
      </c>
      <c r="L20" s="148">
        <v>1544052216.3613</v>
      </c>
      <c r="M20" s="148">
        <v>1541589224.9582009</v>
      </c>
      <c r="N20" s="144">
        <v>3085641441.3195009</v>
      </c>
      <c r="O20" s="144">
        <v>9665301336.9158211</v>
      </c>
      <c r="P20" s="144">
        <v>13610528818.386093</v>
      </c>
      <c r="Q20" s="144">
        <v>23275830155.301914</v>
      </c>
    </row>
    <row r="21" spans="1:17" x14ac:dyDescent="0.2">
      <c r="A21" s="88"/>
      <c r="B21" s="96" t="s">
        <v>75</v>
      </c>
      <c r="C21" s="148">
        <v>363301835.77000004</v>
      </c>
      <c r="D21" s="148">
        <v>3442915426.0582795</v>
      </c>
      <c r="E21" s="144">
        <v>3806217261.8282795</v>
      </c>
      <c r="F21" s="148">
        <v>96141925.379999936</v>
      </c>
      <c r="G21" s="148">
        <v>982560532.6572063</v>
      </c>
      <c r="H21" s="144">
        <v>1078702458.0372062</v>
      </c>
      <c r="I21" s="148">
        <v>827252950.38450003</v>
      </c>
      <c r="J21" s="148">
        <v>2306845152.1320109</v>
      </c>
      <c r="K21" s="144">
        <v>3134098102.516511</v>
      </c>
      <c r="L21" s="148">
        <v>400931478.41750014</v>
      </c>
      <c r="M21" s="148">
        <v>885219883.52785003</v>
      </c>
      <c r="N21" s="144">
        <v>1286151361.9453502</v>
      </c>
      <c r="O21" s="144">
        <v>1687628189.9519992</v>
      </c>
      <c r="P21" s="144">
        <v>7617540994.3753452</v>
      </c>
      <c r="Q21" s="144">
        <v>9305169184.3273449</v>
      </c>
    </row>
    <row r="22" spans="1:17" ht="25.5" x14ac:dyDescent="0.2">
      <c r="A22" s="88"/>
      <c r="B22" s="97" t="s">
        <v>179</v>
      </c>
      <c r="C22" s="149">
        <v>8719923647.8633213</v>
      </c>
      <c r="D22" s="149">
        <v>11281100828.27585</v>
      </c>
      <c r="E22" s="144">
        <v>20001024476.139172</v>
      </c>
      <c r="F22" s="149">
        <v>3371860917.6499996</v>
      </c>
      <c r="G22" s="149">
        <v>5670666982.9897614</v>
      </c>
      <c r="H22" s="144">
        <v>9042527900.639761</v>
      </c>
      <c r="I22" s="149">
        <v>7405567645.4067011</v>
      </c>
      <c r="J22" s="149">
        <v>10151968469.496346</v>
      </c>
      <c r="K22" s="144">
        <v>17557536114.903046</v>
      </c>
      <c r="L22" s="149">
        <v>3733560455.7251</v>
      </c>
      <c r="M22" s="149">
        <v>2783043611.0740991</v>
      </c>
      <c r="N22" s="144">
        <v>6516604066.7991991</v>
      </c>
      <c r="O22" s="144">
        <v>23230912666.64513</v>
      </c>
      <c r="P22" s="144">
        <v>29886779891.83604</v>
      </c>
      <c r="Q22" s="144">
        <v>53117692558.481171</v>
      </c>
    </row>
    <row r="23" spans="1:17" x14ac:dyDescent="0.2">
      <c r="A23" s="88"/>
      <c r="B23" s="98" t="s">
        <v>43</v>
      </c>
      <c r="C23" s="145">
        <v>9181461353.0339222</v>
      </c>
      <c r="D23" s="145">
        <v>12366397268.695425</v>
      </c>
      <c r="E23" s="144">
        <v>21547858621.729347</v>
      </c>
      <c r="F23" s="145">
        <v>3505603295.7600002</v>
      </c>
      <c r="G23" s="145">
        <v>5762839196.3289814</v>
      </c>
      <c r="H23" s="144">
        <v>9268442492.0889816</v>
      </c>
      <c r="I23" s="145">
        <v>7887499960.5315104</v>
      </c>
      <c r="J23" s="145">
        <v>10785964690.864506</v>
      </c>
      <c r="K23" s="144">
        <v>18673464651.396015</v>
      </c>
      <c r="L23" s="145">
        <v>7733308500.8052225</v>
      </c>
      <c r="M23" s="145">
        <v>2920987424.4931574</v>
      </c>
      <c r="N23" s="144">
        <v>10654295925.29838</v>
      </c>
      <c r="O23" s="144">
        <v>28307873110.130653</v>
      </c>
      <c r="P23" s="144">
        <v>31836188580.38208</v>
      </c>
      <c r="Q23" s="144">
        <v>60144061690.512733</v>
      </c>
    </row>
    <row r="24" spans="1:17" x14ac:dyDescent="0.2">
      <c r="Q24" s="161">
        <f>Q23-BS!H31</f>
        <v>-5.6080551147460938</v>
      </c>
    </row>
  </sheetData>
  <mergeCells count="6">
    <mergeCell ref="O4:Q4"/>
    <mergeCell ref="B4:B5"/>
    <mergeCell ref="C4:E4"/>
    <mergeCell ref="F4:H4"/>
    <mergeCell ref="I4:K4"/>
    <mergeCell ref="L4:N4"/>
  </mergeCell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Q23"/>
  <sheetViews>
    <sheetView view="pageBreakPreview" zoomScale="115" zoomScaleNormal="100" zoomScaleSheetLayoutView="115" workbookViewId="0">
      <selection activeCell="B2" sqref="B2"/>
    </sheetView>
  </sheetViews>
  <sheetFormatPr defaultColWidth="9.140625" defaultRowHeight="12.75" x14ac:dyDescent="0.2"/>
  <cols>
    <col min="1" max="1" width="6.140625" style="50" bestFit="1" customWidth="1"/>
    <col min="2" max="2" width="47.85546875" style="50" bestFit="1" customWidth="1"/>
    <col min="3" max="7" width="10.140625" style="50" bestFit="1" customWidth="1"/>
    <col min="8" max="11" width="11.42578125" style="50" customWidth="1"/>
    <col min="12" max="13" width="9.140625" style="50"/>
    <col min="14" max="14" width="11.5703125" style="50" customWidth="1"/>
    <col min="15" max="17" width="9.85546875" style="50" bestFit="1" customWidth="1"/>
    <col min="18" max="16384" width="9.140625" style="50"/>
  </cols>
  <sheetData>
    <row r="1" spans="1:17" x14ac:dyDescent="0.2">
      <c r="B1" s="99" t="s">
        <v>24</v>
      </c>
    </row>
    <row r="2" spans="1:17" x14ac:dyDescent="0.2">
      <c r="A2" s="53"/>
      <c r="B2" s="65">
        <f>BS!B3</f>
        <v>45777</v>
      </c>
      <c r="C2" s="52"/>
      <c r="D2" s="52"/>
      <c r="E2" s="52"/>
      <c r="F2" s="52"/>
      <c r="G2" s="51"/>
      <c r="H2" s="51"/>
      <c r="I2" s="51"/>
      <c r="J2" s="51"/>
    </row>
    <row r="3" spans="1:17" x14ac:dyDescent="0.2">
      <c r="A3" s="51"/>
      <c r="B3" s="3" t="s">
        <v>52</v>
      </c>
      <c r="C3" s="51"/>
      <c r="D3" s="51"/>
      <c r="E3" s="51"/>
      <c r="F3" s="51"/>
      <c r="G3" s="51"/>
      <c r="H3" s="51"/>
      <c r="I3" s="51"/>
      <c r="J3" s="51"/>
      <c r="K3" s="51"/>
    </row>
    <row r="4" spans="1:17" ht="12.75" customHeight="1" x14ac:dyDescent="0.2">
      <c r="A4" s="209"/>
      <c r="B4" s="206"/>
      <c r="C4" s="205" t="s">
        <v>242</v>
      </c>
      <c r="D4" s="205"/>
      <c r="E4" s="205"/>
      <c r="F4" s="205" t="s">
        <v>243</v>
      </c>
      <c r="G4" s="205"/>
      <c r="H4" s="205"/>
      <c r="I4" s="205" t="s">
        <v>244</v>
      </c>
      <c r="J4" s="205"/>
      <c r="K4" s="205"/>
      <c r="L4" s="208" t="s">
        <v>245</v>
      </c>
      <c r="M4" s="208"/>
      <c r="N4" s="208"/>
      <c r="O4" s="205" t="s">
        <v>246</v>
      </c>
      <c r="P4" s="205"/>
      <c r="Q4" s="205"/>
    </row>
    <row r="5" spans="1:17" x14ac:dyDescent="0.2">
      <c r="A5" s="210"/>
      <c r="B5" s="207"/>
      <c r="C5" s="138" t="s">
        <v>22</v>
      </c>
      <c r="D5" s="139" t="s">
        <v>23</v>
      </c>
      <c r="E5" s="138" t="s">
        <v>13</v>
      </c>
      <c r="F5" s="138" t="s">
        <v>22</v>
      </c>
      <c r="G5" s="139" t="s">
        <v>23</v>
      </c>
      <c r="H5" s="138" t="s">
        <v>13</v>
      </c>
      <c r="I5" s="138" t="s">
        <v>22</v>
      </c>
      <c r="J5" s="139" t="s">
        <v>23</v>
      </c>
      <c r="K5" s="138" t="s">
        <v>13</v>
      </c>
      <c r="L5" s="138" t="s">
        <v>22</v>
      </c>
      <c r="M5" s="139" t="s">
        <v>23</v>
      </c>
      <c r="N5" s="138" t="s">
        <v>13</v>
      </c>
      <c r="O5" s="138" t="s">
        <v>22</v>
      </c>
      <c r="P5" s="139" t="s">
        <v>23</v>
      </c>
      <c r="Q5" s="138" t="s">
        <v>13</v>
      </c>
    </row>
    <row r="6" spans="1:17" x14ac:dyDescent="0.2">
      <c r="A6" s="150"/>
      <c r="B6" s="141" t="s">
        <v>247</v>
      </c>
      <c r="C6" s="142"/>
      <c r="D6" s="142"/>
      <c r="E6" s="141"/>
      <c r="F6" s="142"/>
      <c r="G6" s="142"/>
      <c r="H6" s="142"/>
      <c r="I6" s="142"/>
      <c r="J6" s="142"/>
      <c r="K6" s="142"/>
      <c r="L6" s="141"/>
      <c r="M6" s="142"/>
      <c r="N6" s="142"/>
      <c r="O6" s="142"/>
      <c r="P6" s="142"/>
      <c r="Q6" s="142"/>
    </row>
    <row r="7" spans="1:17" x14ac:dyDescent="0.2">
      <c r="A7" s="150"/>
      <c r="B7" s="90" t="s">
        <v>248</v>
      </c>
      <c r="C7" s="143">
        <f>'RC-D'!C7</f>
        <v>0</v>
      </c>
      <c r="D7" s="143">
        <f>'RC-D'!D7</f>
        <v>0</v>
      </c>
      <c r="E7" s="144">
        <f>'RC-D'!E7</f>
        <v>0</v>
      </c>
      <c r="F7" s="143">
        <f>'RC-D'!F7</f>
        <v>0</v>
      </c>
      <c r="G7" s="143">
        <f>'RC-D'!G7</f>
        <v>0</v>
      </c>
      <c r="H7" s="144">
        <f>'RC-D'!H7</f>
        <v>0</v>
      </c>
      <c r="I7" s="143">
        <f>'RC-D'!I7</f>
        <v>0</v>
      </c>
      <c r="J7" s="143">
        <f>'RC-D'!J7</f>
        <v>0</v>
      </c>
      <c r="K7" s="144">
        <f>'RC-D'!K7</f>
        <v>0</v>
      </c>
      <c r="L7" s="143">
        <f>'RC-D'!L7</f>
        <v>0</v>
      </c>
      <c r="M7" s="143">
        <f>'RC-D'!M7</f>
        <v>0</v>
      </c>
      <c r="N7" s="144">
        <f>'RC-D'!N7</f>
        <v>0</v>
      </c>
      <c r="O7" s="144">
        <f>'RC-D'!O7</f>
        <v>0</v>
      </c>
      <c r="P7" s="144">
        <f>'RC-D'!P7</f>
        <v>0</v>
      </c>
      <c r="Q7" s="144">
        <f>'RC-D'!Q7</f>
        <v>0</v>
      </c>
    </row>
    <row r="8" spans="1:17" x14ac:dyDescent="0.2">
      <c r="A8" s="150"/>
      <c r="B8" s="91" t="s">
        <v>249</v>
      </c>
      <c r="C8" s="145">
        <f>'RC-D'!C8</f>
        <v>33955511.919400074</v>
      </c>
      <c r="D8" s="145">
        <f>'RC-D'!D8</f>
        <v>465375633.02281296</v>
      </c>
      <c r="E8" s="144">
        <f>'RC-D'!E8</f>
        <v>499331144.94221306</v>
      </c>
      <c r="F8" s="145">
        <f>'RC-D'!F8</f>
        <v>20556.89</v>
      </c>
      <c r="G8" s="145">
        <f>'RC-D'!G8</f>
        <v>9904551.5</v>
      </c>
      <c r="H8" s="144">
        <f>'RC-D'!H8</f>
        <v>9925108.3900000006</v>
      </c>
      <c r="I8" s="145">
        <f>'RC-D'!I8</f>
        <v>254223011.94640958</v>
      </c>
      <c r="J8" s="145">
        <f>'RC-D'!J8</f>
        <v>589436147.62143445</v>
      </c>
      <c r="K8" s="144">
        <f>'RC-D'!K8</f>
        <v>843659159.56784403</v>
      </c>
      <c r="L8" s="145">
        <f>'RC-D'!L8</f>
        <v>10583142.119999999</v>
      </c>
      <c r="M8" s="145">
        <f>'RC-D'!M8</f>
        <v>0</v>
      </c>
      <c r="N8" s="144">
        <f>'RC-D'!N8</f>
        <v>10583142.119999999</v>
      </c>
      <c r="O8" s="144">
        <f>'RC-D'!O8</f>
        <v>298782222.87580973</v>
      </c>
      <c r="P8" s="144">
        <f>'RC-D'!P8</f>
        <v>1064716332.1442463</v>
      </c>
      <c r="Q8" s="144">
        <f>'RC-D'!Q8</f>
        <v>1363498555.020056</v>
      </c>
    </row>
    <row r="9" spans="1:17" x14ac:dyDescent="0.2">
      <c r="A9" s="150"/>
      <c r="B9" s="92" t="s">
        <v>250</v>
      </c>
      <c r="C9" s="143">
        <f>'RC-D'!C9</f>
        <v>15202245.57940007</v>
      </c>
      <c r="D9" s="143">
        <f>'RC-D'!D9</f>
        <v>178780691.50336194</v>
      </c>
      <c r="E9" s="144">
        <f>'RC-D'!E9</f>
        <v>193982937.082762</v>
      </c>
      <c r="F9" s="143">
        <f>'RC-D'!F9</f>
        <v>20556.89</v>
      </c>
      <c r="G9" s="143">
        <f>'RC-D'!G9</f>
        <v>1375.7999999999993</v>
      </c>
      <c r="H9" s="144">
        <f>'RC-D'!H9</f>
        <v>21932.69</v>
      </c>
      <c r="I9" s="143">
        <f>'RC-D'!I9</f>
        <v>97419683.007909611</v>
      </c>
      <c r="J9" s="143">
        <f>'RC-D'!J9</f>
        <v>73559915.367236599</v>
      </c>
      <c r="K9" s="144">
        <f>'RC-D'!K9</f>
        <v>170979598.37514621</v>
      </c>
      <c r="L9" s="143">
        <f>'RC-D'!L9</f>
        <v>10583142.119999999</v>
      </c>
      <c r="M9" s="143">
        <f>'RC-D'!M9</f>
        <v>0</v>
      </c>
      <c r="N9" s="144">
        <f>'RC-D'!N9</f>
        <v>10583142.119999999</v>
      </c>
      <c r="O9" s="144">
        <f>'RC-D'!O9</f>
        <v>123225627.59730968</v>
      </c>
      <c r="P9" s="144">
        <f>'RC-D'!P9</f>
        <v>252341982.67059901</v>
      </c>
      <c r="Q9" s="144">
        <f>'RC-D'!Q9</f>
        <v>375567610.26790869</v>
      </c>
    </row>
    <row r="10" spans="1:17" x14ac:dyDescent="0.2">
      <c r="A10" s="150"/>
      <c r="B10" s="93" t="s">
        <v>251</v>
      </c>
      <c r="C10" s="143">
        <f>'RC-D'!C10</f>
        <v>18753266.339999996</v>
      </c>
      <c r="D10" s="143">
        <f>'RC-D'!D10</f>
        <v>286594941.51945084</v>
      </c>
      <c r="E10" s="144">
        <f>'RC-D'!E10</f>
        <v>305348207.85945082</v>
      </c>
      <c r="F10" s="143">
        <f>'RC-D'!F10</f>
        <v>0</v>
      </c>
      <c r="G10" s="143">
        <f>'RC-D'!G10</f>
        <v>9903175.6999999993</v>
      </c>
      <c r="H10" s="144">
        <f>'RC-D'!H10</f>
        <v>9903175.6999999993</v>
      </c>
      <c r="I10" s="143">
        <f>'RC-D'!I10</f>
        <v>156803328.93849999</v>
      </c>
      <c r="J10" s="143">
        <f>'RC-D'!J10</f>
        <v>515876232.25419778</v>
      </c>
      <c r="K10" s="144">
        <f>'RC-D'!K10</f>
        <v>672679561.19269776</v>
      </c>
      <c r="L10" s="143">
        <f>'RC-D'!L10</f>
        <v>0</v>
      </c>
      <c r="M10" s="143">
        <f>'RC-D'!M10</f>
        <v>0</v>
      </c>
      <c r="N10" s="144">
        <f>'RC-D'!N10</f>
        <v>0</v>
      </c>
      <c r="O10" s="144">
        <f>'RC-D'!O10</f>
        <v>175556595.27849999</v>
      </c>
      <c r="P10" s="144">
        <f>'RC-D'!P10</f>
        <v>812374349.47364914</v>
      </c>
      <c r="Q10" s="144">
        <f>'RC-D'!Q10</f>
        <v>987930944.75214911</v>
      </c>
    </row>
    <row r="11" spans="1:17" x14ac:dyDescent="0.2">
      <c r="A11" s="150"/>
      <c r="B11" s="91" t="s">
        <v>252</v>
      </c>
      <c r="C11" s="145">
        <f>'RC-D'!C11</f>
        <v>427582193.25120002</v>
      </c>
      <c r="D11" s="145">
        <f>'RC-D'!D11</f>
        <v>619920807.39676499</v>
      </c>
      <c r="E11" s="144">
        <f>'RC-D'!E11</f>
        <v>1047503000.6479651</v>
      </c>
      <c r="F11" s="145">
        <f>'RC-D'!F11</f>
        <v>133721821.21999998</v>
      </c>
      <c r="G11" s="145">
        <f>'RC-D'!G11</f>
        <v>82267661.839223012</v>
      </c>
      <c r="H11" s="144">
        <f>'RC-D'!H11</f>
        <v>215989483.059223</v>
      </c>
      <c r="I11" s="145">
        <f>'RC-D'!I11</f>
        <v>227709303.17839998</v>
      </c>
      <c r="J11" s="145">
        <f>'RC-D'!J11</f>
        <v>44560073.74672848</v>
      </c>
      <c r="K11" s="144">
        <f>'RC-D'!K11</f>
        <v>272269376.92512846</v>
      </c>
      <c r="L11" s="145">
        <f>'RC-D'!L11</f>
        <v>3989164902.9601216</v>
      </c>
      <c r="M11" s="145">
        <f>'RC-D'!M11</f>
        <v>137943813.4190588</v>
      </c>
      <c r="N11" s="144">
        <f>'RC-D'!N11</f>
        <v>4127108716.3791804</v>
      </c>
      <c r="O11" s="144">
        <f>'RC-D'!O11</f>
        <v>4778178220.6097221</v>
      </c>
      <c r="P11" s="144">
        <f>'RC-D'!P11</f>
        <v>884692356.40176582</v>
      </c>
      <c r="Q11" s="144">
        <f>'RC-D'!Q11</f>
        <v>5662870577.011488</v>
      </c>
    </row>
    <row r="12" spans="1:17" x14ac:dyDescent="0.2">
      <c r="A12" s="150"/>
      <c r="B12" s="94" t="s">
        <v>253</v>
      </c>
      <c r="C12" s="143">
        <f>'RC-D'!C12</f>
        <v>418358022.31470001</v>
      </c>
      <c r="D12" s="143">
        <f>'RC-D'!D12</f>
        <v>509018767.20969915</v>
      </c>
      <c r="E12" s="144">
        <f>'RC-D'!E12</f>
        <v>927376789.52439916</v>
      </c>
      <c r="F12" s="143">
        <f>'RC-D'!F12</f>
        <v>119070584.13</v>
      </c>
      <c r="G12" s="143">
        <f>'RC-D'!G12</f>
        <v>82145199.884714007</v>
      </c>
      <c r="H12" s="144">
        <f>'RC-D'!H12</f>
        <v>201215784.014714</v>
      </c>
      <c r="I12" s="143">
        <f>'RC-D'!I12</f>
        <v>227709303.17839998</v>
      </c>
      <c r="J12" s="143">
        <f>'RC-D'!J12</f>
        <v>44560073.74672848</v>
      </c>
      <c r="K12" s="144">
        <f>'RC-D'!K12</f>
        <v>272269376.92512846</v>
      </c>
      <c r="L12" s="143">
        <f>'RC-D'!L12</f>
        <v>3989164902.9601221</v>
      </c>
      <c r="M12" s="143">
        <f>'RC-D'!M12</f>
        <v>110427895.95164824</v>
      </c>
      <c r="N12" s="144">
        <f>'RC-D'!N12</f>
        <v>4099592798.9117703</v>
      </c>
      <c r="O12" s="144">
        <f>'RC-D'!O12</f>
        <v>4754302812.5832224</v>
      </c>
      <c r="P12" s="144">
        <f>'RC-D'!P12</f>
        <v>746151936.7927866</v>
      </c>
      <c r="Q12" s="144">
        <f>'RC-D'!Q12</f>
        <v>5500454749.376009</v>
      </c>
    </row>
    <row r="13" spans="1:17" x14ac:dyDescent="0.2">
      <c r="A13" s="150"/>
      <c r="B13" s="94" t="s">
        <v>254</v>
      </c>
      <c r="C13" s="143">
        <f>'RC-D'!C13</f>
        <v>9224170.9365000017</v>
      </c>
      <c r="D13" s="143">
        <f>'RC-D'!D13</f>
        <v>110902040.18706599</v>
      </c>
      <c r="E13" s="144">
        <f>'RC-D'!E13</f>
        <v>120126211.12356599</v>
      </c>
      <c r="F13" s="143">
        <f>'RC-D'!F13</f>
        <v>14651237.09</v>
      </c>
      <c r="G13" s="143">
        <f>'RC-D'!G13</f>
        <v>122461.95450899936</v>
      </c>
      <c r="H13" s="144">
        <f>'RC-D'!H13</f>
        <v>14773699.044508999</v>
      </c>
      <c r="I13" s="143">
        <f>'RC-D'!I13</f>
        <v>0</v>
      </c>
      <c r="J13" s="143">
        <f>'RC-D'!J13</f>
        <v>0</v>
      </c>
      <c r="K13" s="144">
        <f>'RC-D'!K13</f>
        <v>0</v>
      </c>
      <c r="L13" s="143">
        <f>'RC-D'!L13</f>
        <v>0</v>
      </c>
      <c r="M13" s="143">
        <f>'RC-D'!M13</f>
        <v>27515917.467409</v>
      </c>
      <c r="N13" s="144">
        <f>'RC-D'!N13</f>
        <v>27515917.467409</v>
      </c>
      <c r="O13" s="144">
        <f>'RC-D'!O13</f>
        <v>23875408.026499998</v>
      </c>
      <c r="P13" s="144">
        <f>'RC-D'!P13</f>
        <v>138540419.60898399</v>
      </c>
      <c r="Q13" s="144">
        <f>'RC-D'!Q13</f>
        <v>162415827.63548398</v>
      </c>
    </row>
    <row r="14" spans="1:17" x14ac:dyDescent="0.2">
      <c r="A14" s="150"/>
      <c r="B14" s="95" t="s">
        <v>255</v>
      </c>
      <c r="C14" s="145">
        <f>'RC-D'!C14</f>
        <v>461537705.17060024</v>
      </c>
      <c r="D14" s="145">
        <f>'RC-D'!D14</f>
        <v>1085296440.4195778</v>
      </c>
      <c r="E14" s="144">
        <f>'RC-D'!E14</f>
        <v>1546834145.590178</v>
      </c>
      <c r="F14" s="145">
        <f>'RC-D'!F14</f>
        <v>133742378.10999998</v>
      </c>
      <c r="G14" s="145">
        <f>'RC-D'!G14</f>
        <v>92172213.339222997</v>
      </c>
      <c r="H14" s="144">
        <f>'RC-D'!H14</f>
        <v>225914591.44922298</v>
      </c>
      <c r="I14" s="145">
        <f>'RC-D'!I14</f>
        <v>481932315.12480962</v>
      </c>
      <c r="J14" s="145">
        <f>'RC-D'!J14</f>
        <v>633996221.36816347</v>
      </c>
      <c r="K14" s="144">
        <f>'RC-D'!K14</f>
        <v>1115928536.4929731</v>
      </c>
      <c r="L14" s="145">
        <f>'RC-D'!L14</f>
        <v>3999748045.080122</v>
      </c>
      <c r="M14" s="145">
        <f>'RC-D'!M14</f>
        <v>137943813.4190588</v>
      </c>
      <c r="N14" s="144">
        <f>'RC-D'!N14</f>
        <v>4137691858.4991808</v>
      </c>
      <c r="O14" s="144">
        <f>'RC-D'!O14</f>
        <v>5076960443.4855318</v>
      </c>
      <c r="P14" s="144">
        <f>'RC-D'!P14</f>
        <v>1949408688.5460176</v>
      </c>
      <c r="Q14" s="144">
        <f>'RC-D'!Q14</f>
        <v>7026369132.0315495</v>
      </c>
    </row>
    <row r="15" spans="1:17" x14ac:dyDescent="0.2">
      <c r="A15" s="150"/>
      <c r="B15" s="141" t="s">
        <v>256</v>
      </c>
      <c r="C15" s="146"/>
      <c r="D15" s="146"/>
      <c r="E15" s="147"/>
      <c r="F15" s="146"/>
      <c r="G15" s="146"/>
      <c r="H15" s="146"/>
      <c r="I15" s="146"/>
      <c r="J15" s="146"/>
      <c r="K15" s="146"/>
      <c r="L15" s="147"/>
      <c r="M15" s="146"/>
      <c r="N15" s="146"/>
      <c r="O15" s="146"/>
      <c r="P15" s="146"/>
      <c r="Q15" s="146"/>
    </row>
    <row r="16" spans="1:17" x14ac:dyDescent="0.2">
      <c r="A16" s="150"/>
      <c r="B16" s="90" t="s">
        <v>25</v>
      </c>
      <c r="C16" s="145">
        <f>'RC-D'!C16</f>
        <v>5493952631.269598</v>
      </c>
      <c r="D16" s="145">
        <f>'RC-D'!D16</f>
        <v>4753452011.1830654</v>
      </c>
      <c r="E16" s="144">
        <f>'RC-D'!E16</f>
        <v>10247404642.452663</v>
      </c>
      <c r="F16" s="145">
        <f>'RC-D'!F16</f>
        <v>2493216160.9699998</v>
      </c>
      <c r="G16" s="145">
        <f>'RC-D'!G16</f>
        <v>2255834718.460938</v>
      </c>
      <c r="H16" s="144">
        <f>'RC-D'!H16</f>
        <v>4749050879.4309378</v>
      </c>
      <c r="I16" s="145">
        <f>'RC-D'!I16</f>
        <v>2102237586.5913999</v>
      </c>
      <c r="J16" s="145">
        <f>'RC-D'!J16</f>
        <v>1293188846.8425705</v>
      </c>
      <c r="K16" s="144">
        <f>'RC-D'!K16</f>
        <v>3395426433.4339705</v>
      </c>
      <c r="L16" s="145">
        <f>'RC-D'!L16</f>
        <v>1788576760.9463003</v>
      </c>
      <c r="M16" s="145">
        <f>'RC-D'!M16</f>
        <v>356234502.58805847</v>
      </c>
      <c r="N16" s="144">
        <f>'RC-D'!N16</f>
        <v>2144811263.5343587</v>
      </c>
      <c r="O16" s="144">
        <f>'RC-D'!O16</f>
        <v>11877983139.777302</v>
      </c>
      <c r="P16" s="144">
        <f>'RC-D'!P16</f>
        <v>8658710079.0746155</v>
      </c>
      <c r="Q16" s="144">
        <f>'RC-D'!Q16</f>
        <v>20536693218.851917</v>
      </c>
    </row>
    <row r="17" spans="1:17" x14ac:dyDescent="0.2">
      <c r="A17" s="150"/>
      <c r="B17" s="96" t="s">
        <v>257</v>
      </c>
      <c r="C17" s="148">
        <f>'RC-D'!C17</f>
        <v>5435772004.0295992</v>
      </c>
      <c r="D17" s="148">
        <f>'RC-D'!D17</f>
        <v>3889829354.7891302</v>
      </c>
      <c r="E17" s="144">
        <f>'RC-D'!E17</f>
        <v>9325601358.8187294</v>
      </c>
      <c r="F17" s="148">
        <f>'RC-D'!F17</f>
        <v>2487564055.3399997</v>
      </c>
      <c r="G17" s="148">
        <f>'RC-D'!G17</f>
        <v>1937245085.3195958</v>
      </c>
      <c r="H17" s="144">
        <f>'RC-D'!H17</f>
        <v>4424809140.6595955</v>
      </c>
      <c r="I17" s="148">
        <f>'RC-D'!I17</f>
        <v>2100853129.2814</v>
      </c>
      <c r="J17" s="148">
        <f>'RC-D'!J17</f>
        <v>1151754089.0660474</v>
      </c>
      <c r="K17" s="144">
        <f>'RC-D'!K17</f>
        <v>3252607218.3474474</v>
      </c>
      <c r="L17" s="148">
        <f>'RC-D'!L17</f>
        <v>1784770529.8663001</v>
      </c>
      <c r="M17" s="148">
        <f>'RC-D'!M17</f>
        <v>235391195.26191998</v>
      </c>
      <c r="N17" s="144">
        <f>'RC-D'!N17</f>
        <v>2020161725.1282201</v>
      </c>
      <c r="O17" s="144">
        <f>'RC-D'!O17</f>
        <v>11808959718.517302</v>
      </c>
      <c r="P17" s="144">
        <f>'RC-D'!P17</f>
        <v>7214219724.4366856</v>
      </c>
      <c r="Q17" s="144">
        <f>'RC-D'!Q17</f>
        <v>19023179442.953987</v>
      </c>
    </row>
    <row r="18" spans="1:17" x14ac:dyDescent="0.2">
      <c r="A18" s="150"/>
      <c r="B18" s="96" t="s">
        <v>258</v>
      </c>
      <c r="C18" s="148">
        <f>'RC-D'!C18</f>
        <v>58180627.240000002</v>
      </c>
      <c r="D18" s="148">
        <f>'RC-D'!D18</f>
        <v>863622656.39392829</v>
      </c>
      <c r="E18" s="144">
        <f>'RC-D'!E18</f>
        <v>921803283.6339283</v>
      </c>
      <c r="F18" s="148">
        <f>'RC-D'!F18</f>
        <v>5652105.6299999999</v>
      </c>
      <c r="G18" s="148">
        <f>'RC-D'!G18</f>
        <v>318589633.14134103</v>
      </c>
      <c r="H18" s="144">
        <f>'RC-D'!H18</f>
        <v>324241738.77134103</v>
      </c>
      <c r="I18" s="148">
        <f>'RC-D'!I18</f>
        <v>1384457.31</v>
      </c>
      <c r="J18" s="148">
        <f>'RC-D'!J18</f>
        <v>141434757.77651489</v>
      </c>
      <c r="K18" s="144">
        <f>'RC-D'!K18</f>
        <v>142819215.08651489</v>
      </c>
      <c r="L18" s="148">
        <f>'RC-D'!L18</f>
        <v>3806231.08</v>
      </c>
      <c r="M18" s="148">
        <f>'RC-D'!M18</f>
        <v>120843307.32613938</v>
      </c>
      <c r="N18" s="144">
        <f>'RC-D'!N18</f>
        <v>124649538.40613937</v>
      </c>
      <c r="O18" s="144">
        <f>'RC-D'!O18</f>
        <v>69023421.260000005</v>
      </c>
      <c r="P18" s="144">
        <f>'RC-D'!P18</f>
        <v>1444490354.637923</v>
      </c>
      <c r="Q18" s="144">
        <f>'RC-D'!Q18</f>
        <v>1513513775.897923</v>
      </c>
    </row>
    <row r="19" spans="1:17" x14ac:dyDescent="0.2">
      <c r="A19" s="151"/>
      <c r="B19" s="90" t="s">
        <v>8</v>
      </c>
      <c r="C19" s="145">
        <f>'RC-D'!C19</f>
        <v>3225971016.5937219</v>
      </c>
      <c r="D19" s="145">
        <f>'RC-D'!D19</f>
        <v>6527648817.092783</v>
      </c>
      <c r="E19" s="144">
        <f>'RC-D'!E19</f>
        <v>9753619833.6865044</v>
      </c>
      <c r="F19" s="145">
        <f>'RC-D'!F19</f>
        <v>878644756.67999959</v>
      </c>
      <c r="G19" s="145">
        <f>'RC-D'!G19</f>
        <v>3414832264.5288258</v>
      </c>
      <c r="H19" s="144">
        <f>'RC-D'!H19</f>
        <v>4293477021.2088251</v>
      </c>
      <c r="I19" s="145">
        <f>'RC-D'!I19</f>
        <v>5303330058.8153019</v>
      </c>
      <c r="J19" s="145">
        <f>'RC-D'!J19</f>
        <v>8858779622.6537724</v>
      </c>
      <c r="K19" s="144">
        <f>'RC-D'!K19</f>
        <v>14162109681.469074</v>
      </c>
      <c r="L19" s="145">
        <f>'RC-D'!L19</f>
        <v>1944983694.7788002</v>
      </c>
      <c r="M19" s="145">
        <f>'RC-D'!M19</f>
        <v>2426809108.4860458</v>
      </c>
      <c r="N19" s="144">
        <f>'RC-D'!N19</f>
        <v>4371792803.2648458</v>
      </c>
      <c r="O19" s="144">
        <f>'RC-D'!O19</f>
        <v>11352929526.867819</v>
      </c>
      <c r="P19" s="144">
        <f>'RC-D'!P19</f>
        <v>21228069812.761436</v>
      </c>
      <c r="Q19" s="144">
        <f>'RC-D'!Q19</f>
        <v>32580999339.629257</v>
      </c>
    </row>
    <row r="20" spans="1:17" x14ac:dyDescent="0.2">
      <c r="B20" s="96" t="s">
        <v>259</v>
      </c>
      <c r="C20" s="148">
        <f>'RC-D'!C20</f>
        <v>2862669180.8237209</v>
      </c>
      <c r="D20" s="148">
        <f>'RC-D'!D20</f>
        <v>3084733391.0345058</v>
      </c>
      <c r="E20" s="144">
        <f>'RC-D'!E20</f>
        <v>5947402571.8582268</v>
      </c>
      <c r="F20" s="148">
        <f>'RC-D'!F20</f>
        <v>782502831.29999971</v>
      </c>
      <c r="G20" s="148">
        <f>'RC-D'!G20</f>
        <v>2432271731.8716173</v>
      </c>
      <c r="H20" s="144">
        <f>'RC-D'!H20</f>
        <v>3214774563.171617</v>
      </c>
      <c r="I20" s="148">
        <f>'RC-D'!I20</f>
        <v>4476077108.4308014</v>
      </c>
      <c r="J20" s="148">
        <f>'RC-D'!J20</f>
        <v>6551934470.5217571</v>
      </c>
      <c r="K20" s="144">
        <f>'RC-D'!K20</f>
        <v>11028011578.952559</v>
      </c>
      <c r="L20" s="148">
        <f>'RC-D'!L20</f>
        <v>1544052216.3613</v>
      </c>
      <c r="M20" s="148">
        <f>'RC-D'!M20</f>
        <v>1541589224.9582009</v>
      </c>
      <c r="N20" s="144">
        <f>'RC-D'!N20</f>
        <v>3085641441.3195009</v>
      </c>
      <c r="O20" s="144">
        <f>'RC-D'!O20</f>
        <v>9665301336.9158211</v>
      </c>
      <c r="P20" s="144">
        <f>'RC-D'!P20</f>
        <v>13610528818.386093</v>
      </c>
      <c r="Q20" s="144">
        <f>'RC-D'!Q20</f>
        <v>23275830155.301914</v>
      </c>
    </row>
    <row r="21" spans="1:17" x14ac:dyDescent="0.2">
      <c r="B21" s="96" t="s">
        <v>260</v>
      </c>
      <c r="C21" s="148">
        <f>'RC-D'!C21</f>
        <v>363301835.77000004</v>
      </c>
      <c r="D21" s="148">
        <f>'RC-D'!D21</f>
        <v>3442915426.0582795</v>
      </c>
      <c r="E21" s="144">
        <f>'RC-D'!E21</f>
        <v>3806217261.8282795</v>
      </c>
      <c r="F21" s="148">
        <f>'RC-D'!F21</f>
        <v>96141925.379999936</v>
      </c>
      <c r="G21" s="148">
        <f>'RC-D'!G21</f>
        <v>982560532.6572063</v>
      </c>
      <c r="H21" s="144">
        <f>'RC-D'!H21</f>
        <v>1078702458.0372062</v>
      </c>
      <c r="I21" s="148">
        <f>'RC-D'!I21</f>
        <v>827252950.38450003</v>
      </c>
      <c r="J21" s="148">
        <f>'RC-D'!J21</f>
        <v>2306845152.1320109</v>
      </c>
      <c r="K21" s="144">
        <f>'RC-D'!K21</f>
        <v>3134098102.516511</v>
      </c>
      <c r="L21" s="148">
        <f>'RC-D'!L21</f>
        <v>400931478.41750014</v>
      </c>
      <c r="M21" s="148">
        <f>'RC-D'!M21</f>
        <v>885219883.52785003</v>
      </c>
      <c r="N21" s="144">
        <f>'RC-D'!N21</f>
        <v>1286151361.9453502</v>
      </c>
      <c r="O21" s="144">
        <f>'RC-D'!O21</f>
        <v>1687628189.9519992</v>
      </c>
      <c r="P21" s="144">
        <f>'RC-D'!P21</f>
        <v>7617540994.3753452</v>
      </c>
      <c r="Q21" s="144">
        <f>'RC-D'!Q21</f>
        <v>9305169184.3273449</v>
      </c>
    </row>
    <row r="22" spans="1:17" x14ac:dyDescent="0.2">
      <c r="B22" s="97" t="s">
        <v>261</v>
      </c>
      <c r="C22" s="149">
        <f>'RC-D'!C22</f>
        <v>8719923647.8633213</v>
      </c>
      <c r="D22" s="149">
        <f>'RC-D'!D22</f>
        <v>11281100828.27585</v>
      </c>
      <c r="E22" s="144">
        <f>'RC-D'!E22</f>
        <v>20001024476.139172</v>
      </c>
      <c r="F22" s="149">
        <f>'RC-D'!F22</f>
        <v>3371860917.6499996</v>
      </c>
      <c r="G22" s="149">
        <f>'RC-D'!G22</f>
        <v>5670666982.9897614</v>
      </c>
      <c r="H22" s="144">
        <f>'RC-D'!H22</f>
        <v>9042527900.639761</v>
      </c>
      <c r="I22" s="149">
        <f>'RC-D'!I22</f>
        <v>7405567645.4067011</v>
      </c>
      <c r="J22" s="149">
        <f>'RC-D'!J22</f>
        <v>10151968469.496346</v>
      </c>
      <c r="K22" s="144">
        <f>'RC-D'!K22</f>
        <v>17557536114.903046</v>
      </c>
      <c r="L22" s="149">
        <f>'RC-D'!L22</f>
        <v>3733560455.7251</v>
      </c>
      <c r="M22" s="149">
        <f>'RC-D'!M22</f>
        <v>2783043611.0740991</v>
      </c>
      <c r="N22" s="144">
        <f>'RC-D'!N22</f>
        <v>6516604066.7991991</v>
      </c>
      <c r="O22" s="144">
        <f>'RC-D'!O22</f>
        <v>23230912666.64513</v>
      </c>
      <c r="P22" s="144">
        <f>'RC-D'!P22</f>
        <v>29886779891.83604</v>
      </c>
      <c r="Q22" s="144">
        <f>'RC-D'!Q22</f>
        <v>53117692558.481171</v>
      </c>
    </row>
    <row r="23" spans="1:17" x14ac:dyDescent="0.2">
      <c r="B23" s="152" t="s">
        <v>26</v>
      </c>
      <c r="C23" s="153">
        <f>'RC-D'!C23</f>
        <v>9181461353.0339222</v>
      </c>
      <c r="D23" s="153">
        <f>'RC-D'!D23</f>
        <v>12366397268.695425</v>
      </c>
      <c r="E23" s="153">
        <f>'RC-D'!E23</f>
        <v>21547858621.729347</v>
      </c>
      <c r="F23" s="153">
        <f>'RC-D'!F23</f>
        <v>3505603295.7600002</v>
      </c>
      <c r="G23" s="153">
        <f>'RC-D'!G23</f>
        <v>5762839196.3289814</v>
      </c>
      <c r="H23" s="153">
        <f>'RC-D'!H23</f>
        <v>9268442492.0889816</v>
      </c>
      <c r="I23" s="153">
        <f>'RC-D'!I23</f>
        <v>7887499960.5315104</v>
      </c>
      <c r="J23" s="153">
        <f>'RC-D'!J23</f>
        <v>10785964690.864506</v>
      </c>
      <c r="K23" s="153">
        <f>'RC-D'!K23</f>
        <v>18673464651.396015</v>
      </c>
      <c r="L23" s="153">
        <f>'RC-D'!L23</f>
        <v>7733308500.8052225</v>
      </c>
      <c r="M23" s="153">
        <f>'RC-D'!M23</f>
        <v>2920987424.4931574</v>
      </c>
      <c r="N23" s="153">
        <f>'RC-D'!N23</f>
        <v>10654295925.29838</v>
      </c>
      <c r="O23" s="153">
        <f>'RC-D'!O23</f>
        <v>28307873110.130653</v>
      </c>
      <c r="P23" s="153">
        <f>'RC-D'!P23</f>
        <v>31836188580.38208</v>
      </c>
      <c r="Q23" s="153">
        <f>'RC-D'!Q23</f>
        <v>60144061690.512733</v>
      </c>
    </row>
  </sheetData>
  <mergeCells count="7">
    <mergeCell ref="O4:Q4"/>
    <mergeCell ref="A4:A5"/>
    <mergeCell ref="B4:B5"/>
    <mergeCell ref="C4:E4"/>
    <mergeCell ref="F4:H4"/>
    <mergeCell ref="I4:K4"/>
    <mergeCell ref="L4:N4"/>
  </mergeCells>
  <pageMargins left="0.25" right="0.25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B53"/>
  <sheetViews>
    <sheetView view="pageBreakPreview" zoomScale="93" zoomScaleNormal="115" zoomScaleSheetLayoutView="130" workbookViewId="0">
      <selection activeCell="A3" sqref="A3"/>
    </sheetView>
  </sheetViews>
  <sheetFormatPr defaultColWidth="8.7109375" defaultRowHeight="12.75" x14ac:dyDescent="0.2"/>
  <cols>
    <col min="1" max="1" width="59.7109375" style="105" customWidth="1"/>
    <col min="2" max="2" width="18.140625" style="105" bestFit="1" customWidth="1"/>
    <col min="3" max="4" width="9.85546875" style="105" bestFit="1" customWidth="1"/>
    <col min="5" max="7" width="8.85546875" style="105" bestFit="1" customWidth="1"/>
    <col min="8" max="13" width="8.7109375" style="105"/>
    <col min="14" max="16" width="8.85546875" style="105" bestFit="1" customWidth="1"/>
    <col min="17" max="19" width="9.85546875" style="105" bestFit="1" customWidth="1"/>
    <col min="20" max="28" width="8.85546875" style="105" bestFit="1" customWidth="1"/>
    <col min="29" max="16384" width="8.7109375" style="105"/>
  </cols>
  <sheetData>
    <row r="1" spans="1:28" x14ac:dyDescent="0.2">
      <c r="A1" s="108" t="s">
        <v>211</v>
      </c>
    </row>
    <row r="2" spans="1:28" x14ac:dyDescent="0.2">
      <c r="A2" s="67"/>
    </row>
    <row r="3" spans="1:28" x14ac:dyDescent="0.2">
      <c r="A3" s="67">
        <f>BS!B3</f>
        <v>45777</v>
      </c>
    </row>
    <row r="4" spans="1:28" x14ac:dyDescent="0.2">
      <c r="A4" s="162" t="s">
        <v>262</v>
      </c>
    </row>
    <row r="5" spans="1:28" ht="87" customHeight="1" x14ac:dyDescent="0.2">
      <c r="A5" s="212" t="s">
        <v>210</v>
      </c>
      <c r="B5" s="213" t="s">
        <v>183</v>
      </c>
      <c r="C5" s="213"/>
      <c r="D5" s="213"/>
      <c r="E5" s="213" t="s">
        <v>184</v>
      </c>
      <c r="F5" s="213"/>
      <c r="G5" s="213"/>
      <c r="H5" s="213" t="s">
        <v>185</v>
      </c>
      <c r="I5" s="213"/>
      <c r="J5" s="213"/>
      <c r="K5" s="213" t="s">
        <v>186</v>
      </c>
      <c r="L5" s="213"/>
      <c r="M5" s="213"/>
      <c r="N5" s="213" t="s">
        <v>187</v>
      </c>
      <c r="O5" s="213"/>
      <c r="P5" s="213"/>
      <c r="Q5" s="211" t="s">
        <v>188</v>
      </c>
      <c r="R5" s="211"/>
      <c r="S5" s="211"/>
      <c r="T5" s="211" t="s">
        <v>189</v>
      </c>
      <c r="U5" s="211"/>
      <c r="V5" s="211"/>
      <c r="W5" s="211" t="s">
        <v>190</v>
      </c>
      <c r="X5" s="211"/>
      <c r="Y5" s="211"/>
      <c r="Z5" s="211" t="s">
        <v>191</v>
      </c>
      <c r="AA5" s="211"/>
      <c r="AB5" s="211"/>
    </row>
    <row r="6" spans="1:28" x14ac:dyDescent="0.2">
      <c r="A6" s="212"/>
      <c r="B6" s="106" t="s">
        <v>22</v>
      </c>
      <c r="C6" s="106" t="s">
        <v>23</v>
      </c>
      <c r="D6" s="106" t="s">
        <v>66</v>
      </c>
      <c r="E6" s="106" t="s">
        <v>22</v>
      </c>
      <c r="F6" s="106" t="s">
        <v>23</v>
      </c>
      <c r="G6" s="106" t="s">
        <v>66</v>
      </c>
      <c r="H6" s="106" t="s">
        <v>22</v>
      </c>
      <c r="I6" s="106" t="s">
        <v>23</v>
      </c>
      <c r="J6" s="106" t="s">
        <v>66</v>
      </c>
      <c r="K6" s="106" t="s">
        <v>22</v>
      </c>
      <c r="L6" s="106" t="s">
        <v>23</v>
      </c>
      <c r="M6" s="106" t="s">
        <v>66</v>
      </c>
      <c r="N6" s="106" t="s">
        <v>22</v>
      </c>
      <c r="O6" s="106" t="s">
        <v>23</v>
      </c>
      <c r="P6" s="106" t="s">
        <v>66</v>
      </c>
      <c r="Q6" s="106" t="s">
        <v>22</v>
      </c>
      <c r="R6" s="106" t="s">
        <v>23</v>
      </c>
      <c r="S6" s="106" t="s">
        <v>66</v>
      </c>
      <c r="T6" s="106" t="s">
        <v>22</v>
      </c>
      <c r="U6" s="106" t="s">
        <v>23</v>
      </c>
      <c r="V6" s="106" t="s">
        <v>66</v>
      </c>
      <c r="W6" s="106" t="s">
        <v>22</v>
      </c>
      <c r="X6" s="106" t="s">
        <v>23</v>
      </c>
      <c r="Y6" s="106" t="s">
        <v>66</v>
      </c>
      <c r="Z6" s="106" t="s">
        <v>22</v>
      </c>
      <c r="AA6" s="106" t="s">
        <v>23</v>
      </c>
      <c r="AB6" s="106" t="s">
        <v>66</v>
      </c>
    </row>
    <row r="7" spans="1:28" x14ac:dyDescent="0.2">
      <c r="A7" s="101" t="s">
        <v>265</v>
      </c>
      <c r="B7" s="154">
        <v>141987279.12080002</v>
      </c>
      <c r="C7" s="154">
        <v>331790.42879999999</v>
      </c>
      <c r="D7" s="154">
        <v>142319069.54960001</v>
      </c>
      <c r="E7" s="155">
        <v>273884.04833344999</v>
      </c>
      <c r="F7" s="155">
        <v>990.15090000000009</v>
      </c>
      <c r="G7" s="155">
        <v>274874.19923345</v>
      </c>
      <c r="H7" s="107">
        <v>0.110129</v>
      </c>
      <c r="I7" s="103">
        <v>7.4999999999999997E-2</v>
      </c>
      <c r="J7" s="107">
        <v>0.110027</v>
      </c>
      <c r="K7" s="104">
        <v>18.340800000000002</v>
      </c>
      <c r="L7" s="104">
        <v>19.366599999999998</v>
      </c>
      <c r="M7" s="104">
        <v>18.343299999999999</v>
      </c>
      <c r="N7" s="158">
        <v>0</v>
      </c>
      <c r="O7" s="158">
        <v>0</v>
      </c>
      <c r="P7" s="158">
        <v>0</v>
      </c>
      <c r="Q7" s="158">
        <v>141987279.12080002</v>
      </c>
      <c r="R7" s="158">
        <v>331790.42879999999</v>
      </c>
      <c r="S7" s="158">
        <v>142319069.54960001</v>
      </c>
      <c r="T7" s="158">
        <v>0</v>
      </c>
      <c r="U7" s="158">
        <v>0</v>
      </c>
      <c r="V7" s="158">
        <v>0</v>
      </c>
      <c r="W7" s="158">
        <v>0</v>
      </c>
      <c r="X7" s="158">
        <v>0</v>
      </c>
      <c r="Y7" s="158">
        <v>0</v>
      </c>
      <c r="Z7" s="158">
        <v>0</v>
      </c>
      <c r="AA7" s="158">
        <v>0</v>
      </c>
      <c r="AB7" s="158">
        <v>0</v>
      </c>
    </row>
    <row r="8" spans="1:28" x14ac:dyDescent="0.2">
      <c r="A8" s="100" t="s">
        <v>82</v>
      </c>
      <c r="B8" s="154">
        <v>5781582.0645000003</v>
      </c>
      <c r="C8" s="154">
        <v>32538263.177106574</v>
      </c>
      <c r="D8" s="154">
        <v>38319845.241606578</v>
      </c>
      <c r="E8" s="155">
        <v>150495.81354584001</v>
      </c>
      <c r="F8" s="155">
        <v>297451.96710999997</v>
      </c>
      <c r="G8" s="155">
        <v>447947.78065583995</v>
      </c>
      <c r="H8" s="107">
        <v>0.15964400000000001</v>
      </c>
      <c r="I8" s="103">
        <v>9.45701139846227E-2</v>
      </c>
      <c r="J8" s="107">
        <v>0.104313</v>
      </c>
      <c r="K8" s="104">
        <v>52.905099999999997</v>
      </c>
      <c r="L8" s="104">
        <v>50.696287121136741</v>
      </c>
      <c r="M8" s="104">
        <v>51.027099999999997</v>
      </c>
      <c r="N8" s="158">
        <v>4086.88</v>
      </c>
      <c r="O8" s="158">
        <v>0</v>
      </c>
      <c r="P8" s="158">
        <v>4086.88</v>
      </c>
      <c r="Q8" s="158">
        <v>5447723.7045</v>
      </c>
      <c r="R8" s="158">
        <v>32538263.177106574</v>
      </c>
      <c r="S8" s="158">
        <v>37985986.881606579</v>
      </c>
      <c r="T8" s="158">
        <v>143430</v>
      </c>
      <c r="U8" s="158">
        <v>0</v>
      </c>
      <c r="V8" s="158">
        <v>143430</v>
      </c>
      <c r="W8" s="158">
        <v>190428.36000000002</v>
      </c>
      <c r="X8" s="158">
        <v>0</v>
      </c>
      <c r="Y8" s="158">
        <v>190428.36000000002</v>
      </c>
      <c r="Z8" s="158">
        <v>0</v>
      </c>
      <c r="AA8" s="158">
        <v>0</v>
      </c>
      <c r="AB8" s="158">
        <v>0</v>
      </c>
    </row>
    <row r="9" spans="1:28" x14ac:dyDescent="0.2">
      <c r="A9" s="100" t="s">
        <v>83</v>
      </c>
      <c r="B9" s="154">
        <v>727679968.27020001</v>
      </c>
      <c r="C9" s="154">
        <v>105061077.710868</v>
      </c>
      <c r="D9" s="154">
        <v>832741045.98106802</v>
      </c>
      <c r="E9" s="155">
        <v>2489665.7330911099</v>
      </c>
      <c r="F9" s="155">
        <v>507831.24118530005</v>
      </c>
      <c r="G9" s="155">
        <v>2997496.97427641</v>
      </c>
      <c r="H9" s="107">
        <v>0.140594</v>
      </c>
      <c r="I9" s="103">
        <v>8.5893586190214366E-2</v>
      </c>
      <c r="J9" s="107">
        <v>0.133713</v>
      </c>
      <c r="K9" s="104">
        <v>30.584399999999999</v>
      </c>
      <c r="L9" s="104">
        <v>24.882708683464124</v>
      </c>
      <c r="M9" s="104">
        <v>29.864699999999999</v>
      </c>
      <c r="N9" s="158">
        <v>633584.57000000007</v>
      </c>
      <c r="O9" s="158">
        <v>393170.63</v>
      </c>
      <c r="P9" s="158">
        <v>1026755.2000000001</v>
      </c>
      <c r="Q9" s="158">
        <v>722764354.93189991</v>
      </c>
      <c r="R9" s="158">
        <v>104638037.33426799</v>
      </c>
      <c r="S9" s="158">
        <v>827402392.266168</v>
      </c>
      <c r="T9" s="158">
        <v>3002489.7151000001</v>
      </c>
      <c r="U9" s="158">
        <v>0</v>
      </c>
      <c r="V9" s="158">
        <v>3002489.7151000001</v>
      </c>
      <c r="W9" s="158">
        <v>1608159.57</v>
      </c>
      <c r="X9" s="158">
        <v>362354.00660000002</v>
      </c>
      <c r="Y9" s="158">
        <v>1970513.5766</v>
      </c>
      <c r="Z9" s="158">
        <v>304964.05320000002</v>
      </c>
      <c r="AA9" s="158">
        <v>60686.37</v>
      </c>
      <c r="AB9" s="158">
        <v>365650.42320000002</v>
      </c>
    </row>
    <row r="10" spans="1:28" x14ac:dyDescent="0.2">
      <c r="A10" s="100" t="s">
        <v>192</v>
      </c>
      <c r="B10" s="154">
        <v>244804506.94210002</v>
      </c>
      <c r="C10" s="154">
        <v>1772297.3076000002</v>
      </c>
      <c r="D10" s="154">
        <v>246576804.24970001</v>
      </c>
      <c r="E10" s="155">
        <v>1148629.2959499999</v>
      </c>
      <c r="F10" s="155">
        <v>12760.0569</v>
      </c>
      <c r="G10" s="155">
        <v>1161389.3528499999</v>
      </c>
      <c r="H10" s="107">
        <v>0.142432</v>
      </c>
      <c r="I10" s="103">
        <v>0.10009900000000001</v>
      </c>
      <c r="J10" s="107">
        <v>0.14215</v>
      </c>
      <c r="K10" s="104">
        <v>23.680700000000002</v>
      </c>
      <c r="L10" s="104">
        <v>78.157200000000003</v>
      </c>
      <c r="M10" s="104">
        <v>24.0732</v>
      </c>
      <c r="N10" s="158">
        <v>135.74</v>
      </c>
      <c r="O10" s="158">
        <v>0</v>
      </c>
      <c r="P10" s="158">
        <v>135.74</v>
      </c>
      <c r="Q10" s="158">
        <v>243420447.10210001</v>
      </c>
      <c r="R10" s="158">
        <v>1747791.9983000001</v>
      </c>
      <c r="S10" s="158">
        <v>245168239.1004</v>
      </c>
      <c r="T10" s="158">
        <v>31171.84</v>
      </c>
      <c r="U10" s="158">
        <v>0</v>
      </c>
      <c r="V10" s="158">
        <v>31171.84</v>
      </c>
      <c r="W10" s="158">
        <v>1352888</v>
      </c>
      <c r="X10" s="158">
        <v>24505.309300000001</v>
      </c>
      <c r="Y10" s="158">
        <v>1377393.3093000001</v>
      </c>
      <c r="Z10" s="158">
        <v>0</v>
      </c>
      <c r="AA10" s="158">
        <v>0</v>
      </c>
      <c r="AB10" s="158">
        <v>0</v>
      </c>
    </row>
    <row r="11" spans="1:28" x14ac:dyDescent="0.2">
      <c r="A11" s="100" t="s">
        <v>84</v>
      </c>
      <c r="B11" s="154">
        <v>370319447.2224763</v>
      </c>
      <c r="C11" s="154">
        <v>3799203908.958817</v>
      </c>
      <c r="D11" s="154">
        <v>4169523356.1812935</v>
      </c>
      <c r="E11" s="155">
        <v>16191092.477006577</v>
      </c>
      <c r="F11" s="155">
        <v>34227226.564404532</v>
      </c>
      <c r="G11" s="155">
        <v>50418319.041411109</v>
      </c>
      <c r="H11" s="107">
        <v>0.12654399999999999</v>
      </c>
      <c r="I11" s="103">
        <v>0.10464706590424354</v>
      </c>
      <c r="J11" s="107">
        <v>0.10652499999999999</v>
      </c>
      <c r="K11" s="104">
        <v>40.581699999999998</v>
      </c>
      <c r="L11" s="104">
        <v>37.647526604490039</v>
      </c>
      <c r="M11" s="104">
        <v>37.902200000000001</v>
      </c>
      <c r="N11" s="158">
        <v>22992690.772899996</v>
      </c>
      <c r="O11" s="158">
        <v>64734283.288828</v>
      </c>
      <c r="P11" s="158">
        <v>87726974.061728001</v>
      </c>
      <c r="Q11" s="158">
        <v>325836002.0031544</v>
      </c>
      <c r="R11" s="158">
        <v>3544920800.3225145</v>
      </c>
      <c r="S11" s="158">
        <v>3870756802.3256688</v>
      </c>
      <c r="T11" s="158">
        <v>13057190.89042297</v>
      </c>
      <c r="U11" s="158">
        <v>147388226.20256633</v>
      </c>
      <c r="V11" s="158">
        <v>160445417.0929893</v>
      </c>
      <c r="W11" s="158">
        <v>31426254.328898899</v>
      </c>
      <c r="X11" s="158">
        <v>100268384.60363634</v>
      </c>
      <c r="Y11" s="158">
        <v>131694638.93253523</v>
      </c>
      <c r="Z11" s="158">
        <v>0</v>
      </c>
      <c r="AA11" s="158">
        <v>6626497.8300999999</v>
      </c>
      <c r="AB11" s="158">
        <v>6626497.8300999999</v>
      </c>
    </row>
    <row r="12" spans="1:28" x14ac:dyDescent="0.2">
      <c r="A12" s="100" t="s">
        <v>85</v>
      </c>
      <c r="B12" s="154">
        <v>677067360.96768606</v>
      </c>
      <c r="C12" s="154">
        <v>2816619288.2751617</v>
      </c>
      <c r="D12" s="154">
        <v>3493686649.2428479</v>
      </c>
      <c r="E12" s="155">
        <v>6147479.4018212408</v>
      </c>
      <c r="F12" s="155">
        <v>22458979.976423576</v>
      </c>
      <c r="G12" s="155">
        <v>28606459.378244817</v>
      </c>
      <c r="H12" s="107">
        <v>0.12502099999999999</v>
      </c>
      <c r="I12" s="103">
        <v>8.6996093192780663E-2</v>
      </c>
      <c r="J12" s="107">
        <v>9.4329999999999997E-2</v>
      </c>
      <c r="K12" s="104">
        <v>97.5625</v>
      </c>
      <c r="L12" s="104">
        <v>119.46609488252882</v>
      </c>
      <c r="M12" s="104">
        <v>115.253</v>
      </c>
      <c r="N12" s="158">
        <v>4735586.1261999989</v>
      </c>
      <c r="O12" s="158">
        <v>42132411.126408003</v>
      </c>
      <c r="P12" s="158">
        <v>46867997.252608001</v>
      </c>
      <c r="Q12" s="158">
        <v>628971669.74466884</v>
      </c>
      <c r="R12" s="158">
        <v>2612512113.3913932</v>
      </c>
      <c r="S12" s="158">
        <v>3241483783.1360621</v>
      </c>
      <c r="T12" s="158">
        <v>25088725.433617197</v>
      </c>
      <c r="U12" s="158">
        <v>138830739.5540525</v>
      </c>
      <c r="V12" s="158">
        <v>163919464.98766971</v>
      </c>
      <c r="W12" s="158">
        <v>23006965.789399993</v>
      </c>
      <c r="X12" s="158">
        <v>63954144.780815996</v>
      </c>
      <c r="Y12" s="158">
        <v>86961110.570215985</v>
      </c>
      <c r="Z12" s="158">
        <v>0</v>
      </c>
      <c r="AA12" s="158">
        <v>1322290.5489000001</v>
      </c>
      <c r="AB12" s="158">
        <v>1322290.5489000001</v>
      </c>
    </row>
    <row r="13" spans="1:28" x14ac:dyDescent="0.2">
      <c r="A13" s="100" t="s">
        <v>86</v>
      </c>
      <c r="B13" s="154">
        <v>485917303.58126783</v>
      </c>
      <c r="C13" s="154">
        <v>466245649.31505835</v>
      </c>
      <c r="D13" s="154">
        <v>952162952.89632618</v>
      </c>
      <c r="E13" s="155">
        <v>17166368.805526115</v>
      </c>
      <c r="F13" s="155">
        <v>5641829.0033796094</v>
      </c>
      <c r="G13" s="155">
        <v>22808197.808905724</v>
      </c>
      <c r="H13" s="107">
        <v>0.140711</v>
      </c>
      <c r="I13" s="103">
        <v>9.1615339624844305E-2</v>
      </c>
      <c r="J13" s="107">
        <v>0.116662</v>
      </c>
      <c r="K13" s="104">
        <v>40.679000000000002</v>
      </c>
      <c r="L13" s="104">
        <v>55.660546817281556</v>
      </c>
      <c r="M13" s="104">
        <v>48.0383</v>
      </c>
      <c r="N13" s="158">
        <v>28237152.4089</v>
      </c>
      <c r="O13" s="158">
        <v>11918869.761539999</v>
      </c>
      <c r="P13" s="158">
        <v>40156022.170440003</v>
      </c>
      <c r="Q13" s="158">
        <v>411376197.18346786</v>
      </c>
      <c r="R13" s="158">
        <v>422574673.10844499</v>
      </c>
      <c r="S13" s="158">
        <v>833950870.29191291</v>
      </c>
      <c r="T13" s="158">
        <v>42717993.306599997</v>
      </c>
      <c r="U13" s="158">
        <v>28113824.874173328</v>
      </c>
      <c r="V13" s="158">
        <v>70831818.180773318</v>
      </c>
      <c r="W13" s="158">
        <v>31800650.348000001</v>
      </c>
      <c r="X13" s="158">
        <v>15557151.33244</v>
      </c>
      <c r="Y13" s="158">
        <v>47357801.680440001</v>
      </c>
      <c r="Z13" s="158">
        <v>22462.743200000001</v>
      </c>
      <c r="AA13" s="158">
        <v>0</v>
      </c>
      <c r="AB13" s="158">
        <v>22462.743200000001</v>
      </c>
    </row>
    <row r="14" spans="1:28" x14ac:dyDescent="0.2">
      <c r="A14" s="100" t="s">
        <v>87</v>
      </c>
      <c r="B14" s="154">
        <v>726110083.98730004</v>
      </c>
      <c r="C14" s="154">
        <v>1413493233.181277</v>
      </c>
      <c r="D14" s="154">
        <v>2139603317.1685772</v>
      </c>
      <c r="E14" s="155">
        <v>11188717.317822631</v>
      </c>
      <c r="F14" s="155">
        <v>10981795.956606461</v>
      </c>
      <c r="G14" s="155">
        <v>22170513.27442909</v>
      </c>
      <c r="H14" s="107">
        <v>0.132214</v>
      </c>
      <c r="I14" s="103">
        <v>0.1004696426110108</v>
      </c>
      <c r="J14" s="107">
        <v>0.111206</v>
      </c>
      <c r="K14" s="104">
        <v>59.6783</v>
      </c>
      <c r="L14" s="104">
        <v>70.820680315245951</v>
      </c>
      <c r="M14" s="104">
        <v>67.042100000000005</v>
      </c>
      <c r="N14" s="158">
        <v>7802153.6694999989</v>
      </c>
      <c r="O14" s="158">
        <v>24127949.882644001</v>
      </c>
      <c r="P14" s="158">
        <v>31930103.552143998</v>
      </c>
      <c r="Q14" s="158">
        <v>601797231.22549999</v>
      </c>
      <c r="R14" s="158">
        <v>1339490234.247297</v>
      </c>
      <c r="S14" s="158">
        <v>1941287465.4727972</v>
      </c>
      <c r="T14" s="158">
        <v>110661124.625</v>
      </c>
      <c r="U14" s="158">
        <v>43830110.866235986</v>
      </c>
      <c r="V14" s="158">
        <v>154491235.49123597</v>
      </c>
      <c r="W14" s="158">
        <v>13651728.136800002</v>
      </c>
      <c r="X14" s="158">
        <v>30172888.067743994</v>
      </c>
      <c r="Y14" s="158">
        <v>43824616.204543993</v>
      </c>
      <c r="Z14" s="158">
        <v>0</v>
      </c>
      <c r="AA14" s="158">
        <v>0</v>
      </c>
      <c r="AB14" s="158">
        <v>0</v>
      </c>
    </row>
    <row r="15" spans="1:28" x14ac:dyDescent="0.2">
      <c r="A15" s="100" t="s">
        <v>193</v>
      </c>
      <c r="B15" s="154">
        <v>1477769464.6820629</v>
      </c>
      <c r="C15" s="154">
        <v>1030102980.7395065</v>
      </c>
      <c r="D15" s="154">
        <v>2507872445.4215693</v>
      </c>
      <c r="E15" s="155">
        <v>17730752.413360659</v>
      </c>
      <c r="F15" s="155">
        <v>7185225.34289282</v>
      </c>
      <c r="G15" s="155">
        <v>24915977.756253481</v>
      </c>
      <c r="H15" s="107">
        <v>0.12834599999999999</v>
      </c>
      <c r="I15" s="103">
        <v>8.6342872332213383E-2</v>
      </c>
      <c r="J15" s="107">
        <v>0.111556</v>
      </c>
      <c r="K15" s="104">
        <v>57.292900000000003</v>
      </c>
      <c r="L15" s="104">
        <v>69.241896371876436</v>
      </c>
      <c r="M15" s="104">
        <v>62.113799999999998</v>
      </c>
      <c r="N15" s="158">
        <v>17891422.563200001</v>
      </c>
      <c r="O15" s="158">
        <v>44916567.816952363</v>
      </c>
      <c r="P15" s="158">
        <v>62807990.38015236</v>
      </c>
      <c r="Q15" s="158">
        <v>1433329031.508363</v>
      </c>
      <c r="R15" s="158">
        <v>959700000.56456411</v>
      </c>
      <c r="S15" s="158">
        <v>2393029032.072927</v>
      </c>
      <c r="T15" s="158">
        <v>29193811.527000003</v>
      </c>
      <c r="U15" s="158">
        <v>49965015.488989994</v>
      </c>
      <c r="V15" s="158">
        <v>79158827.015989989</v>
      </c>
      <c r="W15" s="158">
        <v>14562710.653900001</v>
      </c>
      <c r="X15" s="158">
        <v>20066415.483752359</v>
      </c>
      <c r="Y15" s="158">
        <v>34629126.13765236</v>
      </c>
      <c r="Z15" s="158">
        <v>683910.99280000001</v>
      </c>
      <c r="AA15" s="158">
        <v>371549.2022</v>
      </c>
      <c r="AB15" s="158">
        <v>1055460.1950000001</v>
      </c>
    </row>
    <row r="16" spans="1:28" x14ac:dyDescent="0.2">
      <c r="A16" s="100" t="s">
        <v>88</v>
      </c>
      <c r="B16" s="154">
        <v>1119955426.6261668</v>
      </c>
      <c r="C16" s="154">
        <v>773539646.70958471</v>
      </c>
      <c r="D16" s="154">
        <v>1893495073.3357515</v>
      </c>
      <c r="E16" s="155">
        <v>20201001.143318273</v>
      </c>
      <c r="F16" s="155">
        <v>67769324.808340371</v>
      </c>
      <c r="G16" s="155">
        <v>87970325.951658636</v>
      </c>
      <c r="H16" s="107">
        <v>0.126577</v>
      </c>
      <c r="I16" s="103">
        <v>8.7973092883914764E-2</v>
      </c>
      <c r="J16" s="107">
        <v>0.110809</v>
      </c>
      <c r="K16" s="104">
        <v>56.979900000000001</v>
      </c>
      <c r="L16" s="104">
        <v>88.487109509744542</v>
      </c>
      <c r="M16" s="104">
        <v>69.845799999999997</v>
      </c>
      <c r="N16" s="158">
        <v>13072989.1864</v>
      </c>
      <c r="O16" s="158">
        <v>15207462.07234225</v>
      </c>
      <c r="P16" s="158">
        <v>28280451.258742251</v>
      </c>
      <c r="Q16" s="158">
        <v>1022757895.9210068</v>
      </c>
      <c r="R16" s="158">
        <v>603109433.71869457</v>
      </c>
      <c r="S16" s="158">
        <v>1625867329.6397016</v>
      </c>
      <c r="T16" s="158">
        <v>76168744.563899979</v>
      </c>
      <c r="U16" s="158">
        <v>65681272.680847891</v>
      </c>
      <c r="V16" s="158">
        <v>141850017.24474788</v>
      </c>
      <c r="W16" s="158">
        <v>20992110.281259995</v>
      </c>
      <c r="X16" s="158">
        <v>104748940.31004226</v>
      </c>
      <c r="Y16" s="158">
        <v>125741050.59130226</v>
      </c>
      <c r="Z16" s="158">
        <v>36675.859999999993</v>
      </c>
      <c r="AA16" s="158">
        <v>0</v>
      </c>
      <c r="AB16" s="158">
        <v>36675.859999999993</v>
      </c>
    </row>
    <row r="17" spans="1:28" x14ac:dyDescent="0.2">
      <c r="A17" s="100" t="s">
        <v>194</v>
      </c>
      <c r="B17" s="154">
        <v>330883238.52527094</v>
      </c>
      <c r="C17" s="154">
        <v>434034546.28634602</v>
      </c>
      <c r="D17" s="154">
        <v>764917784.8116169</v>
      </c>
      <c r="E17" s="155">
        <v>3755320.8624825091</v>
      </c>
      <c r="F17" s="155">
        <v>2706758.4353574002</v>
      </c>
      <c r="G17" s="155">
        <v>6462079.2978399098</v>
      </c>
      <c r="H17" s="107">
        <v>0.12851499999999999</v>
      </c>
      <c r="I17" s="103">
        <v>7.8871491016652626E-2</v>
      </c>
      <c r="J17" s="107">
        <v>0.10033</v>
      </c>
      <c r="K17" s="104">
        <v>56.789400000000001</v>
      </c>
      <c r="L17" s="104">
        <v>59.579116560683019</v>
      </c>
      <c r="M17" s="104">
        <v>58.373800000000003</v>
      </c>
      <c r="N17" s="158">
        <v>3742114.9655999998</v>
      </c>
      <c r="O17" s="158">
        <v>2834247.8297000001</v>
      </c>
      <c r="P17" s="158">
        <v>6576362.7952999994</v>
      </c>
      <c r="Q17" s="158">
        <v>319494661.35847098</v>
      </c>
      <c r="R17" s="158">
        <v>423763530.95066202</v>
      </c>
      <c r="S17" s="158">
        <v>743258192.30913281</v>
      </c>
      <c r="T17" s="158">
        <v>7151506.5433999998</v>
      </c>
      <c r="U17" s="158">
        <v>5332164.8840840003</v>
      </c>
      <c r="V17" s="158">
        <v>12483671.427484</v>
      </c>
      <c r="W17" s="158">
        <v>4233842.6540000001</v>
      </c>
      <c r="X17" s="158">
        <v>4938850.4516000003</v>
      </c>
      <c r="Y17" s="158">
        <v>9172693.1055999994</v>
      </c>
      <c r="Z17" s="158">
        <v>3227.9694</v>
      </c>
      <c r="AA17" s="158">
        <v>0</v>
      </c>
      <c r="AB17" s="158">
        <v>3227.9694</v>
      </c>
    </row>
    <row r="18" spans="1:28" x14ac:dyDescent="0.2">
      <c r="A18" s="100" t="s">
        <v>195</v>
      </c>
      <c r="B18" s="154">
        <v>264881674.09561598</v>
      </c>
      <c r="C18" s="154">
        <v>428036665.24439502</v>
      </c>
      <c r="D18" s="154">
        <v>692918339.340011</v>
      </c>
      <c r="E18" s="155">
        <v>5157689.6199599104</v>
      </c>
      <c r="F18" s="155">
        <v>1611504.0500778598</v>
      </c>
      <c r="G18" s="155">
        <v>6769193.6700377706</v>
      </c>
      <c r="H18" s="107">
        <v>0.141543</v>
      </c>
      <c r="I18" s="103">
        <v>8.3409736378401225E-2</v>
      </c>
      <c r="J18" s="107">
        <v>0.10559300000000001</v>
      </c>
      <c r="K18" s="104">
        <v>50.744399999999999</v>
      </c>
      <c r="L18" s="104">
        <v>56.21989386451984</v>
      </c>
      <c r="M18" s="104">
        <v>54.130299999999998</v>
      </c>
      <c r="N18" s="158">
        <v>3319167.8774999999</v>
      </c>
      <c r="O18" s="158">
        <v>1498999.4189000002</v>
      </c>
      <c r="P18" s="158">
        <v>4818167.2964000003</v>
      </c>
      <c r="Q18" s="158">
        <v>236423741.05761597</v>
      </c>
      <c r="R18" s="158">
        <v>356769862.20029503</v>
      </c>
      <c r="S18" s="158">
        <v>593193603.25791097</v>
      </c>
      <c r="T18" s="158">
        <v>23514216.063099999</v>
      </c>
      <c r="U18" s="158">
        <v>68815828.241399989</v>
      </c>
      <c r="V18" s="158">
        <v>92330044.304499984</v>
      </c>
      <c r="W18" s="158">
        <v>4879535.7938000001</v>
      </c>
      <c r="X18" s="158">
        <v>2263301.551</v>
      </c>
      <c r="Y18" s="158">
        <v>7142837.3448000001</v>
      </c>
      <c r="Z18" s="158">
        <v>64181.181100000002</v>
      </c>
      <c r="AA18" s="158">
        <v>187673.25169999999</v>
      </c>
      <c r="AB18" s="158">
        <v>251854.43280000001</v>
      </c>
    </row>
    <row r="19" spans="1:28" x14ac:dyDescent="0.2">
      <c r="A19" s="100" t="s">
        <v>89</v>
      </c>
      <c r="B19" s="154">
        <v>998383102.0493964</v>
      </c>
      <c r="C19" s="154">
        <v>1237653435.6143785</v>
      </c>
      <c r="D19" s="154">
        <v>2236036537.663775</v>
      </c>
      <c r="E19" s="155">
        <v>21082233.504099548</v>
      </c>
      <c r="F19" s="155">
        <v>26850680.90148652</v>
      </c>
      <c r="G19" s="155">
        <v>47932914.405586064</v>
      </c>
      <c r="H19" s="107">
        <v>0.13481699999999999</v>
      </c>
      <c r="I19" s="103">
        <v>8.1767703057134072E-2</v>
      </c>
      <c r="J19" s="107">
        <v>0.105076</v>
      </c>
      <c r="K19" s="104">
        <v>60.745399999999997</v>
      </c>
      <c r="L19" s="104">
        <v>69.736359799579674</v>
      </c>
      <c r="M19" s="104">
        <v>65.807299999999998</v>
      </c>
      <c r="N19" s="158">
        <v>26132165.601699997</v>
      </c>
      <c r="O19" s="158">
        <v>57553783.530240506</v>
      </c>
      <c r="P19" s="158">
        <v>83685949.131940499</v>
      </c>
      <c r="Q19" s="158">
        <v>930553986.47609639</v>
      </c>
      <c r="R19" s="158">
        <v>1116867073.4871781</v>
      </c>
      <c r="S19" s="158">
        <v>2047421059.9632745</v>
      </c>
      <c r="T19" s="158">
        <v>38031853.4811</v>
      </c>
      <c r="U19" s="158">
        <v>48752683.049460001</v>
      </c>
      <c r="V19" s="158">
        <v>86784536.530560002</v>
      </c>
      <c r="W19" s="158">
        <v>29770406.3226</v>
      </c>
      <c r="X19" s="158">
        <v>71047095.097740501</v>
      </c>
      <c r="Y19" s="158">
        <v>100817501.42034051</v>
      </c>
      <c r="Z19" s="158">
        <v>26855.7696</v>
      </c>
      <c r="AA19" s="158">
        <v>986583.98</v>
      </c>
      <c r="AB19" s="158">
        <v>1013439.7496</v>
      </c>
    </row>
    <row r="20" spans="1:28" x14ac:dyDescent="0.2">
      <c r="A20" s="100" t="s">
        <v>90</v>
      </c>
      <c r="B20" s="154">
        <v>431914808.64283121</v>
      </c>
      <c r="C20" s="154">
        <v>466733400.370399</v>
      </c>
      <c r="D20" s="154">
        <v>898648209.0132302</v>
      </c>
      <c r="E20" s="155">
        <v>9125588.4114485178</v>
      </c>
      <c r="F20" s="155">
        <v>6200807.2580993511</v>
      </c>
      <c r="G20" s="155">
        <v>15326395.669547869</v>
      </c>
      <c r="H20" s="107">
        <v>0.12800600000000001</v>
      </c>
      <c r="I20" s="103">
        <v>8.3262423960505455E-2</v>
      </c>
      <c r="J20" s="107">
        <v>0.104848</v>
      </c>
      <c r="K20" s="104">
        <v>74.776600000000002</v>
      </c>
      <c r="L20" s="104">
        <v>65.23957333584795</v>
      </c>
      <c r="M20" s="104">
        <v>69.838899999999995</v>
      </c>
      <c r="N20" s="158">
        <v>6707903.4778493894</v>
      </c>
      <c r="O20" s="158">
        <v>7025942.5671521705</v>
      </c>
      <c r="P20" s="158">
        <v>13733846.045001559</v>
      </c>
      <c r="Q20" s="158">
        <v>390091335.54628175</v>
      </c>
      <c r="R20" s="158">
        <v>436112965.30441684</v>
      </c>
      <c r="S20" s="158">
        <v>826204300.85069871</v>
      </c>
      <c r="T20" s="158">
        <v>17983380.5482</v>
      </c>
      <c r="U20" s="158">
        <v>12598529.16608</v>
      </c>
      <c r="V20" s="158">
        <v>30581909.714280002</v>
      </c>
      <c r="W20" s="158">
        <v>23838609.231049389</v>
      </c>
      <c r="X20" s="158">
        <v>18021905.899902169</v>
      </c>
      <c r="Y20" s="158">
        <v>41860515.130951554</v>
      </c>
      <c r="Z20" s="158">
        <v>1483.3172999999999</v>
      </c>
      <c r="AA20" s="158">
        <v>0</v>
      </c>
      <c r="AB20" s="158">
        <v>1483.3172999999999</v>
      </c>
    </row>
    <row r="21" spans="1:28" x14ac:dyDescent="0.2">
      <c r="A21" s="100" t="s">
        <v>91</v>
      </c>
      <c r="B21" s="154">
        <v>816083762.09945107</v>
      </c>
      <c r="C21" s="154">
        <v>2360103755.1336823</v>
      </c>
      <c r="D21" s="154">
        <v>3176187517.2331333</v>
      </c>
      <c r="E21" s="155">
        <v>12468368.781372491</v>
      </c>
      <c r="F21" s="155">
        <v>21173978.497153889</v>
      </c>
      <c r="G21" s="155">
        <v>33642347.278526381</v>
      </c>
      <c r="H21" s="107">
        <v>0.13203000000000001</v>
      </c>
      <c r="I21" s="103">
        <v>8.7478922846467744E-2</v>
      </c>
      <c r="J21" s="107">
        <v>9.8531499999999994E-2</v>
      </c>
      <c r="K21" s="104">
        <v>110.474</v>
      </c>
      <c r="L21" s="104">
        <v>123.57838596293747</v>
      </c>
      <c r="M21" s="104">
        <v>120.29300000000001</v>
      </c>
      <c r="N21" s="158">
        <v>18381744.902899992</v>
      </c>
      <c r="O21" s="158">
        <v>62298479.355836891</v>
      </c>
      <c r="P21" s="158">
        <v>80680224.258736879</v>
      </c>
      <c r="Q21" s="158">
        <v>730335474.97965097</v>
      </c>
      <c r="R21" s="158">
        <v>2008622642.8931034</v>
      </c>
      <c r="S21" s="158">
        <v>2738958117.8727546</v>
      </c>
      <c r="T21" s="158">
        <v>58083638.148800001</v>
      </c>
      <c r="U21" s="158">
        <v>223894941.92062095</v>
      </c>
      <c r="V21" s="158">
        <v>281978580.06942093</v>
      </c>
      <c r="W21" s="158">
        <v>27136480.834999993</v>
      </c>
      <c r="X21" s="158">
        <v>126729300.07522598</v>
      </c>
      <c r="Y21" s="158">
        <v>153865780.91022599</v>
      </c>
      <c r="Z21" s="158">
        <v>528168.13599999994</v>
      </c>
      <c r="AA21" s="158">
        <v>856870.24473199993</v>
      </c>
      <c r="AB21" s="158">
        <v>1385038.3807319999</v>
      </c>
    </row>
    <row r="22" spans="1:28" x14ac:dyDescent="0.2">
      <c r="A22" s="100" t="s">
        <v>92</v>
      </c>
      <c r="B22" s="154">
        <v>380331079.29763997</v>
      </c>
      <c r="C22" s="154">
        <v>524594278.965716</v>
      </c>
      <c r="D22" s="154">
        <v>904925358.26335597</v>
      </c>
      <c r="E22" s="155">
        <v>5969341.2612170707</v>
      </c>
      <c r="F22" s="155">
        <v>7047191.3012641203</v>
      </c>
      <c r="G22" s="155">
        <v>13016532.562481191</v>
      </c>
      <c r="H22" s="107">
        <v>0.12868599999999999</v>
      </c>
      <c r="I22" s="103">
        <v>8.0325723590724984E-2</v>
      </c>
      <c r="J22" s="107">
        <v>0.10068100000000001</v>
      </c>
      <c r="K22" s="104">
        <v>89.857500000000002</v>
      </c>
      <c r="L22" s="104">
        <v>109.4401932034642</v>
      </c>
      <c r="M22" s="104">
        <v>101.202</v>
      </c>
      <c r="N22" s="158">
        <v>11059306.2105</v>
      </c>
      <c r="O22" s="158">
        <v>26966724.341316</v>
      </c>
      <c r="P22" s="158">
        <v>38026030.551816002</v>
      </c>
      <c r="Q22" s="158">
        <v>327981966.38513994</v>
      </c>
      <c r="R22" s="158">
        <v>455396068.06825</v>
      </c>
      <c r="S22" s="158">
        <v>783378034.45338988</v>
      </c>
      <c r="T22" s="158">
        <v>37084495.876100004</v>
      </c>
      <c r="U22" s="158">
        <v>31500189.530749999</v>
      </c>
      <c r="V22" s="158">
        <v>68584685.40685001</v>
      </c>
      <c r="W22" s="158">
        <v>15264617.0364</v>
      </c>
      <c r="X22" s="158">
        <v>36394635.918116003</v>
      </c>
      <c r="Y22" s="158">
        <v>51659252.954516001</v>
      </c>
      <c r="Z22" s="158">
        <v>0</v>
      </c>
      <c r="AA22" s="158">
        <v>1303385.4486</v>
      </c>
      <c r="AB22" s="158">
        <v>1303385.4486</v>
      </c>
    </row>
    <row r="23" spans="1:28" x14ac:dyDescent="0.2">
      <c r="A23" s="100" t="s">
        <v>93</v>
      </c>
      <c r="B23" s="154">
        <v>129664063.39619371</v>
      </c>
      <c r="C23" s="154">
        <v>767107416.55090666</v>
      </c>
      <c r="D23" s="154">
        <v>896771479.9471004</v>
      </c>
      <c r="E23" s="155">
        <v>11101670.3021653</v>
      </c>
      <c r="F23" s="155">
        <v>15986810.6146699</v>
      </c>
      <c r="G23" s="155">
        <v>27088480.9168352</v>
      </c>
      <c r="H23" s="107">
        <v>0.12798399999999999</v>
      </c>
      <c r="I23" s="103">
        <v>9.6404704862254387E-2</v>
      </c>
      <c r="J23" s="107">
        <v>0.10101</v>
      </c>
      <c r="K23" s="104">
        <v>56.287799999999997</v>
      </c>
      <c r="L23" s="104">
        <v>67.406246587076225</v>
      </c>
      <c r="M23" s="104">
        <v>65.799099999999996</v>
      </c>
      <c r="N23" s="158">
        <v>7323502.2959000003</v>
      </c>
      <c r="O23" s="158">
        <v>13537042.7996</v>
      </c>
      <c r="P23" s="158">
        <v>20860545.0955</v>
      </c>
      <c r="Q23" s="158">
        <v>61796061.089200027</v>
      </c>
      <c r="R23" s="158">
        <v>466316865.33938009</v>
      </c>
      <c r="S23" s="158">
        <v>528112926.42858016</v>
      </c>
      <c r="T23" s="158">
        <v>53674323.100793697</v>
      </c>
      <c r="U23" s="158">
        <v>286146843.21872658</v>
      </c>
      <c r="V23" s="158">
        <v>339821166.31952029</v>
      </c>
      <c r="W23" s="158">
        <v>14193679.206199998</v>
      </c>
      <c r="X23" s="158">
        <v>14643707.992799999</v>
      </c>
      <c r="Y23" s="158">
        <v>28837387.198999997</v>
      </c>
      <c r="Z23" s="158">
        <v>0</v>
      </c>
      <c r="AA23" s="158">
        <v>0</v>
      </c>
      <c r="AB23" s="158">
        <v>0</v>
      </c>
    </row>
    <row r="24" spans="1:28" x14ac:dyDescent="0.2">
      <c r="A24" s="100" t="s">
        <v>196</v>
      </c>
      <c r="B24" s="154">
        <v>112398560.73519999</v>
      </c>
      <c r="C24" s="154">
        <v>606248754.70605147</v>
      </c>
      <c r="D24" s="154">
        <v>718647315.44125152</v>
      </c>
      <c r="E24" s="155">
        <v>3666941.1848740205</v>
      </c>
      <c r="F24" s="155">
        <v>4464850.3431819808</v>
      </c>
      <c r="G24" s="155">
        <v>8131791.5280560013</v>
      </c>
      <c r="H24" s="107">
        <v>0.13187199999999999</v>
      </c>
      <c r="I24" s="103">
        <v>9.8958263372976141E-2</v>
      </c>
      <c r="J24" s="107">
        <v>0.10419</v>
      </c>
      <c r="K24" s="104">
        <v>41.540599999999998</v>
      </c>
      <c r="L24" s="104">
        <v>52.721918221701138</v>
      </c>
      <c r="M24" s="104">
        <v>50.947699999999998</v>
      </c>
      <c r="N24" s="158">
        <v>1997275.4866000002</v>
      </c>
      <c r="O24" s="158">
        <v>10452803.147</v>
      </c>
      <c r="P24" s="158">
        <v>12450078.6336</v>
      </c>
      <c r="Q24" s="158">
        <v>108489339.17389999</v>
      </c>
      <c r="R24" s="158">
        <v>574301199.83185136</v>
      </c>
      <c r="S24" s="158">
        <v>682790539.00575161</v>
      </c>
      <c r="T24" s="158">
        <v>1860251.7938999999</v>
      </c>
      <c r="U24" s="158">
        <v>25448731.204299998</v>
      </c>
      <c r="V24" s="158">
        <v>27308982.998199999</v>
      </c>
      <c r="W24" s="158">
        <v>2035158.9653000003</v>
      </c>
      <c r="X24" s="158">
        <v>6342355.7545999996</v>
      </c>
      <c r="Y24" s="158">
        <v>8377514.7198999999</v>
      </c>
      <c r="Z24" s="158">
        <v>13810.802100000001</v>
      </c>
      <c r="AA24" s="158">
        <v>156467.91529999999</v>
      </c>
      <c r="AB24" s="158">
        <v>170278.71739999999</v>
      </c>
    </row>
    <row r="25" spans="1:28" x14ac:dyDescent="0.2">
      <c r="A25" s="100" t="s">
        <v>94</v>
      </c>
      <c r="B25" s="154">
        <v>847528732.82150006</v>
      </c>
      <c r="C25" s="154">
        <v>1639602636.0096865</v>
      </c>
      <c r="D25" s="154">
        <v>2487131368.8311863</v>
      </c>
      <c r="E25" s="155">
        <v>2471087.8182378104</v>
      </c>
      <c r="F25" s="155">
        <v>4087131.9916754998</v>
      </c>
      <c r="G25" s="155">
        <v>6558219.8099133102</v>
      </c>
      <c r="H25" s="107">
        <v>0.139982</v>
      </c>
      <c r="I25" s="103">
        <v>8.6465310216593927E-2</v>
      </c>
      <c r="J25" s="107">
        <v>0.104931</v>
      </c>
      <c r="K25" s="104">
        <v>32.816200000000002</v>
      </c>
      <c r="L25" s="104">
        <v>139.1694647057522</v>
      </c>
      <c r="M25" s="104">
        <v>102.529</v>
      </c>
      <c r="N25" s="158">
        <v>0</v>
      </c>
      <c r="O25" s="158">
        <v>0</v>
      </c>
      <c r="P25" s="158">
        <v>0</v>
      </c>
      <c r="Q25" s="158">
        <v>847241502.16420007</v>
      </c>
      <c r="R25" s="158">
        <v>1627725766.5597866</v>
      </c>
      <c r="S25" s="158">
        <v>2474967268.7239861</v>
      </c>
      <c r="T25" s="158">
        <v>285909.34709999996</v>
      </c>
      <c r="U25" s="158">
        <v>11654933.0307</v>
      </c>
      <c r="V25" s="158">
        <v>11940842.377800001</v>
      </c>
      <c r="W25" s="158">
        <v>1321.3101999999999</v>
      </c>
      <c r="X25" s="158">
        <v>221936.4192</v>
      </c>
      <c r="Y25" s="158">
        <v>223257.72940000001</v>
      </c>
      <c r="Z25" s="158">
        <v>0</v>
      </c>
      <c r="AA25" s="158">
        <v>0</v>
      </c>
      <c r="AB25" s="158">
        <v>0</v>
      </c>
    </row>
    <row r="26" spans="1:28" x14ac:dyDescent="0.2">
      <c r="A26" s="100" t="s">
        <v>95</v>
      </c>
      <c r="B26" s="154">
        <v>47356191.26160001</v>
      </c>
      <c r="C26" s="154">
        <v>232661938.19878468</v>
      </c>
      <c r="D26" s="154">
        <v>280018129.46038467</v>
      </c>
      <c r="E26" s="155">
        <v>736602.80036721006</v>
      </c>
      <c r="F26" s="155">
        <v>797898.16066186992</v>
      </c>
      <c r="G26" s="155">
        <v>1534500.96102908</v>
      </c>
      <c r="H26" s="107">
        <v>0.141681</v>
      </c>
      <c r="I26" s="103">
        <v>9.4533892475641479E-2</v>
      </c>
      <c r="J26" s="107">
        <v>0.10254000000000001</v>
      </c>
      <c r="K26" s="104">
        <v>48.686599999999999</v>
      </c>
      <c r="L26" s="104">
        <v>32.925269016309862</v>
      </c>
      <c r="M26" s="104">
        <v>35.601799999999997</v>
      </c>
      <c r="N26" s="158">
        <v>384375.46649999998</v>
      </c>
      <c r="O26" s="158">
        <v>358702.78720999998</v>
      </c>
      <c r="P26" s="158">
        <v>743078.25370999996</v>
      </c>
      <c r="Q26" s="158">
        <v>45671222.640500009</v>
      </c>
      <c r="R26" s="158">
        <v>231781221.13517466</v>
      </c>
      <c r="S26" s="158">
        <v>277452443.77567464</v>
      </c>
      <c r="T26" s="158">
        <v>940853.62079999992</v>
      </c>
      <c r="U26" s="158">
        <v>521134.4228</v>
      </c>
      <c r="V26" s="158">
        <v>1461988.0436</v>
      </c>
      <c r="W26" s="158">
        <v>744115.00029999996</v>
      </c>
      <c r="X26" s="158">
        <v>359582.64080999995</v>
      </c>
      <c r="Y26" s="158">
        <v>1103697.64111</v>
      </c>
      <c r="Z26" s="158">
        <v>0</v>
      </c>
      <c r="AA26" s="158">
        <v>0</v>
      </c>
      <c r="AB26" s="158">
        <v>0</v>
      </c>
    </row>
    <row r="27" spans="1:28" x14ac:dyDescent="0.2">
      <c r="A27" s="100" t="s">
        <v>96</v>
      </c>
      <c r="B27" s="154">
        <v>830273702.17550004</v>
      </c>
      <c r="C27" s="154">
        <v>574354318.47838187</v>
      </c>
      <c r="D27" s="154">
        <v>1404628020.653882</v>
      </c>
      <c r="E27" s="155">
        <v>9680346.7937423401</v>
      </c>
      <c r="F27" s="155">
        <v>19971521.966110662</v>
      </c>
      <c r="G27" s="155">
        <v>29651868.759853002</v>
      </c>
      <c r="H27" s="107">
        <v>0.124294</v>
      </c>
      <c r="I27" s="103">
        <v>8.1688517611923486E-2</v>
      </c>
      <c r="J27" s="107">
        <v>0.10684399999999999</v>
      </c>
      <c r="K27" s="104">
        <v>79.796700000000001</v>
      </c>
      <c r="L27" s="104">
        <v>101.56227995033616</v>
      </c>
      <c r="M27" s="104">
        <v>88.723500000000001</v>
      </c>
      <c r="N27" s="158">
        <v>4238945.8596000001</v>
      </c>
      <c r="O27" s="158">
        <v>19867148.922200002</v>
      </c>
      <c r="P27" s="158">
        <v>24106094.781800002</v>
      </c>
      <c r="Q27" s="158">
        <v>746797544.97819996</v>
      </c>
      <c r="R27" s="158">
        <v>486559140.41040307</v>
      </c>
      <c r="S27" s="158">
        <v>1233356685.3886032</v>
      </c>
      <c r="T27" s="158">
        <v>50993001.923999995</v>
      </c>
      <c r="U27" s="158">
        <v>51761850.838578843</v>
      </c>
      <c r="V27" s="158">
        <v>102754852.76257885</v>
      </c>
      <c r="W27" s="158">
        <v>31614056.180999998</v>
      </c>
      <c r="X27" s="158">
        <v>25022963.999600001</v>
      </c>
      <c r="Y27" s="158">
        <v>56637020.180600002</v>
      </c>
      <c r="Z27" s="158">
        <v>869099.09230000002</v>
      </c>
      <c r="AA27" s="158">
        <v>11010363.229800001</v>
      </c>
      <c r="AB27" s="158">
        <v>11879462.3221</v>
      </c>
    </row>
    <row r="28" spans="1:28" x14ac:dyDescent="0.2">
      <c r="A28" s="100" t="s">
        <v>97</v>
      </c>
      <c r="B28" s="154">
        <v>94681968.77170001</v>
      </c>
      <c r="C28" s="154">
        <v>91301793.310424998</v>
      </c>
      <c r="D28" s="154">
        <v>185983762.08212501</v>
      </c>
      <c r="E28" s="155">
        <v>306397.53736354003</v>
      </c>
      <c r="F28" s="155">
        <v>195381.96021702996</v>
      </c>
      <c r="G28" s="155">
        <v>501779.49758056999</v>
      </c>
      <c r="H28" s="107">
        <v>0.12825400000000001</v>
      </c>
      <c r="I28" s="103">
        <v>8.0852561826180655E-2</v>
      </c>
      <c r="J28" s="107">
        <v>0.104953</v>
      </c>
      <c r="K28" s="104">
        <v>62.797499999999999</v>
      </c>
      <c r="L28" s="104">
        <v>72.674091624746268</v>
      </c>
      <c r="M28" s="104">
        <v>67.672499999999999</v>
      </c>
      <c r="N28" s="158">
        <v>248824.21699999998</v>
      </c>
      <c r="O28" s="158">
        <v>176609.05</v>
      </c>
      <c r="P28" s="158">
        <v>425433.26699999999</v>
      </c>
      <c r="Q28" s="158">
        <v>77653380.256800011</v>
      </c>
      <c r="R28" s="158">
        <v>78210258.151625007</v>
      </c>
      <c r="S28" s="158">
        <v>155863638.40842503</v>
      </c>
      <c r="T28" s="158">
        <v>16239491.7532</v>
      </c>
      <c r="U28" s="158">
        <v>12162441.7532</v>
      </c>
      <c r="V28" s="158">
        <v>28401933.5064</v>
      </c>
      <c r="W28" s="158">
        <v>789096.76169999992</v>
      </c>
      <c r="X28" s="158">
        <v>929093.40559999994</v>
      </c>
      <c r="Y28" s="158">
        <v>1718190.1672999999</v>
      </c>
      <c r="Z28" s="158">
        <v>0</v>
      </c>
      <c r="AA28" s="158">
        <v>0</v>
      </c>
      <c r="AB28" s="158">
        <v>0</v>
      </c>
    </row>
    <row r="29" spans="1:28" x14ac:dyDescent="0.2">
      <c r="A29" s="100" t="s">
        <v>98</v>
      </c>
      <c r="B29" s="154">
        <v>97245373.364670306</v>
      </c>
      <c r="C29" s="154">
        <v>234494228.57134244</v>
      </c>
      <c r="D29" s="154">
        <v>331739601.93601274</v>
      </c>
      <c r="E29" s="155">
        <v>18239512.03383068</v>
      </c>
      <c r="F29" s="155">
        <v>502829.88995972998</v>
      </c>
      <c r="G29" s="155">
        <v>18742341.92379041</v>
      </c>
      <c r="H29" s="107">
        <v>0.11641799999999999</v>
      </c>
      <c r="I29" s="103">
        <v>0.11204332278378222</v>
      </c>
      <c r="J29" s="107">
        <v>0.113163</v>
      </c>
      <c r="K29" s="104">
        <v>65.939300000000003</v>
      </c>
      <c r="L29" s="104">
        <v>66.184272868071076</v>
      </c>
      <c r="M29" s="104">
        <v>66.120500000000007</v>
      </c>
      <c r="N29" s="158">
        <v>0</v>
      </c>
      <c r="O29" s="158">
        <v>0</v>
      </c>
      <c r="P29" s="158">
        <v>0</v>
      </c>
      <c r="Q29" s="158">
        <v>76003979.221600801</v>
      </c>
      <c r="R29" s="158">
        <v>232875571.36258161</v>
      </c>
      <c r="S29" s="158">
        <v>308879550.58418244</v>
      </c>
      <c r="T29" s="158">
        <v>9830.15</v>
      </c>
      <c r="U29" s="158">
        <v>690315.66859999998</v>
      </c>
      <c r="V29" s="158">
        <v>700145.8186</v>
      </c>
      <c r="W29" s="158">
        <v>21231563.9930695</v>
      </c>
      <c r="X29" s="158">
        <v>928341.54016082</v>
      </c>
      <c r="Y29" s="158">
        <v>22159905.53323032</v>
      </c>
      <c r="Z29" s="158">
        <v>0</v>
      </c>
      <c r="AA29" s="158">
        <v>0</v>
      </c>
      <c r="AB29" s="158">
        <v>0</v>
      </c>
    </row>
    <row r="30" spans="1:28" x14ac:dyDescent="0.2">
      <c r="A30" s="100" t="s">
        <v>99</v>
      </c>
      <c r="B30" s="154">
        <v>1575712748.5921252</v>
      </c>
      <c r="C30" s="154">
        <v>2155560372.5736232</v>
      </c>
      <c r="D30" s="154">
        <v>3731273121.1657486</v>
      </c>
      <c r="E30" s="155">
        <v>33647962.715977035</v>
      </c>
      <c r="F30" s="155">
        <v>23363744.476897962</v>
      </c>
      <c r="G30" s="155">
        <v>57011707.192874998</v>
      </c>
      <c r="H30" s="107">
        <v>0.142095</v>
      </c>
      <c r="I30" s="103">
        <v>8.5250028071438541E-2</v>
      </c>
      <c r="J30" s="107">
        <v>0.109128</v>
      </c>
      <c r="K30" s="104">
        <v>72.798299999999998</v>
      </c>
      <c r="L30" s="104">
        <v>89.943830900193447</v>
      </c>
      <c r="M30" s="104">
        <v>82.749700000000004</v>
      </c>
      <c r="N30" s="158">
        <v>27022407.601599995</v>
      </c>
      <c r="O30" s="158">
        <v>47632451.926388003</v>
      </c>
      <c r="P30" s="158">
        <v>74654859.527988002</v>
      </c>
      <c r="Q30" s="158">
        <v>1458071163.0192251</v>
      </c>
      <c r="R30" s="158">
        <v>1986723172.0105171</v>
      </c>
      <c r="S30" s="158">
        <v>3444794335.0297427</v>
      </c>
      <c r="T30" s="158">
        <v>76283534.717099994</v>
      </c>
      <c r="U30" s="158">
        <v>109331026.25500111</v>
      </c>
      <c r="V30" s="158">
        <v>185614560.97210109</v>
      </c>
      <c r="W30" s="158">
        <v>40974524.407699995</v>
      </c>
      <c r="X30" s="158">
        <v>54744594.063164927</v>
      </c>
      <c r="Y30" s="158">
        <v>95719118.470864922</v>
      </c>
      <c r="Z30" s="158">
        <v>383526.44809999998</v>
      </c>
      <c r="AA30" s="158">
        <v>4761580.2449400006</v>
      </c>
      <c r="AB30" s="158">
        <v>5145106.6930400003</v>
      </c>
    </row>
    <row r="31" spans="1:28" x14ac:dyDescent="0.2">
      <c r="A31" s="100" t="s">
        <v>100</v>
      </c>
      <c r="B31" s="154">
        <v>2907873626.2236781</v>
      </c>
      <c r="C31" s="154">
        <v>437024570.663234</v>
      </c>
      <c r="D31" s="154">
        <v>3344898196.8869123</v>
      </c>
      <c r="E31" s="155">
        <v>87365254.538473591</v>
      </c>
      <c r="F31" s="155">
        <v>13945125.955118537</v>
      </c>
      <c r="G31" s="155">
        <v>101310380.49359213</v>
      </c>
      <c r="H31" s="107">
        <v>0.15046799999999999</v>
      </c>
      <c r="I31" s="103">
        <v>8.7520968345667791E-2</v>
      </c>
      <c r="J31" s="107">
        <v>0.142542</v>
      </c>
      <c r="K31" s="104">
        <v>60.563600000000001</v>
      </c>
      <c r="L31" s="104">
        <v>85.047960984207478</v>
      </c>
      <c r="M31" s="104">
        <v>63.816699999999997</v>
      </c>
      <c r="N31" s="158">
        <v>95094346.984099999</v>
      </c>
      <c r="O31" s="158">
        <v>18001847.584010001</v>
      </c>
      <c r="P31" s="158">
        <v>113096194.56811</v>
      </c>
      <c r="Q31" s="158">
        <v>2662172429.9692044</v>
      </c>
      <c r="R31" s="158">
        <v>385419808.47075242</v>
      </c>
      <c r="S31" s="158">
        <v>3047592238.4399576</v>
      </c>
      <c r="T31" s="158">
        <v>123843735.36047342</v>
      </c>
      <c r="U31" s="158">
        <v>20138758.397371601</v>
      </c>
      <c r="V31" s="158">
        <v>143982493.75784501</v>
      </c>
      <c r="W31" s="158">
        <v>119130592.9659</v>
      </c>
      <c r="X31" s="158">
        <v>30187807.230610006</v>
      </c>
      <c r="Y31" s="158">
        <v>149318400.19651002</v>
      </c>
      <c r="Z31" s="158">
        <v>2726867.9281000001</v>
      </c>
      <c r="AA31" s="158">
        <v>1278196.5645000001</v>
      </c>
      <c r="AB31" s="158">
        <v>4005064.4926000005</v>
      </c>
    </row>
    <row r="32" spans="1:28" x14ac:dyDescent="0.2">
      <c r="A32" s="100" t="s">
        <v>166</v>
      </c>
      <c r="B32" s="154">
        <v>129682261.4460779</v>
      </c>
      <c r="C32" s="154">
        <v>204605749.14986917</v>
      </c>
      <c r="D32" s="154">
        <v>334288010.59594703</v>
      </c>
      <c r="E32" s="155">
        <v>3628175.4318985799</v>
      </c>
      <c r="F32" s="155">
        <v>2752458.5014652004</v>
      </c>
      <c r="G32" s="155">
        <v>6380633.9333637804</v>
      </c>
      <c r="H32" s="107">
        <v>0.16342899999999999</v>
      </c>
      <c r="I32" s="103">
        <v>8.7049792268556456E-2</v>
      </c>
      <c r="J32" s="107">
        <v>0.11555799999999999</v>
      </c>
      <c r="K32" s="104">
        <v>57.2988</v>
      </c>
      <c r="L32" s="104">
        <v>62.046446529665936</v>
      </c>
      <c r="M32" s="104">
        <v>60.215800000000002</v>
      </c>
      <c r="N32" s="158">
        <v>3070345.4437000002</v>
      </c>
      <c r="O32" s="158">
        <v>4637244.7899400005</v>
      </c>
      <c r="P32" s="158">
        <v>7707590.2336400002</v>
      </c>
      <c r="Q32" s="158">
        <v>119767938.95707789</v>
      </c>
      <c r="R32" s="158">
        <v>194916370.79336917</v>
      </c>
      <c r="S32" s="158">
        <v>314684309.75044703</v>
      </c>
      <c r="T32" s="158">
        <v>3445490.4103999999</v>
      </c>
      <c r="U32" s="158">
        <v>2563263.0430999999</v>
      </c>
      <c r="V32" s="158">
        <v>6008753.4534999998</v>
      </c>
      <c r="W32" s="158">
        <v>6462010.9885999998</v>
      </c>
      <c r="X32" s="158">
        <v>6446027.4112200001</v>
      </c>
      <c r="Y32" s="158">
        <v>12908038.39982</v>
      </c>
      <c r="Z32" s="158">
        <v>6821.09</v>
      </c>
      <c r="AA32" s="158">
        <v>680087.90218000009</v>
      </c>
      <c r="AB32" s="158">
        <v>686908.99218000006</v>
      </c>
    </row>
    <row r="33" spans="1:28" x14ac:dyDescent="0.2">
      <c r="A33" s="100" t="s">
        <v>197</v>
      </c>
      <c r="B33" s="154">
        <v>186151003.53148028</v>
      </c>
      <c r="C33" s="154">
        <v>475931446.44047165</v>
      </c>
      <c r="D33" s="154">
        <v>662082449.97195196</v>
      </c>
      <c r="E33" s="155">
        <v>9011912.511770701</v>
      </c>
      <c r="F33" s="155">
        <v>34571708.97896599</v>
      </c>
      <c r="G33" s="155">
        <v>43583621.490736693</v>
      </c>
      <c r="H33" s="107">
        <v>0.127715</v>
      </c>
      <c r="I33" s="103">
        <v>9.1981702759295195E-2</v>
      </c>
      <c r="J33" s="107">
        <v>0.101922</v>
      </c>
      <c r="K33" s="104">
        <v>52.907299999999999</v>
      </c>
      <c r="L33" s="104">
        <v>74.899317161186985</v>
      </c>
      <c r="M33" s="104">
        <v>68.757999999999996</v>
      </c>
      <c r="N33" s="158">
        <v>2821156.14</v>
      </c>
      <c r="O33" s="158">
        <v>19307802.3244</v>
      </c>
      <c r="P33" s="158">
        <v>22128958.464400001</v>
      </c>
      <c r="Q33" s="158">
        <v>160730113.08148029</v>
      </c>
      <c r="R33" s="158">
        <v>374468825.89047164</v>
      </c>
      <c r="S33" s="158">
        <v>535198938.97195202</v>
      </c>
      <c r="T33" s="158">
        <v>10270214.57</v>
      </c>
      <c r="U33" s="158">
        <v>35307529.076299995</v>
      </c>
      <c r="V33" s="158">
        <v>45577743.646299995</v>
      </c>
      <c r="W33" s="158">
        <v>15150675.879999999</v>
      </c>
      <c r="X33" s="158">
        <v>65169321.333700001</v>
      </c>
      <c r="Y33" s="158">
        <v>80319997.213699996</v>
      </c>
      <c r="Z33" s="158">
        <v>0</v>
      </c>
      <c r="AA33" s="158">
        <v>985770.14</v>
      </c>
      <c r="AB33" s="158">
        <v>985770.14</v>
      </c>
    </row>
    <row r="34" spans="1:28" x14ac:dyDescent="0.2">
      <c r="A34" s="101" t="s">
        <v>101</v>
      </c>
      <c r="B34" s="154">
        <v>21542510820.498428</v>
      </c>
      <c r="C34" s="154">
        <v>5364408232.0597315</v>
      </c>
      <c r="D34" s="154">
        <v>26906919052.558159</v>
      </c>
      <c r="E34" s="155">
        <v>493079312.08412784</v>
      </c>
      <c r="F34" s="155">
        <v>37617784.312366053</v>
      </c>
      <c r="G34" s="155">
        <v>530697096.39649391</v>
      </c>
      <c r="H34" s="107">
        <v>0.153862</v>
      </c>
      <c r="I34" s="103">
        <v>7.4207560002750722E-2</v>
      </c>
      <c r="J34" s="107">
        <v>0.13824400000000001</v>
      </c>
      <c r="K34" s="104">
        <v>96.735399999999998</v>
      </c>
      <c r="L34" s="104">
        <v>142.28534318088094</v>
      </c>
      <c r="M34" s="104">
        <v>105.749</v>
      </c>
      <c r="N34" s="158">
        <v>241112228.69420573</v>
      </c>
      <c r="O34" s="158">
        <v>52953752.232175991</v>
      </c>
      <c r="P34" s="158">
        <v>294065980.92638171</v>
      </c>
      <c r="Q34" s="158">
        <v>20213988674.694138</v>
      </c>
      <c r="R34" s="158">
        <v>5043056438.7526321</v>
      </c>
      <c r="S34" s="158">
        <v>25257045113.44677</v>
      </c>
      <c r="T34" s="158">
        <v>896448652.56041873</v>
      </c>
      <c r="U34" s="158">
        <v>209055291.1391359</v>
      </c>
      <c r="V34" s="158">
        <v>1105503943.6995547</v>
      </c>
      <c r="W34" s="158">
        <v>379243592.10367024</v>
      </c>
      <c r="X34" s="158">
        <v>91854781.422562897</v>
      </c>
      <c r="Y34" s="158">
        <v>471098373.52623314</v>
      </c>
      <c r="Z34" s="158">
        <v>52829901.140199997</v>
      </c>
      <c r="AA34" s="158">
        <v>20441720.7454</v>
      </c>
      <c r="AB34" s="158">
        <v>73271621.885600001</v>
      </c>
    </row>
    <row r="35" spans="1:28" x14ac:dyDescent="0.2">
      <c r="A35" s="100" t="s">
        <v>198</v>
      </c>
      <c r="B35" s="154">
        <v>205623693.75867617</v>
      </c>
      <c r="C35" s="154">
        <v>58912992.127047241</v>
      </c>
      <c r="D35" s="154">
        <v>264536685.88572341</v>
      </c>
      <c r="E35" s="155">
        <v>3346379.5120507204</v>
      </c>
      <c r="F35" s="155">
        <v>1397192.2756668201</v>
      </c>
      <c r="G35" s="155">
        <v>4743571.7877175407</v>
      </c>
      <c r="H35" s="107">
        <v>0.15662100000000001</v>
      </c>
      <c r="I35" s="103">
        <v>8.5200736715569589E-2</v>
      </c>
      <c r="J35" s="107">
        <v>0.13744899999999999</v>
      </c>
      <c r="K35" s="104">
        <v>57.368299999999998</v>
      </c>
      <c r="L35" s="104">
        <v>60.404663021433684</v>
      </c>
      <c r="M35" s="104">
        <v>58.1845</v>
      </c>
      <c r="N35" s="158">
        <v>1988021.8145000003</v>
      </c>
      <c r="O35" s="158">
        <v>37985.944199999998</v>
      </c>
      <c r="P35" s="158">
        <v>2026007.7587000004</v>
      </c>
      <c r="Q35" s="158">
        <v>196150036.65719962</v>
      </c>
      <c r="R35" s="158">
        <v>54435119.123447247</v>
      </c>
      <c r="S35" s="158">
        <v>250585155.78064686</v>
      </c>
      <c r="T35" s="158">
        <v>6793530.6357999993</v>
      </c>
      <c r="U35" s="158">
        <v>3016000.2911999999</v>
      </c>
      <c r="V35" s="158">
        <v>9809530.9269999992</v>
      </c>
      <c r="W35" s="158">
        <v>2657937.7456765599</v>
      </c>
      <c r="X35" s="158">
        <v>1370593.2053999999</v>
      </c>
      <c r="Y35" s="158">
        <v>4028530.9510765597</v>
      </c>
      <c r="Z35" s="158">
        <v>22188.720000000001</v>
      </c>
      <c r="AA35" s="158">
        <v>91279.506999999998</v>
      </c>
      <c r="AB35" s="158">
        <v>113468.227</v>
      </c>
    </row>
    <row r="36" spans="1:28" x14ac:dyDescent="0.2">
      <c r="A36" s="100" t="s">
        <v>199</v>
      </c>
      <c r="B36" s="154">
        <v>11470928784.05024</v>
      </c>
      <c r="C36" s="154">
        <v>1110137678.5707445</v>
      </c>
      <c r="D36" s="154">
        <v>12581066462.620985</v>
      </c>
      <c r="E36" s="155">
        <v>398134765.13207239</v>
      </c>
      <c r="F36" s="155">
        <v>7280760.9035695912</v>
      </c>
      <c r="G36" s="155">
        <v>405415526.03564197</v>
      </c>
      <c r="H36" s="107">
        <v>0.17083400000000001</v>
      </c>
      <c r="I36" s="103">
        <v>7.3734831255622843E-2</v>
      </c>
      <c r="J36" s="107">
        <v>0.16254199999999999</v>
      </c>
      <c r="K36" s="104">
        <v>62.814100000000003</v>
      </c>
      <c r="L36" s="104">
        <v>92.429851121787749</v>
      </c>
      <c r="M36" s="104">
        <v>65.406899999999993</v>
      </c>
      <c r="N36" s="158">
        <v>161612389.98260573</v>
      </c>
      <c r="O36" s="158">
        <v>4897681.0930039994</v>
      </c>
      <c r="P36" s="158">
        <v>166510071.07560971</v>
      </c>
      <c r="Q36" s="158">
        <v>10662870155.04203</v>
      </c>
      <c r="R36" s="158">
        <v>1058940400.3582476</v>
      </c>
      <c r="S36" s="158">
        <v>11721810555.400276</v>
      </c>
      <c r="T36" s="158">
        <v>529758730.17701733</v>
      </c>
      <c r="U36" s="158">
        <v>32779327.184090003</v>
      </c>
      <c r="V36" s="158">
        <v>562538057.36110735</v>
      </c>
      <c r="W36" s="158">
        <v>257668235.99479371</v>
      </c>
      <c r="X36" s="158">
        <v>13160089.25740692</v>
      </c>
      <c r="Y36" s="158">
        <v>270828325.2522006</v>
      </c>
      <c r="Z36" s="158">
        <v>20631662.836400002</v>
      </c>
      <c r="AA36" s="158">
        <v>5257861.7709999997</v>
      </c>
      <c r="AB36" s="158">
        <v>25889524.6074</v>
      </c>
    </row>
    <row r="37" spans="1:28" x14ac:dyDescent="0.2">
      <c r="A37" s="100" t="s">
        <v>200</v>
      </c>
      <c r="B37" s="154">
        <v>769230.86954305007</v>
      </c>
      <c r="C37" s="154">
        <v>234472.13255331991</v>
      </c>
      <c r="D37" s="154">
        <v>1003703.00209637</v>
      </c>
      <c r="E37" s="155">
        <v>20372.516754420001</v>
      </c>
      <c r="F37" s="155">
        <v>0</v>
      </c>
      <c r="G37" s="155">
        <v>20372.516754420001</v>
      </c>
      <c r="H37" s="107">
        <v>0.27137099999999997</v>
      </c>
      <c r="I37" s="103" t="s">
        <v>269</v>
      </c>
      <c r="J37" s="107">
        <v>0.27137099999999997</v>
      </c>
      <c r="K37" s="104">
        <v>41.970100000000002</v>
      </c>
      <c r="L37" s="104" t="s">
        <v>269</v>
      </c>
      <c r="M37" s="104">
        <v>41.970100000000002</v>
      </c>
      <c r="N37" s="158">
        <v>4063.0218999999997</v>
      </c>
      <c r="O37" s="158">
        <v>0</v>
      </c>
      <c r="P37" s="158">
        <v>4063.0218999999997</v>
      </c>
      <c r="Q37" s="158">
        <v>715263.22184305009</v>
      </c>
      <c r="R37" s="158">
        <v>234472.13255331991</v>
      </c>
      <c r="S37" s="158">
        <v>949735.35439637001</v>
      </c>
      <c r="T37" s="158">
        <v>29179.254700000001</v>
      </c>
      <c r="U37" s="158">
        <v>0</v>
      </c>
      <c r="V37" s="158">
        <v>29179.254700000001</v>
      </c>
      <c r="W37" s="158">
        <v>24699.073</v>
      </c>
      <c r="X37" s="158">
        <v>0</v>
      </c>
      <c r="Y37" s="158">
        <v>24699.073</v>
      </c>
      <c r="Z37" s="158">
        <v>89.32</v>
      </c>
      <c r="AA37" s="158">
        <v>0</v>
      </c>
      <c r="AB37" s="158">
        <v>89.32</v>
      </c>
    </row>
    <row r="38" spans="1:28" x14ac:dyDescent="0.2">
      <c r="A38" s="100" t="s">
        <v>102</v>
      </c>
      <c r="B38" s="154">
        <v>530683086.37789005</v>
      </c>
      <c r="C38" s="154">
        <v>14.9962</v>
      </c>
      <c r="D38" s="154">
        <v>530683101.37409008</v>
      </c>
      <c r="E38" s="155">
        <v>22444213.085201807</v>
      </c>
      <c r="F38" s="155">
        <v>0</v>
      </c>
      <c r="G38" s="155">
        <v>22444213.085201807</v>
      </c>
      <c r="H38" s="107">
        <v>0.14175699999999999</v>
      </c>
      <c r="I38" s="103" t="s">
        <v>269</v>
      </c>
      <c r="J38" s="107">
        <v>0.14175699999999999</v>
      </c>
      <c r="K38" s="104">
        <v>19.618099999999998</v>
      </c>
      <c r="L38" s="104" t="s">
        <v>269</v>
      </c>
      <c r="M38" s="104">
        <v>19.618099999999998</v>
      </c>
      <c r="N38" s="158">
        <v>8646574.7387000006</v>
      </c>
      <c r="O38" s="158">
        <v>0</v>
      </c>
      <c r="P38" s="158">
        <v>8646574.7387000006</v>
      </c>
      <c r="Q38" s="158">
        <v>503813604.44769007</v>
      </c>
      <c r="R38" s="158">
        <v>14.9962</v>
      </c>
      <c r="S38" s="158">
        <v>503813619.44389009</v>
      </c>
      <c r="T38" s="158">
        <v>17076420.746399999</v>
      </c>
      <c r="U38" s="158">
        <v>0</v>
      </c>
      <c r="V38" s="158">
        <v>17076420.746399999</v>
      </c>
      <c r="W38" s="158">
        <v>9793061.1838000007</v>
      </c>
      <c r="X38" s="158">
        <v>0</v>
      </c>
      <c r="Y38" s="158">
        <v>9793061.1838000007</v>
      </c>
      <c r="Z38" s="158">
        <v>0</v>
      </c>
      <c r="AA38" s="158">
        <v>0</v>
      </c>
      <c r="AB38" s="158">
        <v>0</v>
      </c>
    </row>
    <row r="39" spans="1:28" x14ac:dyDescent="0.2">
      <c r="A39" s="100" t="s">
        <v>103</v>
      </c>
      <c r="B39" s="154">
        <v>69293269.473600015</v>
      </c>
      <c r="C39" s="154">
        <v>10154707.200393001</v>
      </c>
      <c r="D39" s="154">
        <v>79447976.673993021</v>
      </c>
      <c r="E39" s="155">
        <v>7470237.4275118681</v>
      </c>
      <c r="F39" s="155">
        <v>3429477.6576888799</v>
      </c>
      <c r="G39" s="155">
        <v>10899715.085200747</v>
      </c>
      <c r="H39" s="107">
        <v>0.153803</v>
      </c>
      <c r="I39" s="103">
        <v>0.10870479214978983</v>
      </c>
      <c r="J39" s="107">
        <v>0.14865900000000001</v>
      </c>
      <c r="K39" s="104">
        <v>226.684</v>
      </c>
      <c r="L39" s="104">
        <v>61.456564882336878</v>
      </c>
      <c r="M39" s="104">
        <v>208.58500000000001</v>
      </c>
      <c r="N39" s="158">
        <v>3230567.8937000004</v>
      </c>
      <c r="O39" s="158">
        <v>2750672.1337899999</v>
      </c>
      <c r="P39" s="158">
        <v>5981240.0274900002</v>
      </c>
      <c r="Q39" s="158">
        <v>57689579.810800016</v>
      </c>
      <c r="R39" s="158">
        <v>6339627.0991929993</v>
      </c>
      <c r="S39" s="158">
        <v>64029206.909993023</v>
      </c>
      <c r="T39" s="158">
        <v>6286072.7592000002</v>
      </c>
      <c r="U39" s="158">
        <v>443646.37699999992</v>
      </c>
      <c r="V39" s="158">
        <v>6729719.1362000005</v>
      </c>
      <c r="W39" s="158">
        <v>5317616.9036000008</v>
      </c>
      <c r="X39" s="158">
        <v>3371433.7242000005</v>
      </c>
      <c r="Y39" s="158">
        <v>8689050.6278000008</v>
      </c>
      <c r="Z39" s="158">
        <v>0</v>
      </c>
      <c r="AA39" s="158">
        <v>0</v>
      </c>
      <c r="AB39" s="158">
        <v>0</v>
      </c>
    </row>
    <row r="40" spans="1:28" x14ac:dyDescent="0.2">
      <c r="A40" s="100" t="s">
        <v>104</v>
      </c>
      <c r="B40" s="154">
        <v>507397927.56424499</v>
      </c>
      <c r="C40" s="154">
        <v>6515701.2019090001</v>
      </c>
      <c r="D40" s="154">
        <v>513913628.76615399</v>
      </c>
      <c r="E40" s="155">
        <v>22563529.177140318</v>
      </c>
      <c r="F40" s="155">
        <v>1500969.5570821899</v>
      </c>
      <c r="G40" s="155">
        <v>24064498.734222509</v>
      </c>
      <c r="H40" s="107">
        <v>0.33413399999999999</v>
      </c>
      <c r="I40" s="103">
        <v>0.35132351854545152</v>
      </c>
      <c r="J40" s="107">
        <v>0.33435100000000001</v>
      </c>
      <c r="K40" s="104">
        <v>343.28399999999999</v>
      </c>
      <c r="L40" s="104">
        <v>307.08692764582366</v>
      </c>
      <c r="M40" s="104">
        <v>342.82799999999997</v>
      </c>
      <c r="N40" s="158">
        <v>10745723.059799999</v>
      </c>
      <c r="O40" s="158">
        <v>1337667.6305</v>
      </c>
      <c r="P40" s="158">
        <v>12083390.690299999</v>
      </c>
      <c r="Q40" s="158">
        <v>467862103.83746988</v>
      </c>
      <c r="R40" s="158">
        <v>4915194.7997090006</v>
      </c>
      <c r="S40" s="158">
        <v>472777298.6371789</v>
      </c>
      <c r="T40" s="158">
        <v>27055330.339275099</v>
      </c>
      <c r="U40" s="158">
        <v>242171.48479999998</v>
      </c>
      <c r="V40" s="158">
        <v>27297501.824075099</v>
      </c>
      <c r="W40" s="158">
        <v>12048868.497499999</v>
      </c>
      <c r="X40" s="158">
        <v>1358334.9173999999</v>
      </c>
      <c r="Y40" s="158">
        <v>13407203.414899999</v>
      </c>
      <c r="Z40" s="158">
        <v>431624.89</v>
      </c>
      <c r="AA40" s="158">
        <v>0</v>
      </c>
      <c r="AB40" s="158">
        <v>431624.89</v>
      </c>
    </row>
    <row r="41" spans="1:28" x14ac:dyDescent="0.2">
      <c r="A41" s="100" t="s">
        <v>105</v>
      </c>
      <c r="B41" s="154">
        <v>8272671808.2474203</v>
      </c>
      <c r="C41" s="154">
        <v>4176857338.2454081</v>
      </c>
      <c r="D41" s="154">
        <v>12449529146.492828</v>
      </c>
      <c r="E41" s="155">
        <v>37150814.752053402</v>
      </c>
      <c r="F41" s="155">
        <v>23950184.281858575</v>
      </c>
      <c r="G41" s="155">
        <v>61100999.033911973</v>
      </c>
      <c r="H41" s="107">
        <v>0.118501</v>
      </c>
      <c r="I41" s="103">
        <v>7.3690890122042468E-2</v>
      </c>
      <c r="J41" s="107">
        <v>0.103517</v>
      </c>
      <c r="K41" s="104">
        <v>137.286</v>
      </c>
      <c r="L41" s="104">
        <v>156.81291360878868</v>
      </c>
      <c r="M41" s="104">
        <v>143.76300000000001</v>
      </c>
      <c r="N41" s="158">
        <v>51121114.335300006</v>
      </c>
      <c r="O41" s="158">
        <v>43862125.216181993</v>
      </c>
      <c r="P41" s="158">
        <v>94983239.551481992</v>
      </c>
      <c r="Q41" s="158">
        <v>7852329349.5131941</v>
      </c>
      <c r="R41" s="158">
        <v>3916676845.0148063</v>
      </c>
      <c r="S41" s="158">
        <v>11769006194.528</v>
      </c>
      <c r="T41" s="158">
        <v>302184595.91052634</v>
      </c>
      <c r="U41" s="158">
        <v>172563333.08714592</v>
      </c>
      <c r="V41" s="158">
        <v>474747928.99767226</v>
      </c>
      <c r="W41" s="158">
        <v>86413527.449900001</v>
      </c>
      <c r="X41" s="158">
        <v>72524580.676055998</v>
      </c>
      <c r="Y41" s="158">
        <v>158938108.125956</v>
      </c>
      <c r="Z41" s="158">
        <v>31744335.373799998</v>
      </c>
      <c r="AA41" s="158">
        <v>15092579.467399999</v>
      </c>
      <c r="AB41" s="158">
        <v>46836914.841199994</v>
      </c>
    </row>
    <row r="42" spans="1:28" s="113" customFormat="1" x14ac:dyDescent="0.2">
      <c r="A42" s="109" t="s">
        <v>201</v>
      </c>
      <c r="B42" s="156">
        <v>6097681529.1898441</v>
      </c>
      <c r="C42" s="156">
        <v>3473001585.606298</v>
      </c>
      <c r="D42" s="156">
        <v>9570683114.7961426</v>
      </c>
      <c r="E42" s="157">
        <v>30280524.091947403</v>
      </c>
      <c r="F42" s="157">
        <v>20468414.66260739</v>
      </c>
      <c r="G42" s="157">
        <v>50748938.754554793</v>
      </c>
      <c r="H42" s="110">
        <v>0.117462</v>
      </c>
      <c r="I42" s="111">
        <v>7.3529065052436907E-2</v>
      </c>
      <c r="J42" s="110">
        <v>0.10156999999999999</v>
      </c>
      <c r="K42" s="112">
        <v>140.495</v>
      </c>
      <c r="L42" s="112">
        <v>158.94806933992646</v>
      </c>
      <c r="M42" s="112">
        <v>147.12200000000001</v>
      </c>
      <c r="N42" s="159">
        <v>43684354.4802</v>
      </c>
      <c r="O42" s="159">
        <v>39174997.506581992</v>
      </c>
      <c r="P42" s="159">
        <v>82859351.986781985</v>
      </c>
      <c r="Q42" s="159">
        <v>5758647502.0510435</v>
      </c>
      <c r="R42" s="159">
        <v>3246258460.956861</v>
      </c>
      <c r="S42" s="159">
        <v>9004905963.007906</v>
      </c>
      <c r="T42" s="159">
        <v>233482992.25160006</v>
      </c>
      <c r="U42" s="159">
        <v>147827519.06071895</v>
      </c>
      <c r="V42" s="159">
        <v>381310511.31231904</v>
      </c>
      <c r="W42" s="159">
        <v>74346687.676300019</v>
      </c>
      <c r="X42" s="159">
        <v>64000213.527417995</v>
      </c>
      <c r="Y42" s="159">
        <v>138346901.20371801</v>
      </c>
      <c r="Z42" s="159">
        <v>31204347.210900001</v>
      </c>
      <c r="AA42" s="159">
        <v>14915392.0613</v>
      </c>
      <c r="AB42" s="159">
        <v>46119739.272200003</v>
      </c>
    </row>
    <row r="43" spans="1:28" s="113" customFormat="1" x14ac:dyDescent="0.2">
      <c r="A43" s="109" t="s">
        <v>202</v>
      </c>
      <c r="B43" s="156">
        <v>1389076658.6668899</v>
      </c>
      <c r="C43" s="156">
        <v>489820688.90298635</v>
      </c>
      <c r="D43" s="156">
        <v>1878897347.5698762</v>
      </c>
      <c r="E43" s="157">
        <v>2871332.2851439402</v>
      </c>
      <c r="F43" s="157">
        <v>2045220.8902908801</v>
      </c>
      <c r="G43" s="157">
        <v>4916553.1754348204</v>
      </c>
      <c r="H43" s="110">
        <v>0.116836</v>
      </c>
      <c r="I43" s="111">
        <v>7.4535647340657679E-2</v>
      </c>
      <c r="J43" s="110">
        <v>0.10596700000000001</v>
      </c>
      <c r="K43" s="112">
        <v>138.21199999999999</v>
      </c>
      <c r="L43" s="112">
        <v>138.53471650580227</v>
      </c>
      <c r="M43" s="112">
        <v>138.29400000000001</v>
      </c>
      <c r="N43" s="159">
        <v>3498956.2168999999</v>
      </c>
      <c r="O43" s="159">
        <v>3667485.1724999999</v>
      </c>
      <c r="P43" s="159">
        <v>7166441.3893999998</v>
      </c>
      <c r="Q43" s="159">
        <v>1340417288.4482899</v>
      </c>
      <c r="R43" s="159">
        <v>467271424.44385147</v>
      </c>
      <c r="S43" s="159">
        <v>1807688712.8921411</v>
      </c>
      <c r="T43" s="159">
        <v>41837721.989500001</v>
      </c>
      <c r="U43" s="159">
        <v>16181191.213886939</v>
      </c>
      <c r="V43" s="159">
        <v>58018913.20338694</v>
      </c>
      <c r="W43" s="159">
        <v>6467362.5290000001</v>
      </c>
      <c r="X43" s="159">
        <v>6190885.8391479999</v>
      </c>
      <c r="Y43" s="159">
        <v>12658248.368147999</v>
      </c>
      <c r="Z43" s="159">
        <v>354285.70010000002</v>
      </c>
      <c r="AA43" s="159">
        <v>177187.40609999999</v>
      </c>
      <c r="AB43" s="159">
        <v>531473.10620000004</v>
      </c>
    </row>
    <row r="44" spans="1:28" s="113" customFormat="1" x14ac:dyDescent="0.2">
      <c r="A44" s="109" t="s">
        <v>203</v>
      </c>
      <c r="B44" s="156">
        <v>785913620.39068627</v>
      </c>
      <c r="C44" s="156">
        <v>214035063.73602465</v>
      </c>
      <c r="D44" s="156">
        <v>999948684.12671089</v>
      </c>
      <c r="E44" s="157">
        <v>3998958.3750620801</v>
      </c>
      <c r="F44" s="157">
        <v>1436548.7289603199</v>
      </c>
      <c r="G44" s="157">
        <v>5435507.1040224005</v>
      </c>
      <c r="H44" s="110">
        <v>0.12945699999999999</v>
      </c>
      <c r="I44" s="111">
        <v>7.4353904199897375E-2</v>
      </c>
      <c r="J44" s="110">
        <v>0.117965</v>
      </c>
      <c r="K44" s="112">
        <v>110.83199999999999</v>
      </c>
      <c r="L44" s="112">
        <v>164.01128381004887</v>
      </c>
      <c r="M44" s="112">
        <v>122.032</v>
      </c>
      <c r="N44" s="159">
        <v>3937803.6381999999</v>
      </c>
      <c r="O44" s="159">
        <v>1019642.5372000001</v>
      </c>
      <c r="P44" s="159">
        <v>4957446.1754000001</v>
      </c>
      <c r="Q44" s="159">
        <v>753264559.01365995</v>
      </c>
      <c r="R44" s="159">
        <v>203146959.61409464</v>
      </c>
      <c r="S44" s="159">
        <v>956411518.62775445</v>
      </c>
      <c r="T44" s="159">
        <v>26863881.669526365</v>
      </c>
      <c r="U44" s="159">
        <v>8554622.8124400005</v>
      </c>
      <c r="V44" s="159">
        <v>35418504.481966361</v>
      </c>
      <c r="W44" s="159">
        <v>5599477.2447000006</v>
      </c>
      <c r="X44" s="159">
        <v>2333481.3094899999</v>
      </c>
      <c r="Y44" s="159">
        <v>7932958.5541900005</v>
      </c>
      <c r="Z44" s="159">
        <v>185702.46280000001</v>
      </c>
      <c r="AA44" s="159">
        <v>0</v>
      </c>
      <c r="AB44" s="159">
        <v>185702.46280000001</v>
      </c>
    </row>
    <row r="45" spans="1:28" x14ac:dyDescent="0.2">
      <c r="A45" s="100" t="s">
        <v>204</v>
      </c>
      <c r="B45" s="154">
        <v>380884526.84039998</v>
      </c>
      <c r="C45" s="154">
        <v>853002.61549999996</v>
      </c>
      <c r="D45" s="154">
        <v>381737529.45589995</v>
      </c>
      <c r="E45" s="155">
        <v>1773335.4364</v>
      </c>
      <c r="F45" s="155">
        <v>48282.634400000003</v>
      </c>
      <c r="G45" s="155">
        <v>1821618.0708000001</v>
      </c>
      <c r="H45" s="107">
        <v>0.198768</v>
      </c>
      <c r="I45" s="103">
        <v>0.19567999999999997</v>
      </c>
      <c r="J45" s="107">
        <v>0.198745</v>
      </c>
      <c r="K45" s="104">
        <v>15.2416</v>
      </c>
      <c r="L45" s="104">
        <v>138.92500000000001</v>
      </c>
      <c r="M45" s="104">
        <v>15.511799999999999</v>
      </c>
      <c r="N45" s="158">
        <v>3726918.2977</v>
      </c>
      <c r="O45" s="158">
        <v>67620.214399999997</v>
      </c>
      <c r="P45" s="158">
        <v>3794538.5120999999</v>
      </c>
      <c r="Q45" s="158">
        <v>368413275.30759996</v>
      </c>
      <c r="R45" s="158">
        <v>772440.25839999993</v>
      </c>
      <c r="S45" s="158">
        <v>369185715.56599998</v>
      </c>
      <c r="T45" s="158">
        <v>7205650.2975000003</v>
      </c>
      <c r="U45" s="158">
        <v>10812.714900000001</v>
      </c>
      <c r="V45" s="158">
        <v>7216463.0124000004</v>
      </c>
      <c r="W45" s="158">
        <v>5265601.2352999998</v>
      </c>
      <c r="X45" s="158">
        <v>69749.642200000002</v>
      </c>
      <c r="Y45" s="158">
        <v>5335350.8774999995</v>
      </c>
      <c r="Z45" s="158">
        <v>0</v>
      </c>
      <c r="AA45" s="158">
        <v>0</v>
      </c>
      <c r="AB45" s="158">
        <v>0</v>
      </c>
    </row>
    <row r="46" spans="1:28" x14ac:dyDescent="0.2">
      <c r="A46" s="100" t="s">
        <v>205</v>
      </c>
      <c r="B46" s="154">
        <v>8402645.4312999994</v>
      </c>
      <c r="C46" s="154">
        <v>30687.462</v>
      </c>
      <c r="D46" s="154">
        <v>8433332.8932999987</v>
      </c>
      <c r="E46" s="155">
        <v>169679.14504295</v>
      </c>
      <c r="F46" s="155">
        <v>75.911799999999999</v>
      </c>
      <c r="G46" s="155">
        <v>169755.05684295</v>
      </c>
      <c r="H46" s="107">
        <v>4.3016199999999997E-2</v>
      </c>
      <c r="I46" s="103">
        <v>7.0000000000000007E-2</v>
      </c>
      <c r="J46" s="107">
        <v>4.3004599999999997E-2</v>
      </c>
      <c r="K46" s="104">
        <v>62.141500000000001</v>
      </c>
      <c r="L46" s="104">
        <v>121.733</v>
      </c>
      <c r="M46" s="104">
        <v>62.371299999999998</v>
      </c>
      <c r="N46" s="158">
        <v>36855.57</v>
      </c>
      <c r="O46" s="158">
        <v>0</v>
      </c>
      <c r="P46" s="158">
        <v>36855.57</v>
      </c>
      <c r="Q46" s="158">
        <v>8289458.9812999992</v>
      </c>
      <c r="R46" s="158">
        <v>30687.462</v>
      </c>
      <c r="S46" s="158">
        <v>8320146.4432999985</v>
      </c>
      <c r="T46" s="158">
        <v>59142.42</v>
      </c>
      <c r="U46" s="158">
        <v>0</v>
      </c>
      <c r="V46" s="158">
        <v>59142.42</v>
      </c>
      <c r="W46" s="158">
        <v>54044.03</v>
      </c>
      <c r="X46" s="158">
        <v>0</v>
      </c>
      <c r="Y46" s="158">
        <v>54044.03</v>
      </c>
      <c r="Z46" s="158">
        <v>0</v>
      </c>
      <c r="AA46" s="158">
        <v>0</v>
      </c>
      <c r="AB46" s="158">
        <v>0</v>
      </c>
    </row>
    <row r="47" spans="1:28" x14ac:dyDescent="0.2">
      <c r="A47" s="101" t="s">
        <v>266</v>
      </c>
      <c r="B47" s="154">
        <v>37752731863.622269</v>
      </c>
      <c r="C47" s="154">
        <v>28197114403.306839</v>
      </c>
      <c r="D47" s="154">
        <v>65949846266.929115</v>
      </c>
      <c r="E47" s="155">
        <v>813896008.0827806</v>
      </c>
      <c r="F47" s="155">
        <v>338358883.53300631</v>
      </c>
      <c r="G47" s="155">
        <v>1152254891.6157868</v>
      </c>
      <c r="H47" s="107">
        <v>0.148032</v>
      </c>
      <c r="I47" s="103">
        <v>9.0075261826874892E-2</v>
      </c>
      <c r="J47" s="107">
        <v>0.121235</v>
      </c>
      <c r="K47" s="104">
        <v>82.227000000000004</v>
      </c>
      <c r="L47" s="104">
        <v>94.611027883704963</v>
      </c>
      <c r="M47" s="104">
        <v>87.550700000000006</v>
      </c>
      <c r="N47" s="158">
        <v>545204457.002455</v>
      </c>
      <c r="O47" s="158">
        <v>529226494.86008406</v>
      </c>
      <c r="P47" s="158">
        <v>1074430951.8625391</v>
      </c>
      <c r="Q47" s="158">
        <v>35128155960.573898</v>
      </c>
      <c r="R47" s="158">
        <v>25726661269.62907</v>
      </c>
      <c r="S47" s="158">
        <v>60854817230.202965</v>
      </c>
      <c r="T47" s="158">
        <v>1705938847.3003263</v>
      </c>
      <c r="U47" s="158">
        <v>1594178115.4309747</v>
      </c>
      <c r="V47" s="158">
        <v>3300116962.7313013</v>
      </c>
      <c r="W47" s="158">
        <v>860135099.224648</v>
      </c>
      <c r="X47" s="158">
        <v>826231064.76844418</v>
      </c>
      <c r="Y47" s="158">
        <v>1686366163.9930921</v>
      </c>
      <c r="Z47" s="158">
        <v>58501956.523400001</v>
      </c>
      <c r="AA47" s="158">
        <v>50043953.478352003</v>
      </c>
      <c r="AB47" s="158">
        <v>108545910.001752</v>
      </c>
    </row>
    <row r="48" spans="1:28" x14ac:dyDescent="0.2">
      <c r="A48" s="102" t="s">
        <v>206</v>
      </c>
      <c r="B48" s="154">
        <v>7350093676.3532133</v>
      </c>
      <c r="C48" s="154">
        <v>15696780383.434237</v>
      </c>
      <c r="D48" s="154">
        <v>23046874059.787449</v>
      </c>
      <c r="E48" s="155">
        <v>111104095.17331721</v>
      </c>
      <c r="F48" s="155">
        <v>173138166.93997246</v>
      </c>
      <c r="G48" s="155">
        <v>284242262.11328965</v>
      </c>
      <c r="H48" s="107">
        <v>0.12950999999999999</v>
      </c>
      <c r="I48" s="103">
        <v>9.5449785243726493E-2</v>
      </c>
      <c r="J48" s="107">
        <v>0.106318</v>
      </c>
      <c r="K48" s="104">
        <v>60.481699999999996</v>
      </c>
      <c r="L48" s="104">
        <v>80.479229773437595</v>
      </c>
      <c r="M48" s="104">
        <v>74.118499999999997</v>
      </c>
      <c r="N48" s="158">
        <v>72995205.41609998</v>
      </c>
      <c r="O48" s="158">
        <v>198454163.12703091</v>
      </c>
      <c r="P48" s="158">
        <v>271449368.54313087</v>
      </c>
      <c r="Q48" s="158">
        <v>6773491066.8389282</v>
      </c>
      <c r="R48" s="158">
        <v>14321142688.290897</v>
      </c>
      <c r="S48" s="158">
        <v>21094633755.129822</v>
      </c>
      <c r="T48" s="158">
        <v>424546571.23231667</v>
      </c>
      <c r="U48" s="158">
        <v>1057040768.3495986</v>
      </c>
      <c r="V48" s="158">
        <v>1481587339.5819154</v>
      </c>
      <c r="W48" s="158">
        <v>152056038.28196838</v>
      </c>
      <c r="X48" s="158">
        <v>304692622.6927408</v>
      </c>
      <c r="Y48" s="158">
        <v>456748660.97470915</v>
      </c>
      <c r="Z48" s="158">
        <v>0</v>
      </c>
      <c r="AA48" s="158">
        <v>13904304.100999998</v>
      </c>
      <c r="AB48" s="158">
        <v>13904304.100999998</v>
      </c>
    </row>
    <row r="49" spans="1:28" x14ac:dyDescent="0.2">
      <c r="A49" s="102" t="s">
        <v>207</v>
      </c>
      <c r="B49" s="154">
        <v>4060431761.6329517</v>
      </c>
      <c r="C49" s="154">
        <v>6188665895.4483213</v>
      </c>
      <c r="D49" s="154">
        <v>10249097657.081272</v>
      </c>
      <c r="E49" s="155">
        <v>83722953.789018169</v>
      </c>
      <c r="F49" s="155">
        <v>112021452.47356695</v>
      </c>
      <c r="G49" s="155">
        <v>195744406.2625851</v>
      </c>
      <c r="H49" s="107">
        <v>0.12970799999999999</v>
      </c>
      <c r="I49" s="103">
        <v>8.0667796510057468E-2</v>
      </c>
      <c r="J49" s="107">
        <v>0.10018100000000001</v>
      </c>
      <c r="K49" s="104">
        <v>73.528000000000006</v>
      </c>
      <c r="L49" s="104">
        <v>89.825745960263603</v>
      </c>
      <c r="M49" s="104">
        <v>83.394900000000007</v>
      </c>
      <c r="N49" s="158">
        <v>120972173.5802494</v>
      </c>
      <c r="O49" s="158">
        <v>250775290.14391726</v>
      </c>
      <c r="P49" s="158">
        <v>371747463.72416663</v>
      </c>
      <c r="Q49" s="158">
        <v>3709538232.364152</v>
      </c>
      <c r="R49" s="158">
        <v>5506912596.2609081</v>
      </c>
      <c r="S49" s="158">
        <v>9216450828.6250591</v>
      </c>
      <c r="T49" s="158">
        <v>158795953.61069062</v>
      </c>
      <c r="U49" s="158">
        <v>274181662.33388042</v>
      </c>
      <c r="V49" s="158">
        <v>432977615.94457102</v>
      </c>
      <c r="W49" s="158">
        <v>188522744.33450937</v>
      </c>
      <c r="X49" s="158">
        <v>391845124.09248066</v>
      </c>
      <c r="Y49" s="158">
        <v>580367868.42699003</v>
      </c>
      <c r="Z49" s="158">
        <v>3574831.3235999998</v>
      </c>
      <c r="AA49" s="158">
        <v>15726512.761052001</v>
      </c>
      <c r="AB49" s="158">
        <v>19301344.084651999</v>
      </c>
    </row>
    <row r="50" spans="1:28" x14ac:dyDescent="0.2">
      <c r="A50" s="102" t="s">
        <v>208</v>
      </c>
      <c r="B50" s="154">
        <v>6864037064.4013767</v>
      </c>
      <c r="C50" s="154">
        <v>1385945619.71152</v>
      </c>
      <c r="D50" s="154">
        <v>8249982684.1128969</v>
      </c>
      <c r="E50" s="155">
        <v>194138912.11864322</v>
      </c>
      <c r="F50" s="155">
        <v>19163852.70505967</v>
      </c>
      <c r="G50" s="155">
        <v>213302764.8237029</v>
      </c>
      <c r="H50" s="107">
        <v>0.16269400000000001</v>
      </c>
      <c r="I50" s="103">
        <v>7.9342035251038223E-2</v>
      </c>
      <c r="J50" s="107">
        <v>0.14887800000000001</v>
      </c>
      <c r="K50" s="104">
        <v>63.060400000000001</v>
      </c>
      <c r="L50" s="104">
        <v>102.59689643342482</v>
      </c>
      <c r="M50" s="104">
        <v>69.702299999999994</v>
      </c>
      <c r="N50" s="158">
        <v>147485053.9301613</v>
      </c>
      <c r="O50" s="158">
        <v>29824977.168400001</v>
      </c>
      <c r="P50" s="158">
        <v>177310031.09856129</v>
      </c>
      <c r="Q50" s="158">
        <v>6351655473.3345041</v>
      </c>
      <c r="R50" s="158">
        <v>1267418882.9748201</v>
      </c>
      <c r="S50" s="158">
        <v>7619074356.3093243</v>
      </c>
      <c r="T50" s="158">
        <v>323874966.69731104</v>
      </c>
      <c r="U50" s="158">
        <v>75536881.631999999</v>
      </c>
      <c r="V50" s="158">
        <v>399411848.32931101</v>
      </c>
      <c r="W50" s="158">
        <v>186143336.43476129</v>
      </c>
      <c r="X50" s="158">
        <v>42166662.887599997</v>
      </c>
      <c r="Y50" s="158">
        <v>228309999.32236129</v>
      </c>
      <c r="Z50" s="158">
        <v>2363287.9347999999</v>
      </c>
      <c r="AA50" s="158">
        <v>823192.21710000001</v>
      </c>
      <c r="AB50" s="158">
        <v>3186480.1518999999</v>
      </c>
    </row>
    <row r="51" spans="1:28" x14ac:dyDescent="0.2">
      <c r="A51" s="102" t="s">
        <v>209</v>
      </c>
      <c r="B51" s="154">
        <v>19478169361.263973</v>
      </c>
      <c r="C51" s="154">
        <v>4925722504.7525597</v>
      </c>
      <c r="D51" s="154">
        <v>24403891866.016533</v>
      </c>
      <c r="E51" s="155">
        <v>424930047.22013766</v>
      </c>
      <c r="F51" s="155">
        <v>34035407.021937288</v>
      </c>
      <c r="G51" s="155">
        <v>458965454.24207497</v>
      </c>
      <c r="H51" s="107">
        <v>0.15079400000000001</v>
      </c>
      <c r="I51" s="103">
        <v>7.3957992357235602E-2</v>
      </c>
      <c r="J51" s="107">
        <v>0.13511699999999999</v>
      </c>
      <c r="K51" s="104">
        <v>99.445499999999996</v>
      </c>
      <c r="L51" s="104">
        <v>143.96871077442449</v>
      </c>
      <c r="M51" s="104">
        <v>108.541</v>
      </c>
      <c r="N51" s="158">
        <v>203752024.10594442</v>
      </c>
      <c r="O51" s="158">
        <v>50172064.420735985</v>
      </c>
      <c r="P51" s="158">
        <v>253924088.52668041</v>
      </c>
      <c r="Q51" s="158">
        <v>18293471188.005455</v>
      </c>
      <c r="R51" s="158">
        <v>4631187102.1424408</v>
      </c>
      <c r="S51" s="158">
        <v>22924658290.1479</v>
      </c>
      <c r="T51" s="158">
        <v>798721355.77000785</v>
      </c>
      <c r="U51" s="158">
        <v>187418803.1153959</v>
      </c>
      <c r="V51" s="158">
        <v>986140158.88540375</v>
      </c>
      <c r="W51" s="158">
        <v>333412980.22350889</v>
      </c>
      <c r="X51" s="158">
        <v>87526655.095522895</v>
      </c>
      <c r="Y51" s="158">
        <v>420939635.31903177</v>
      </c>
      <c r="Z51" s="158">
        <v>52563837.265000001</v>
      </c>
      <c r="AA51" s="158">
        <v>19589944.3992</v>
      </c>
      <c r="AB51" s="158">
        <v>72153781.664200008</v>
      </c>
    </row>
    <row r="53" spans="1:28" x14ac:dyDescent="0.2">
      <c r="B53" s="163">
        <f>D7+D47-BS!E31</f>
        <v>-5.6753921508789063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  <pageSetup scale="2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AB51"/>
  <sheetViews>
    <sheetView zoomScaleNormal="100" workbookViewId="0">
      <selection activeCell="A3" sqref="A3"/>
    </sheetView>
  </sheetViews>
  <sheetFormatPr defaultColWidth="8.7109375" defaultRowHeight="12.75" x14ac:dyDescent="0.2"/>
  <cols>
    <col min="1" max="1" width="75" style="105" bestFit="1" customWidth="1"/>
    <col min="2" max="2" width="14.7109375" style="105" customWidth="1"/>
    <col min="3" max="4" width="9.85546875" style="105" bestFit="1" customWidth="1"/>
    <col min="5" max="16" width="8.7109375" style="105"/>
    <col min="17" max="19" width="9.85546875" style="105" bestFit="1" customWidth="1"/>
    <col min="20" max="16384" width="8.7109375" style="105"/>
  </cols>
  <sheetData>
    <row r="1" spans="1:28" x14ac:dyDescent="0.2">
      <c r="A1" s="108" t="s">
        <v>106</v>
      </c>
    </row>
    <row r="2" spans="1:28" x14ac:dyDescent="0.2">
      <c r="A2" s="67"/>
    </row>
    <row r="3" spans="1:28" x14ac:dyDescent="0.2">
      <c r="A3" s="76">
        <f>BS!B3</f>
        <v>45777</v>
      </c>
    </row>
    <row r="4" spans="1:28" x14ac:dyDescent="0.2">
      <c r="A4" s="162" t="s">
        <v>274</v>
      </c>
    </row>
    <row r="5" spans="1:28" ht="54.95" customHeight="1" x14ac:dyDescent="0.2">
      <c r="A5" s="212" t="s">
        <v>212</v>
      </c>
      <c r="B5" s="213" t="s">
        <v>225</v>
      </c>
      <c r="C5" s="213"/>
      <c r="D5" s="213"/>
      <c r="E5" s="213" t="s">
        <v>224</v>
      </c>
      <c r="F5" s="213"/>
      <c r="G5" s="213"/>
      <c r="H5" s="213" t="s">
        <v>226</v>
      </c>
      <c r="I5" s="213"/>
      <c r="J5" s="213"/>
      <c r="K5" s="213" t="s">
        <v>227</v>
      </c>
      <c r="L5" s="213"/>
      <c r="M5" s="213"/>
      <c r="N5" s="213" t="s">
        <v>228</v>
      </c>
      <c r="O5" s="213"/>
      <c r="P5" s="213"/>
      <c r="Q5" s="213" t="s">
        <v>229</v>
      </c>
      <c r="R5" s="213"/>
      <c r="S5" s="213"/>
      <c r="T5" s="213" t="s">
        <v>230</v>
      </c>
      <c r="U5" s="213"/>
      <c r="V5" s="213"/>
      <c r="W5" s="213" t="s">
        <v>231</v>
      </c>
      <c r="X5" s="213"/>
      <c r="Y5" s="213"/>
      <c r="Z5" s="213" t="s">
        <v>232</v>
      </c>
      <c r="AA5" s="213"/>
      <c r="AB5" s="213"/>
    </row>
    <row r="6" spans="1:28" x14ac:dyDescent="0.2">
      <c r="A6" s="212"/>
      <c r="B6" s="106" t="s">
        <v>22</v>
      </c>
      <c r="C6" s="106" t="s">
        <v>23</v>
      </c>
      <c r="D6" s="106" t="s">
        <v>13</v>
      </c>
      <c r="E6" s="106" t="s">
        <v>22</v>
      </c>
      <c r="F6" s="106" t="s">
        <v>23</v>
      </c>
      <c r="G6" s="106" t="s">
        <v>13</v>
      </c>
      <c r="H6" s="106" t="s">
        <v>22</v>
      </c>
      <c r="I6" s="106" t="s">
        <v>23</v>
      </c>
      <c r="J6" s="106" t="s">
        <v>13</v>
      </c>
      <c r="K6" s="106" t="s">
        <v>22</v>
      </c>
      <c r="L6" s="106" t="s">
        <v>23</v>
      </c>
      <c r="M6" s="106" t="s">
        <v>13</v>
      </c>
      <c r="N6" s="106" t="s">
        <v>22</v>
      </c>
      <c r="O6" s="106" t="s">
        <v>23</v>
      </c>
      <c r="P6" s="106" t="s">
        <v>13</v>
      </c>
      <c r="Q6" s="106" t="s">
        <v>22</v>
      </c>
      <c r="R6" s="106" t="s">
        <v>23</v>
      </c>
      <c r="S6" s="106" t="s">
        <v>13</v>
      </c>
      <c r="T6" s="106" t="s">
        <v>22</v>
      </c>
      <c r="U6" s="106" t="s">
        <v>23</v>
      </c>
      <c r="V6" s="106" t="s">
        <v>13</v>
      </c>
      <c r="W6" s="106" t="s">
        <v>22</v>
      </c>
      <c r="X6" s="106" t="s">
        <v>23</v>
      </c>
      <c r="Y6" s="106" t="s">
        <v>13</v>
      </c>
      <c r="Z6" s="106" t="s">
        <v>22</v>
      </c>
      <c r="AA6" s="106" t="s">
        <v>23</v>
      </c>
      <c r="AB6" s="106" t="s">
        <v>13</v>
      </c>
    </row>
    <row r="7" spans="1:28" x14ac:dyDescent="0.2">
      <c r="A7" s="101" t="s">
        <v>264</v>
      </c>
      <c r="B7" s="154">
        <f>Sectors_I!B7</f>
        <v>141987279.12080002</v>
      </c>
      <c r="C7" s="154">
        <f>Sectors_I!C7</f>
        <v>331790.42879999999</v>
      </c>
      <c r="D7" s="154">
        <f>Sectors_I!D7</f>
        <v>142319069.54960001</v>
      </c>
      <c r="E7" s="155">
        <f>Sectors_I!E7</f>
        <v>273884.04833344999</v>
      </c>
      <c r="F7" s="155">
        <f>Sectors_I!F7</f>
        <v>990.15090000000009</v>
      </c>
      <c r="G7" s="155">
        <f>Sectors_I!G7</f>
        <v>274874.19923345</v>
      </c>
      <c r="H7" s="107">
        <f>Sectors_I!H7</f>
        <v>0.110129</v>
      </c>
      <c r="I7" s="103">
        <f>Sectors_I!I7</f>
        <v>7.4999999999999997E-2</v>
      </c>
      <c r="J7" s="107">
        <f>Sectors_I!J7</f>
        <v>0.110027</v>
      </c>
      <c r="K7" s="104">
        <f>Sectors_I!K7</f>
        <v>18.340800000000002</v>
      </c>
      <c r="L7" s="104">
        <f>Sectors_I!L7</f>
        <v>19.366599999999998</v>
      </c>
      <c r="M7" s="104">
        <f>Sectors_I!M7</f>
        <v>18.343299999999999</v>
      </c>
      <c r="N7" s="158">
        <f>Sectors_I!N7</f>
        <v>0</v>
      </c>
      <c r="O7" s="158">
        <f>Sectors_I!O7</f>
        <v>0</v>
      </c>
      <c r="P7" s="158">
        <f>Sectors_I!P7</f>
        <v>0</v>
      </c>
      <c r="Q7" s="158">
        <f>Sectors_I!Q7</f>
        <v>141987279.12080002</v>
      </c>
      <c r="R7" s="158">
        <f>Sectors_I!R7</f>
        <v>331790.42879999999</v>
      </c>
      <c r="S7" s="158">
        <f>Sectors_I!S7</f>
        <v>142319069.54960001</v>
      </c>
      <c r="T7" s="158">
        <f>Sectors_I!T7</f>
        <v>0</v>
      </c>
      <c r="U7" s="158">
        <f>Sectors_I!U7</f>
        <v>0</v>
      </c>
      <c r="V7" s="158">
        <f>Sectors_I!V7</f>
        <v>0</v>
      </c>
      <c r="W7" s="158">
        <f>Sectors_I!W7</f>
        <v>0</v>
      </c>
      <c r="X7" s="158">
        <f>Sectors_I!X7</f>
        <v>0</v>
      </c>
      <c r="Y7" s="158">
        <f>Sectors_I!Y7</f>
        <v>0</v>
      </c>
      <c r="Z7" s="158">
        <f>Sectors_I!Z7</f>
        <v>0</v>
      </c>
      <c r="AA7" s="158">
        <f>Sectors_I!AA7</f>
        <v>0</v>
      </c>
      <c r="AB7" s="158">
        <f>Sectors_I!AB7</f>
        <v>0</v>
      </c>
    </row>
    <row r="8" spans="1:28" x14ac:dyDescent="0.2">
      <c r="A8" s="100" t="s">
        <v>107</v>
      </c>
      <c r="B8" s="154">
        <f>Sectors_I!B8</f>
        <v>5781582.0645000003</v>
      </c>
      <c r="C8" s="154">
        <f>Sectors_I!C8</f>
        <v>32538263.177106574</v>
      </c>
      <c r="D8" s="154">
        <f>Sectors_I!D8</f>
        <v>38319845.241606578</v>
      </c>
      <c r="E8" s="155">
        <f>Sectors_I!E8</f>
        <v>150495.81354584001</v>
      </c>
      <c r="F8" s="155">
        <f>Sectors_I!F8</f>
        <v>297451.96710999997</v>
      </c>
      <c r="G8" s="155">
        <f>Sectors_I!G8</f>
        <v>447947.78065583995</v>
      </c>
      <c r="H8" s="107">
        <f>Sectors_I!H8</f>
        <v>0.15964400000000001</v>
      </c>
      <c r="I8" s="103">
        <f>Sectors_I!I8</f>
        <v>9.45701139846227E-2</v>
      </c>
      <c r="J8" s="107">
        <f>Sectors_I!J8</f>
        <v>0.104313</v>
      </c>
      <c r="K8" s="104">
        <f>Sectors_I!K8</f>
        <v>52.905099999999997</v>
      </c>
      <c r="L8" s="104">
        <f>Sectors_I!L8</f>
        <v>50.696287121136741</v>
      </c>
      <c r="M8" s="104">
        <f>Sectors_I!M8</f>
        <v>51.027099999999997</v>
      </c>
      <c r="N8" s="158">
        <f>Sectors_I!N8</f>
        <v>4086.88</v>
      </c>
      <c r="O8" s="158">
        <f>Sectors_I!O8</f>
        <v>0</v>
      </c>
      <c r="P8" s="158">
        <f>Sectors_I!P8</f>
        <v>4086.88</v>
      </c>
      <c r="Q8" s="158">
        <f>Sectors_I!Q8</f>
        <v>5447723.7045</v>
      </c>
      <c r="R8" s="158">
        <f>Sectors_I!R8</f>
        <v>32538263.177106574</v>
      </c>
      <c r="S8" s="158">
        <f>Sectors_I!S8</f>
        <v>37985986.881606579</v>
      </c>
      <c r="T8" s="158">
        <f>Sectors_I!T8</f>
        <v>143430</v>
      </c>
      <c r="U8" s="158">
        <f>Sectors_I!U8</f>
        <v>0</v>
      </c>
      <c r="V8" s="158">
        <f>Sectors_I!V8</f>
        <v>143430</v>
      </c>
      <c r="W8" s="158">
        <f>Sectors_I!W8</f>
        <v>190428.36000000002</v>
      </c>
      <c r="X8" s="158">
        <f>Sectors_I!X8</f>
        <v>0</v>
      </c>
      <c r="Y8" s="158">
        <f>Sectors_I!Y8</f>
        <v>190428.36000000002</v>
      </c>
      <c r="Z8" s="158">
        <f>Sectors_I!Z8</f>
        <v>0</v>
      </c>
      <c r="AA8" s="158">
        <f>Sectors_I!AA8</f>
        <v>0</v>
      </c>
      <c r="AB8" s="158">
        <f>Sectors_I!AB8</f>
        <v>0</v>
      </c>
    </row>
    <row r="9" spans="1:28" x14ac:dyDescent="0.2">
      <c r="A9" s="100" t="s">
        <v>108</v>
      </c>
      <c r="B9" s="154">
        <f>Sectors_I!B9</f>
        <v>727679968.27020001</v>
      </c>
      <c r="C9" s="154">
        <f>Sectors_I!C9</f>
        <v>105061077.710868</v>
      </c>
      <c r="D9" s="154">
        <f>Sectors_I!D9</f>
        <v>832741045.98106802</v>
      </c>
      <c r="E9" s="155">
        <f>Sectors_I!E9</f>
        <v>2489665.7330911099</v>
      </c>
      <c r="F9" s="155">
        <f>Sectors_I!F9</f>
        <v>507831.24118530005</v>
      </c>
      <c r="G9" s="155">
        <f>Sectors_I!G9</f>
        <v>2997496.97427641</v>
      </c>
      <c r="H9" s="107">
        <f>Sectors_I!H9</f>
        <v>0.140594</v>
      </c>
      <c r="I9" s="103">
        <f>Sectors_I!I9</f>
        <v>8.5893586190214366E-2</v>
      </c>
      <c r="J9" s="107">
        <f>Sectors_I!J9</f>
        <v>0.133713</v>
      </c>
      <c r="K9" s="104">
        <f>Sectors_I!K9</f>
        <v>30.584399999999999</v>
      </c>
      <c r="L9" s="104">
        <f>Sectors_I!L9</f>
        <v>24.882708683464124</v>
      </c>
      <c r="M9" s="104">
        <f>Sectors_I!M9</f>
        <v>29.864699999999999</v>
      </c>
      <c r="N9" s="158">
        <f>Sectors_I!N9</f>
        <v>633584.57000000007</v>
      </c>
      <c r="O9" s="158">
        <f>Sectors_I!O9</f>
        <v>393170.63</v>
      </c>
      <c r="P9" s="158">
        <f>Sectors_I!P9</f>
        <v>1026755.2000000001</v>
      </c>
      <c r="Q9" s="158">
        <f>Sectors_I!Q9</f>
        <v>722764354.93189991</v>
      </c>
      <c r="R9" s="158">
        <f>Sectors_I!R9</f>
        <v>104638037.33426799</v>
      </c>
      <c r="S9" s="158">
        <f>Sectors_I!S9</f>
        <v>827402392.266168</v>
      </c>
      <c r="T9" s="158">
        <f>Sectors_I!T9</f>
        <v>3002489.7151000001</v>
      </c>
      <c r="U9" s="158">
        <f>Sectors_I!U9</f>
        <v>0</v>
      </c>
      <c r="V9" s="158">
        <f>Sectors_I!V9</f>
        <v>3002489.7151000001</v>
      </c>
      <c r="W9" s="158">
        <f>Sectors_I!W9</f>
        <v>1608159.57</v>
      </c>
      <c r="X9" s="158">
        <f>Sectors_I!X9</f>
        <v>362354.00660000002</v>
      </c>
      <c r="Y9" s="158">
        <f>Sectors_I!Y9</f>
        <v>1970513.5766</v>
      </c>
      <c r="Z9" s="158">
        <f>Sectors_I!Z9</f>
        <v>304964.05320000002</v>
      </c>
      <c r="AA9" s="158">
        <f>Sectors_I!AA9</f>
        <v>60686.37</v>
      </c>
      <c r="AB9" s="158">
        <f>Sectors_I!AB9</f>
        <v>365650.42320000002</v>
      </c>
    </row>
    <row r="10" spans="1:28" x14ac:dyDescent="0.2">
      <c r="A10" s="100" t="s">
        <v>219</v>
      </c>
      <c r="B10" s="154">
        <f>Sectors_I!B10</f>
        <v>244804506.94210002</v>
      </c>
      <c r="C10" s="154">
        <f>Sectors_I!C10</f>
        <v>1772297.3076000002</v>
      </c>
      <c r="D10" s="154">
        <f>Sectors_I!D10</f>
        <v>246576804.24970001</v>
      </c>
      <c r="E10" s="155">
        <f>Sectors_I!E10</f>
        <v>1148629.2959499999</v>
      </c>
      <c r="F10" s="155">
        <f>Sectors_I!F10</f>
        <v>12760.0569</v>
      </c>
      <c r="G10" s="155">
        <f>Sectors_I!G10</f>
        <v>1161389.3528499999</v>
      </c>
      <c r="H10" s="107">
        <f>Sectors_I!H10</f>
        <v>0.142432</v>
      </c>
      <c r="I10" s="103">
        <f>Sectors_I!I10</f>
        <v>0.10009900000000001</v>
      </c>
      <c r="J10" s="107">
        <f>Sectors_I!J10</f>
        <v>0.14215</v>
      </c>
      <c r="K10" s="104">
        <f>Sectors_I!K10</f>
        <v>23.680700000000002</v>
      </c>
      <c r="L10" s="104">
        <f>Sectors_I!L10</f>
        <v>78.157200000000003</v>
      </c>
      <c r="M10" s="104">
        <f>Sectors_I!M10</f>
        <v>24.0732</v>
      </c>
      <c r="N10" s="158">
        <f>Sectors_I!N10</f>
        <v>135.74</v>
      </c>
      <c r="O10" s="158">
        <f>Sectors_I!O10</f>
        <v>0</v>
      </c>
      <c r="P10" s="158">
        <f>Sectors_I!P10</f>
        <v>135.74</v>
      </c>
      <c r="Q10" s="158">
        <f>Sectors_I!Q10</f>
        <v>243420447.10210001</v>
      </c>
      <c r="R10" s="158">
        <f>Sectors_I!R10</f>
        <v>1747791.9983000001</v>
      </c>
      <c r="S10" s="158">
        <f>Sectors_I!S10</f>
        <v>245168239.1004</v>
      </c>
      <c r="T10" s="158">
        <f>Sectors_I!T10</f>
        <v>31171.84</v>
      </c>
      <c r="U10" s="158">
        <f>Sectors_I!U10</f>
        <v>0</v>
      </c>
      <c r="V10" s="158">
        <f>Sectors_I!V10</f>
        <v>31171.84</v>
      </c>
      <c r="W10" s="158">
        <f>Sectors_I!W10</f>
        <v>1352888</v>
      </c>
      <c r="X10" s="158">
        <f>Sectors_I!X10</f>
        <v>24505.309300000001</v>
      </c>
      <c r="Y10" s="158">
        <f>Sectors_I!Y10</f>
        <v>1377393.3093000001</v>
      </c>
      <c r="Z10" s="158">
        <f>Sectors_I!Z10</f>
        <v>0</v>
      </c>
      <c r="AA10" s="158">
        <f>Sectors_I!AA10</f>
        <v>0</v>
      </c>
      <c r="AB10" s="158">
        <f>Sectors_I!AB10</f>
        <v>0</v>
      </c>
    </row>
    <row r="11" spans="1:28" x14ac:dyDescent="0.2">
      <c r="A11" s="100" t="s">
        <v>233</v>
      </c>
      <c r="B11" s="154">
        <f>Sectors_I!B11</f>
        <v>370319447.2224763</v>
      </c>
      <c r="C11" s="154">
        <f>Sectors_I!C11</f>
        <v>3799203908.958817</v>
      </c>
      <c r="D11" s="154">
        <f>Sectors_I!D11</f>
        <v>4169523356.1812935</v>
      </c>
      <c r="E11" s="155">
        <f>Sectors_I!E11</f>
        <v>16191092.477006577</v>
      </c>
      <c r="F11" s="155">
        <f>Sectors_I!F11</f>
        <v>34227226.564404532</v>
      </c>
      <c r="G11" s="155">
        <f>Sectors_I!G11</f>
        <v>50418319.041411109</v>
      </c>
      <c r="H11" s="107">
        <f>Sectors_I!H11</f>
        <v>0.12654399999999999</v>
      </c>
      <c r="I11" s="103">
        <f>Sectors_I!I11</f>
        <v>0.10464706590424354</v>
      </c>
      <c r="J11" s="107">
        <f>Sectors_I!J11</f>
        <v>0.10652499999999999</v>
      </c>
      <c r="K11" s="104">
        <f>Sectors_I!K11</f>
        <v>40.581699999999998</v>
      </c>
      <c r="L11" s="104">
        <f>Sectors_I!L11</f>
        <v>37.647526604490039</v>
      </c>
      <c r="M11" s="104">
        <f>Sectors_I!M11</f>
        <v>37.902200000000001</v>
      </c>
      <c r="N11" s="158">
        <f>Sectors_I!N11</f>
        <v>22992690.772899996</v>
      </c>
      <c r="O11" s="158">
        <f>Sectors_I!O11</f>
        <v>64734283.288828</v>
      </c>
      <c r="P11" s="158">
        <f>Sectors_I!P11</f>
        <v>87726974.061728001</v>
      </c>
      <c r="Q11" s="158">
        <f>Sectors_I!Q11</f>
        <v>325836002.0031544</v>
      </c>
      <c r="R11" s="158">
        <f>Sectors_I!R11</f>
        <v>3544920800.3225145</v>
      </c>
      <c r="S11" s="158">
        <f>Sectors_I!S11</f>
        <v>3870756802.3256688</v>
      </c>
      <c r="T11" s="158">
        <f>Sectors_I!T11</f>
        <v>13057190.89042297</v>
      </c>
      <c r="U11" s="158">
        <f>Sectors_I!U11</f>
        <v>147388226.20256633</v>
      </c>
      <c r="V11" s="158">
        <f>Sectors_I!V11</f>
        <v>160445417.0929893</v>
      </c>
      <c r="W11" s="158">
        <f>Sectors_I!W11</f>
        <v>31426254.328898899</v>
      </c>
      <c r="X11" s="158">
        <f>Sectors_I!X11</f>
        <v>100268384.60363634</v>
      </c>
      <c r="Y11" s="158">
        <f>Sectors_I!Y11</f>
        <v>131694638.93253523</v>
      </c>
      <c r="Z11" s="158">
        <f>Sectors_I!Z11</f>
        <v>0</v>
      </c>
      <c r="AA11" s="158">
        <f>Sectors_I!AA11</f>
        <v>6626497.8300999999</v>
      </c>
      <c r="AB11" s="158">
        <f>Sectors_I!AB11</f>
        <v>6626497.8300999999</v>
      </c>
    </row>
    <row r="12" spans="1:28" x14ac:dyDescent="0.2">
      <c r="A12" s="100" t="s">
        <v>109</v>
      </c>
      <c r="B12" s="154">
        <f>Sectors_I!B12</f>
        <v>677067360.96768606</v>
      </c>
      <c r="C12" s="154">
        <f>Sectors_I!C12</f>
        <v>2816619288.2751617</v>
      </c>
      <c r="D12" s="154">
        <f>Sectors_I!D12</f>
        <v>3493686649.2428479</v>
      </c>
      <c r="E12" s="155">
        <f>Sectors_I!E12</f>
        <v>6147479.4018212408</v>
      </c>
      <c r="F12" s="155">
        <f>Sectors_I!F12</f>
        <v>22458979.976423576</v>
      </c>
      <c r="G12" s="155">
        <f>Sectors_I!G12</f>
        <v>28606459.378244817</v>
      </c>
      <c r="H12" s="107">
        <f>Sectors_I!H12</f>
        <v>0.12502099999999999</v>
      </c>
      <c r="I12" s="103">
        <f>Sectors_I!I12</f>
        <v>8.6996093192780663E-2</v>
      </c>
      <c r="J12" s="107">
        <f>Sectors_I!J12</f>
        <v>9.4329999999999997E-2</v>
      </c>
      <c r="K12" s="104">
        <f>Sectors_I!K12</f>
        <v>97.5625</v>
      </c>
      <c r="L12" s="104">
        <f>Sectors_I!L12</f>
        <v>119.46609488252882</v>
      </c>
      <c r="M12" s="104">
        <f>Sectors_I!M12</f>
        <v>115.253</v>
      </c>
      <c r="N12" s="158">
        <f>Sectors_I!N12</f>
        <v>4735586.1261999989</v>
      </c>
      <c r="O12" s="158">
        <f>Sectors_I!O12</f>
        <v>42132411.126408003</v>
      </c>
      <c r="P12" s="158">
        <f>Sectors_I!P12</f>
        <v>46867997.252608001</v>
      </c>
      <c r="Q12" s="158">
        <f>Sectors_I!Q12</f>
        <v>628971669.74466884</v>
      </c>
      <c r="R12" s="158">
        <f>Sectors_I!R12</f>
        <v>2612512113.3913932</v>
      </c>
      <c r="S12" s="158">
        <f>Sectors_I!S12</f>
        <v>3241483783.1360621</v>
      </c>
      <c r="T12" s="158">
        <f>Sectors_I!T12</f>
        <v>25088725.433617197</v>
      </c>
      <c r="U12" s="158">
        <f>Sectors_I!U12</f>
        <v>138830739.5540525</v>
      </c>
      <c r="V12" s="158">
        <f>Sectors_I!V12</f>
        <v>163919464.98766971</v>
      </c>
      <c r="W12" s="158">
        <f>Sectors_I!W12</f>
        <v>23006965.789399993</v>
      </c>
      <c r="X12" s="158">
        <f>Sectors_I!X12</f>
        <v>63954144.780815996</v>
      </c>
      <c r="Y12" s="158">
        <f>Sectors_I!Y12</f>
        <v>86961110.570215985</v>
      </c>
      <c r="Z12" s="158">
        <f>Sectors_I!Z12</f>
        <v>0</v>
      </c>
      <c r="AA12" s="158">
        <f>Sectors_I!AA12</f>
        <v>1322290.5489000001</v>
      </c>
      <c r="AB12" s="158">
        <f>Sectors_I!AB12</f>
        <v>1322290.5489000001</v>
      </c>
    </row>
    <row r="13" spans="1:28" x14ac:dyDescent="0.2">
      <c r="A13" s="100" t="s">
        <v>110</v>
      </c>
      <c r="B13" s="154">
        <f>Sectors_I!B13</f>
        <v>485917303.58126783</v>
      </c>
      <c r="C13" s="154">
        <f>Sectors_I!C13</f>
        <v>466245649.31505835</v>
      </c>
      <c r="D13" s="154">
        <f>Sectors_I!D13</f>
        <v>952162952.89632618</v>
      </c>
      <c r="E13" s="155">
        <f>Sectors_I!E13</f>
        <v>17166368.805526115</v>
      </c>
      <c r="F13" s="155">
        <f>Sectors_I!F13</f>
        <v>5641829.0033796094</v>
      </c>
      <c r="G13" s="155">
        <f>Sectors_I!G13</f>
        <v>22808197.808905724</v>
      </c>
      <c r="H13" s="107">
        <f>Sectors_I!H13</f>
        <v>0.140711</v>
      </c>
      <c r="I13" s="103">
        <f>Sectors_I!I13</f>
        <v>9.1615339624844305E-2</v>
      </c>
      <c r="J13" s="107">
        <f>Sectors_I!J13</f>
        <v>0.116662</v>
      </c>
      <c r="K13" s="104">
        <f>Sectors_I!K13</f>
        <v>40.679000000000002</v>
      </c>
      <c r="L13" s="104">
        <f>Sectors_I!L13</f>
        <v>55.660546817281556</v>
      </c>
      <c r="M13" s="104">
        <f>Sectors_I!M13</f>
        <v>48.0383</v>
      </c>
      <c r="N13" s="158">
        <f>Sectors_I!N13</f>
        <v>28237152.4089</v>
      </c>
      <c r="O13" s="158">
        <f>Sectors_I!O13</f>
        <v>11918869.761539999</v>
      </c>
      <c r="P13" s="158">
        <f>Sectors_I!P13</f>
        <v>40156022.170440003</v>
      </c>
      <c r="Q13" s="158">
        <f>Sectors_I!Q13</f>
        <v>411376197.18346786</v>
      </c>
      <c r="R13" s="158">
        <f>Sectors_I!R13</f>
        <v>422574673.10844499</v>
      </c>
      <c r="S13" s="158">
        <f>Sectors_I!S13</f>
        <v>833950870.29191291</v>
      </c>
      <c r="T13" s="158">
        <f>Sectors_I!T13</f>
        <v>42717993.306599997</v>
      </c>
      <c r="U13" s="158">
        <f>Sectors_I!U13</f>
        <v>28113824.874173328</v>
      </c>
      <c r="V13" s="158">
        <f>Sectors_I!V13</f>
        <v>70831818.180773318</v>
      </c>
      <c r="W13" s="158">
        <f>Sectors_I!W13</f>
        <v>31800650.348000001</v>
      </c>
      <c r="X13" s="158">
        <f>Sectors_I!X13</f>
        <v>15557151.33244</v>
      </c>
      <c r="Y13" s="158">
        <f>Sectors_I!Y13</f>
        <v>47357801.680440001</v>
      </c>
      <c r="Z13" s="158">
        <f>Sectors_I!Z13</f>
        <v>22462.743200000001</v>
      </c>
      <c r="AA13" s="158">
        <f>Sectors_I!AA13</f>
        <v>0</v>
      </c>
      <c r="AB13" s="158">
        <f>Sectors_I!AB13</f>
        <v>22462.743200000001</v>
      </c>
    </row>
    <row r="14" spans="1:28" x14ac:dyDescent="0.2">
      <c r="A14" s="100" t="s">
        <v>111</v>
      </c>
      <c r="B14" s="154">
        <f>Sectors_I!B14</f>
        <v>726110083.98730004</v>
      </c>
      <c r="C14" s="154">
        <f>Sectors_I!C14</f>
        <v>1413493233.181277</v>
      </c>
      <c r="D14" s="154">
        <f>Sectors_I!D14</f>
        <v>2139603317.1685772</v>
      </c>
      <c r="E14" s="155">
        <f>Sectors_I!E14</f>
        <v>11188717.317822631</v>
      </c>
      <c r="F14" s="155">
        <f>Sectors_I!F14</f>
        <v>10981795.956606461</v>
      </c>
      <c r="G14" s="155">
        <f>Sectors_I!G14</f>
        <v>22170513.27442909</v>
      </c>
      <c r="H14" s="107">
        <f>Sectors_I!H14</f>
        <v>0.132214</v>
      </c>
      <c r="I14" s="103">
        <f>Sectors_I!I14</f>
        <v>0.1004696426110108</v>
      </c>
      <c r="J14" s="107">
        <f>Sectors_I!J14</f>
        <v>0.111206</v>
      </c>
      <c r="K14" s="104">
        <f>Sectors_I!K14</f>
        <v>59.6783</v>
      </c>
      <c r="L14" s="104">
        <f>Sectors_I!L14</f>
        <v>70.820680315245951</v>
      </c>
      <c r="M14" s="104">
        <f>Sectors_I!M14</f>
        <v>67.042100000000005</v>
      </c>
      <c r="N14" s="158">
        <f>Sectors_I!N14</f>
        <v>7802153.6694999989</v>
      </c>
      <c r="O14" s="158">
        <f>Sectors_I!O14</f>
        <v>24127949.882644001</v>
      </c>
      <c r="P14" s="158">
        <f>Sectors_I!P14</f>
        <v>31930103.552143998</v>
      </c>
      <c r="Q14" s="158">
        <f>Sectors_I!Q14</f>
        <v>601797231.22549999</v>
      </c>
      <c r="R14" s="158">
        <f>Sectors_I!R14</f>
        <v>1339490234.247297</v>
      </c>
      <c r="S14" s="158">
        <f>Sectors_I!S14</f>
        <v>1941287465.4727972</v>
      </c>
      <c r="T14" s="158">
        <f>Sectors_I!T14</f>
        <v>110661124.625</v>
      </c>
      <c r="U14" s="158">
        <f>Sectors_I!U14</f>
        <v>43830110.866235986</v>
      </c>
      <c r="V14" s="158">
        <f>Sectors_I!V14</f>
        <v>154491235.49123597</v>
      </c>
      <c r="W14" s="158">
        <f>Sectors_I!W14</f>
        <v>13651728.136800002</v>
      </c>
      <c r="X14" s="158">
        <f>Sectors_I!X14</f>
        <v>30172888.067743994</v>
      </c>
      <c r="Y14" s="158">
        <f>Sectors_I!Y14</f>
        <v>43824616.204543993</v>
      </c>
      <c r="Z14" s="158">
        <f>Sectors_I!Z14</f>
        <v>0</v>
      </c>
      <c r="AA14" s="158">
        <f>Sectors_I!AA14</f>
        <v>0</v>
      </c>
      <c r="AB14" s="158">
        <f>Sectors_I!AB14</f>
        <v>0</v>
      </c>
    </row>
    <row r="15" spans="1:28" x14ac:dyDescent="0.2">
      <c r="A15" s="100" t="s">
        <v>112</v>
      </c>
      <c r="B15" s="154">
        <f>Sectors_I!B15</f>
        <v>1477769464.6820629</v>
      </c>
      <c r="C15" s="154">
        <f>Sectors_I!C15</f>
        <v>1030102980.7395065</v>
      </c>
      <c r="D15" s="154">
        <f>Sectors_I!D15</f>
        <v>2507872445.4215693</v>
      </c>
      <c r="E15" s="155">
        <f>Sectors_I!E15</f>
        <v>17730752.413360659</v>
      </c>
      <c r="F15" s="155">
        <f>Sectors_I!F15</f>
        <v>7185225.34289282</v>
      </c>
      <c r="G15" s="155">
        <f>Sectors_I!G15</f>
        <v>24915977.756253481</v>
      </c>
      <c r="H15" s="107">
        <f>Sectors_I!H15</f>
        <v>0.12834599999999999</v>
      </c>
      <c r="I15" s="103">
        <f>Sectors_I!I15</f>
        <v>8.6342872332213383E-2</v>
      </c>
      <c r="J15" s="107">
        <f>Sectors_I!J15</f>
        <v>0.111556</v>
      </c>
      <c r="K15" s="104">
        <f>Sectors_I!K15</f>
        <v>57.292900000000003</v>
      </c>
      <c r="L15" s="104">
        <f>Sectors_I!L15</f>
        <v>69.241896371876436</v>
      </c>
      <c r="M15" s="104">
        <f>Sectors_I!M15</f>
        <v>62.113799999999998</v>
      </c>
      <c r="N15" s="158">
        <f>Sectors_I!N15</f>
        <v>17891422.563200001</v>
      </c>
      <c r="O15" s="158">
        <f>Sectors_I!O15</f>
        <v>44916567.816952363</v>
      </c>
      <c r="P15" s="158">
        <f>Sectors_I!P15</f>
        <v>62807990.38015236</v>
      </c>
      <c r="Q15" s="158">
        <f>Sectors_I!Q15</f>
        <v>1433329031.508363</v>
      </c>
      <c r="R15" s="158">
        <f>Sectors_I!R15</f>
        <v>959700000.56456411</v>
      </c>
      <c r="S15" s="158">
        <f>Sectors_I!S15</f>
        <v>2393029032.072927</v>
      </c>
      <c r="T15" s="158">
        <f>Sectors_I!T15</f>
        <v>29193811.527000003</v>
      </c>
      <c r="U15" s="158">
        <f>Sectors_I!U15</f>
        <v>49965015.488989994</v>
      </c>
      <c r="V15" s="158">
        <f>Sectors_I!V15</f>
        <v>79158827.015989989</v>
      </c>
      <c r="W15" s="158">
        <f>Sectors_I!W15</f>
        <v>14562710.653900001</v>
      </c>
      <c r="X15" s="158">
        <f>Sectors_I!X15</f>
        <v>20066415.483752359</v>
      </c>
      <c r="Y15" s="158">
        <f>Sectors_I!Y15</f>
        <v>34629126.13765236</v>
      </c>
      <c r="Z15" s="158">
        <f>Sectors_I!Z15</f>
        <v>683910.99280000001</v>
      </c>
      <c r="AA15" s="158">
        <f>Sectors_I!AA15</f>
        <v>371549.2022</v>
      </c>
      <c r="AB15" s="158">
        <f>Sectors_I!AB15</f>
        <v>1055460.1950000001</v>
      </c>
    </row>
    <row r="16" spans="1:28" x14ac:dyDescent="0.2">
      <c r="A16" s="100" t="s">
        <v>113</v>
      </c>
      <c r="B16" s="154">
        <f>Sectors_I!B16</f>
        <v>1119955426.6261668</v>
      </c>
      <c r="C16" s="154">
        <f>Sectors_I!C16</f>
        <v>773539646.70958471</v>
      </c>
      <c r="D16" s="154">
        <f>Sectors_I!D16</f>
        <v>1893495073.3357515</v>
      </c>
      <c r="E16" s="155">
        <f>Sectors_I!E16</f>
        <v>20201001.143318273</v>
      </c>
      <c r="F16" s="155">
        <f>Sectors_I!F16</f>
        <v>67769324.808340371</v>
      </c>
      <c r="G16" s="155">
        <f>Sectors_I!G16</f>
        <v>87970325.951658636</v>
      </c>
      <c r="H16" s="107">
        <f>Sectors_I!H16</f>
        <v>0.126577</v>
      </c>
      <c r="I16" s="103">
        <f>Sectors_I!I16</f>
        <v>8.7973092883914764E-2</v>
      </c>
      <c r="J16" s="107">
        <f>Sectors_I!J16</f>
        <v>0.110809</v>
      </c>
      <c r="K16" s="104">
        <f>Sectors_I!K16</f>
        <v>56.979900000000001</v>
      </c>
      <c r="L16" s="104">
        <f>Sectors_I!L16</f>
        <v>88.487109509744542</v>
      </c>
      <c r="M16" s="104">
        <f>Sectors_I!M16</f>
        <v>69.845799999999997</v>
      </c>
      <c r="N16" s="158">
        <f>Sectors_I!N16</f>
        <v>13072989.1864</v>
      </c>
      <c r="O16" s="158">
        <f>Sectors_I!O16</f>
        <v>15207462.07234225</v>
      </c>
      <c r="P16" s="158">
        <f>Sectors_I!P16</f>
        <v>28280451.258742251</v>
      </c>
      <c r="Q16" s="158">
        <f>Sectors_I!Q16</f>
        <v>1022757895.9210068</v>
      </c>
      <c r="R16" s="158">
        <f>Sectors_I!R16</f>
        <v>603109433.71869457</v>
      </c>
      <c r="S16" s="158">
        <f>Sectors_I!S16</f>
        <v>1625867329.6397016</v>
      </c>
      <c r="T16" s="158">
        <f>Sectors_I!T16</f>
        <v>76168744.563899979</v>
      </c>
      <c r="U16" s="158">
        <f>Sectors_I!U16</f>
        <v>65681272.680847891</v>
      </c>
      <c r="V16" s="158">
        <f>Sectors_I!V16</f>
        <v>141850017.24474788</v>
      </c>
      <c r="W16" s="158">
        <f>Sectors_I!W16</f>
        <v>20992110.281259995</v>
      </c>
      <c r="X16" s="158">
        <f>Sectors_I!X16</f>
        <v>104748940.31004226</v>
      </c>
      <c r="Y16" s="158">
        <f>Sectors_I!Y16</f>
        <v>125741050.59130226</v>
      </c>
      <c r="Z16" s="158">
        <f>Sectors_I!Z16</f>
        <v>36675.859999999993</v>
      </c>
      <c r="AA16" s="158">
        <f>Sectors_I!AA16</f>
        <v>0</v>
      </c>
      <c r="AB16" s="158">
        <f>Sectors_I!AB16</f>
        <v>36675.859999999993</v>
      </c>
    </row>
    <row r="17" spans="1:28" x14ac:dyDescent="0.2">
      <c r="A17" s="100" t="s">
        <v>114</v>
      </c>
      <c r="B17" s="154">
        <f>Sectors_I!B17</f>
        <v>330883238.52527094</v>
      </c>
      <c r="C17" s="154">
        <f>Sectors_I!C17</f>
        <v>434034546.28634602</v>
      </c>
      <c r="D17" s="154">
        <f>Sectors_I!D17</f>
        <v>764917784.8116169</v>
      </c>
      <c r="E17" s="155">
        <f>Sectors_I!E17</f>
        <v>3755320.8624825091</v>
      </c>
      <c r="F17" s="155">
        <f>Sectors_I!F17</f>
        <v>2706758.4353574002</v>
      </c>
      <c r="G17" s="155">
        <f>Sectors_I!G17</f>
        <v>6462079.2978399098</v>
      </c>
      <c r="H17" s="107">
        <f>Sectors_I!H17</f>
        <v>0.12851499999999999</v>
      </c>
      <c r="I17" s="103">
        <f>Sectors_I!I17</f>
        <v>7.8871491016652626E-2</v>
      </c>
      <c r="J17" s="107">
        <f>Sectors_I!J17</f>
        <v>0.10033</v>
      </c>
      <c r="K17" s="104">
        <f>Sectors_I!K17</f>
        <v>56.789400000000001</v>
      </c>
      <c r="L17" s="104">
        <f>Sectors_I!L17</f>
        <v>59.579116560683019</v>
      </c>
      <c r="M17" s="104">
        <f>Sectors_I!M17</f>
        <v>58.373800000000003</v>
      </c>
      <c r="N17" s="158">
        <f>Sectors_I!N17</f>
        <v>3742114.9655999998</v>
      </c>
      <c r="O17" s="158">
        <f>Sectors_I!O17</f>
        <v>2834247.8297000001</v>
      </c>
      <c r="P17" s="158">
        <f>Sectors_I!P17</f>
        <v>6576362.7952999994</v>
      </c>
      <c r="Q17" s="158">
        <f>Sectors_I!Q17</f>
        <v>319494661.35847098</v>
      </c>
      <c r="R17" s="158">
        <f>Sectors_I!R17</f>
        <v>423763530.95066202</v>
      </c>
      <c r="S17" s="158">
        <f>Sectors_I!S17</f>
        <v>743258192.30913281</v>
      </c>
      <c r="T17" s="158">
        <f>Sectors_I!T17</f>
        <v>7151506.5433999998</v>
      </c>
      <c r="U17" s="158">
        <f>Sectors_I!U17</f>
        <v>5332164.8840840003</v>
      </c>
      <c r="V17" s="158">
        <f>Sectors_I!V17</f>
        <v>12483671.427484</v>
      </c>
      <c r="W17" s="158">
        <f>Sectors_I!W17</f>
        <v>4233842.6540000001</v>
      </c>
      <c r="X17" s="158">
        <f>Sectors_I!X17</f>
        <v>4938850.4516000003</v>
      </c>
      <c r="Y17" s="158">
        <f>Sectors_I!Y17</f>
        <v>9172693.1055999994</v>
      </c>
      <c r="Z17" s="158">
        <f>Sectors_I!Z17</f>
        <v>3227.9694</v>
      </c>
      <c r="AA17" s="158">
        <f>Sectors_I!AA17</f>
        <v>0</v>
      </c>
      <c r="AB17" s="158">
        <f>Sectors_I!AB17</f>
        <v>3227.9694</v>
      </c>
    </row>
    <row r="18" spans="1:28" x14ac:dyDescent="0.2">
      <c r="A18" s="100" t="s">
        <v>115</v>
      </c>
      <c r="B18" s="154">
        <f>Sectors_I!B18</f>
        <v>264881674.09561598</v>
      </c>
      <c r="C18" s="154">
        <f>Sectors_I!C18</f>
        <v>428036665.24439502</v>
      </c>
      <c r="D18" s="154">
        <f>Sectors_I!D18</f>
        <v>692918339.340011</v>
      </c>
      <c r="E18" s="155">
        <f>Sectors_I!E18</f>
        <v>5157689.6199599104</v>
      </c>
      <c r="F18" s="155">
        <f>Sectors_I!F18</f>
        <v>1611504.0500778598</v>
      </c>
      <c r="G18" s="155">
        <f>Sectors_I!G18</f>
        <v>6769193.6700377706</v>
      </c>
      <c r="H18" s="107">
        <f>Sectors_I!H18</f>
        <v>0.141543</v>
      </c>
      <c r="I18" s="103">
        <f>Sectors_I!I18</f>
        <v>8.3409736378401225E-2</v>
      </c>
      <c r="J18" s="107">
        <f>Sectors_I!J18</f>
        <v>0.10559300000000001</v>
      </c>
      <c r="K18" s="104">
        <f>Sectors_I!K18</f>
        <v>50.744399999999999</v>
      </c>
      <c r="L18" s="104">
        <f>Sectors_I!L18</f>
        <v>56.21989386451984</v>
      </c>
      <c r="M18" s="104">
        <f>Sectors_I!M18</f>
        <v>54.130299999999998</v>
      </c>
      <c r="N18" s="158">
        <f>Sectors_I!N18</f>
        <v>3319167.8774999999</v>
      </c>
      <c r="O18" s="158">
        <f>Sectors_I!O18</f>
        <v>1498999.4189000002</v>
      </c>
      <c r="P18" s="158">
        <f>Sectors_I!P18</f>
        <v>4818167.2964000003</v>
      </c>
      <c r="Q18" s="158">
        <f>Sectors_I!Q18</f>
        <v>236423741.05761597</v>
      </c>
      <c r="R18" s="158">
        <f>Sectors_I!R18</f>
        <v>356769862.20029503</v>
      </c>
      <c r="S18" s="158">
        <f>Sectors_I!S18</f>
        <v>593193603.25791097</v>
      </c>
      <c r="T18" s="158">
        <f>Sectors_I!T18</f>
        <v>23514216.063099999</v>
      </c>
      <c r="U18" s="158">
        <f>Sectors_I!U18</f>
        <v>68815828.241399989</v>
      </c>
      <c r="V18" s="158">
        <f>Sectors_I!V18</f>
        <v>92330044.304499984</v>
      </c>
      <c r="W18" s="158">
        <f>Sectors_I!W18</f>
        <v>4879535.7938000001</v>
      </c>
      <c r="X18" s="158">
        <f>Sectors_I!X18</f>
        <v>2263301.551</v>
      </c>
      <c r="Y18" s="158">
        <f>Sectors_I!Y18</f>
        <v>7142837.3448000001</v>
      </c>
      <c r="Z18" s="158">
        <f>Sectors_I!Z18</f>
        <v>64181.181100000002</v>
      </c>
      <c r="AA18" s="158">
        <f>Sectors_I!AA18</f>
        <v>187673.25169999999</v>
      </c>
      <c r="AB18" s="158">
        <f>Sectors_I!AB18</f>
        <v>251854.43280000001</v>
      </c>
    </row>
    <row r="19" spans="1:28" x14ac:dyDescent="0.2">
      <c r="A19" s="100" t="s">
        <v>116</v>
      </c>
      <c r="B19" s="154">
        <f>Sectors_I!B19</f>
        <v>998383102.0493964</v>
      </c>
      <c r="C19" s="154">
        <f>Sectors_I!C19</f>
        <v>1237653435.6143785</v>
      </c>
      <c r="D19" s="154">
        <f>Sectors_I!D19</f>
        <v>2236036537.663775</v>
      </c>
      <c r="E19" s="155">
        <f>Sectors_I!E19</f>
        <v>21082233.504099548</v>
      </c>
      <c r="F19" s="155">
        <f>Sectors_I!F19</f>
        <v>26850680.90148652</v>
      </c>
      <c r="G19" s="155">
        <f>Sectors_I!G19</f>
        <v>47932914.405586064</v>
      </c>
      <c r="H19" s="107">
        <f>Sectors_I!H19</f>
        <v>0.13481699999999999</v>
      </c>
      <c r="I19" s="103">
        <f>Sectors_I!I19</f>
        <v>8.1767703057134072E-2</v>
      </c>
      <c r="J19" s="107">
        <f>Sectors_I!J19</f>
        <v>0.105076</v>
      </c>
      <c r="K19" s="104">
        <f>Sectors_I!K19</f>
        <v>60.745399999999997</v>
      </c>
      <c r="L19" s="104">
        <f>Sectors_I!L19</f>
        <v>69.736359799579674</v>
      </c>
      <c r="M19" s="104">
        <f>Sectors_I!M19</f>
        <v>65.807299999999998</v>
      </c>
      <c r="N19" s="158">
        <f>Sectors_I!N19</f>
        <v>26132165.601699997</v>
      </c>
      <c r="O19" s="158">
        <f>Sectors_I!O19</f>
        <v>57553783.530240506</v>
      </c>
      <c r="P19" s="158">
        <f>Sectors_I!P19</f>
        <v>83685949.131940499</v>
      </c>
      <c r="Q19" s="158">
        <f>Sectors_I!Q19</f>
        <v>930553986.47609639</v>
      </c>
      <c r="R19" s="158">
        <f>Sectors_I!R19</f>
        <v>1116867073.4871781</v>
      </c>
      <c r="S19" s="158">
        <f>Sectors_I!S19</f>
        <v>2047421059.9632745</v>
      </c>
      <c r="T19" s="158">
        <f>Sectors_I!T19</f>
        <v>38031853.4811</v>
      </c>
      <c r="U19" s="158">
        <f>Sectors_I!U19</f>
        <v>48752683.049460001</v>
      </c>
      <c r="V19" s="158">
        <f>Sectors_I!V19</f>
        <v>86784536.530560002</v>
      </c>
      <c r="W19" s="158">
        <f>Sectors_I!W19</f>
        <v>29770406.3226</v>
      </c>
      <c r="X19" s="158">
        <f>Sectors_I!X19</f>
        <v>71047095.097740501</v>
      </c>
      <c r="Y19" s="158">
        <f>Sectors_I!Y19</f>
        <v>100817501.42034051</v>
      </c>
      <c r="Z19" s="158">
        <f>Sectors_I!Z19</f>
        <v>26855.7696</v>
      </c>
      <c r="AA19" s="158">
        <f>Sectors_I!AA19</f>
        <v>986583.98</v>
      </c>
      <c r="AB19" s="158">
        <f>Sectors_I!AB19</f>
        <v>1013439.7496</v>
      </c>
    </row>
    <row r="20" spans="1:28" x14ac:dyDescent="0.2">
      <c r="A20" s="100" t="s">
        <v>117</v>
      </c>
      <c r="B20" s="154">
        <f>Sectors_I!B20</f>
        <v>431914808.64283121</v>
      </c>
      <c r="C20" s="154">
        <f>Sectors_I!C20</f>
        <v>466733400.370399</v>
      </c>
      <c r="D20" s="154">
        <f>Sectors_I!D20</f>
        <v>898648209.0132302</v>
      </c>
      <c r="E20" s="155">
        <f>Sectors_I!E20</f>
        <v>9125588.4114485178</v>
      </c>
      <c r="F20" s="155">
        <f>Sectors_I!F20</f>
        <v>6200807.2580993511</v>
      </c>
      <c r="G20" s="155">
        <f>Sectors_I!G20</f>
        <v>15326395.669547869</v>
      </c>
      <c r="H20" s="107">
        <f>Sectors_I!H20</f>
        <v>0.12800600000000001</v>
      </c>
      <c r="I20" s="103">
        <f>Sectors_I!I20</f>
        <v>8.3262423960505455E-2</v>
      </c>
      <c r="J20" s="107">
        <f>Sectors_I!J20</f>
        <v>0.104848</v>
      </c>
      <c r="K20" s="104">
        <f>Sectors_I!K20</f>
        <v>74.776600000000002</v>
      </c>
      <c r="L20" s="104">
        <f>Sectors_I!L20</f>
        <v>65.23957333584795</v>
      </c>
      <c r="M20" s="104">
        <f>Sectors_I!M20</f>
        <v>69.838899999999995</v>
      </c>
      <c r="N20" s="158">
        <f>Sectors_I!N20</f>
        <v>6707903.4778493894</v>
      </c>
      <c r="O20" s="158">
        <f>Sectors_I!O20</f>
        <v>7025942.5671521705</v>
      </c>
      <c r="P20" s="158">
        <f>Sectors_I!P20</f>
        <v>13733846.045001559</v>
      </c>
      <c r="Q20" s="158">
        <f>Sectors_I!Q20</f>
        <v>390091335.54628175</v>
      </c>
      <c r="R20" s="158">
        <f>Sectors_I!R20</f>
        <v>436112965.30441684</v>
      </c>
      <c r="S20" s="158">
        <f>Sectors_I!S20</f>
        <v>826204300.85069871</v>
      </c>
      <c r="T20" s="158">
        <f>Sectors_I!T20</f>
        <v>17983380.5482</v>
      </c>
      <c r="U20" s="158">
        <f>Sectors_I!U20</f>
        <v>12598529.16608</v>
      </c>
      <c r="V20" s="158">
        <f>Sectors_I!V20</f>
        <v>30581909.714280002</v>
      </c>
      <c r="W20" s="158">
        <f>Sectors_I!W20</f>
        <v>23838609.231049389</v>
      </c>
      <c r="X20" s="158">
        <f>Sectors_I!X20</f>
        <v>18021905.899902169</v>
      </c>
      <c r="Y20" s="158">
        <f>Sectors_I!Y20</f>
        <v>41860515.130951554</v>
      </c>
      <c r="Z20" s="158">
        <f>Sectors_I!Z20</f>
        <v>1483.3172999999999</v>
      </c>
      <c r="AA20" s="158">
        <f>Sectors_I!AA20</f>
        <v>0</v>
      </c>
      <c r="AB20" s="158">
        <f>Sectors_I!AB20</f>
        <v>1483.3172999999999</v>
      </c>
    </row>
    <row r="21" spans="1:28" x14ac:dyDescent="0.2">
      <c r="A21" s="100" t="s">
        <v>118</v>
      </c>
      <c r="B21" s="154">
        <f>Sectors_I!B21</f>
        <v>816083762.09945107</v>
      </c>
      <c r="C21" s="154">
        <f>Sectors_I!C21</f>
        <v>2360103755.1336823</v>
      </c>
      <c r="D21" s="154">
        <f>Sectors_I!D21</f>
        <v>3176187517.2331333</v>
      </c>
      <c r="E21" s="155">
        <f>Sectors_I!E21</f>
        <v>12468368.781372491</v>
      </c>
      <c r="F21" s="155">
        <f>Sectors_I!F21</f>
        <v>21173978.497153889</v>
      </c>
      <c r="G21" s="155">
        <f>Sectors_I!G21</f>
        <v>33642347.278526381</v>
      </c>
      <c r="H21" s="107">
        <f>Sectors_I!H21</f>
        <v>0.13203000000000001</v>
      </c>
      <c r="I21" s="103">
        <f>Sectors_I!I21</f>
        <v>8.7478922846467744E-2</v>
      </c>
      <c r="J21" s="107">
        <f>Sectors_I!J21</f>
        <v>9.8531499999999994E-2</v>
      </c>
      <c r="K21" s="104">
        <f>Sectors_I!K21</f>
        <v>110.474</v>
      </c>
      <c r="L21" s="104">
        <f>Sectors_I!L21</f>
        <v>123.57838596293747</v>
      </c>
      <c r="M21" s="104">
        <f>Sectors_I!M21</f>
        <v>120.29300000000001</v>
      </c>
      <c r="N21" s="158">
        <f>Sectors_I!N21</f>
        <v>18381744.902899992</v>
      </c>
      <c r="O21" s="158">
        <f>Sectors_I!O21</f>
        <v>62298479.355836891</v>
      </c>
      <c r="P21" s="158">
        <f>Sectors_I!P21</f>
        <v>80680224.258736879</v>
      </c>
      <c r="Q21" s="158">
        <f>Sectors_I!Q21</f>
        <v>730335474.97965097</v>
      </c>
      <c r="R21" s="158">
        <f>Sectors_I!R21</f>
        <v>2008622642.8931034</v>
      </c>
      <c r="S21" s="158">
        <f>Sectors_I!S21</f>
        <v>2738958117.8727546</v>
      </c>
      <c r="T21" s="158">
        <f>Sectors_I!T21</f>
        <v>58083638.148800001</v>
      </c>
      <c r="U21" s="158">
        <f>Sectors_I!U21</f>
        <v>223894941.92062095</v>
      </c>
      <c r="V21" s="158">
        <f>Sectors_I!V21</f>
        <v>281978580.06942093</v>
      </c>
      <c r="W21" s="158">
        <f>Sectors_I!W21</f>
        <v>27136480.834999993</v>
      </c>
      <c r="X21" s="158">
        <f>Sectors_I!X21</f>
        <v>126729300.07522598</v>
      </c>
      <c r="Y21" s="158">
        <f>Sectors_I!Y21</f>
        <v>153865780.91022599</v>
      </c>
      <c r="Z21" s="158">
        <f>Sectors_I!Z21</f>
        <v>528168.13599999994</v>
      </c>
      <c r="AA21" s="158">
        <f>Sectors_I!AA21</f>
        <v>856870.24473199993</v>
      </c>
      <c r="AB21" s="158">
        <f>Sectors_I!AB21</f>
        <v>1385038.3807319999</v>
      </c>
    </row>
    <row r="22" spans="1:28" x14ac:dyDescent="0.2">
      <c r="A22" s="100" t="s">
        <v>119</v>
      </c>
      <c r="B22" s="154">
        <f>Sectors_I!B22</f>
        <v>380331079.29763997</v>
      </c>
      <c r="C22" s="154">
        <f>Sectors_I!C22</f>
        <v>524594278.965716</v>
      </c>
      <c r="D22" s="154">
        <f>Sectors_I!D22</f>
        <v>904925358.26335597</v>
      </c>
      <c r="E22" s="155">
        <f>Sectors_I!E22</f>
        <v>5969341.2612170707</v>
      </c>
      <c r="F22" s="155">
        <f>Sectors_I!F22</f>
        <v>7047191.3012641203</v>
      </c>
      <c r="G22" s="155">
        <f>Sectors_I!G22</f>
        <v>13016532.562481191</v>
      </c>
      <c r="H22" s="107">
        <f>Sectors_I!H22</f>
        <v>0.12868599999999999</v>
      </c>
      <c r="I22" s="103">
        <f>Sectors_I!I22</f>
        <v>8.0325723590724984E-2</v>
      </c>
      <c r="J22" s="107">
        <f>Sectors_I!J22</f>
        <v>0.10068100000000001</v>
      </c>
      <c r="K22" s="104">
        <f>Sectors_I!K22</f>
        <v>89.857500000000002</v>
      </c>
      <c r="L22" s="104">
        <f>Sectors_I!L22</f>
        <v>109.4401932034642</v>
      </c>
      <c r="M22" s="104">
        <f>Sectors_I!M22</f>
        <v>101.202</v>
      </c>
      <c r="N22" s="158">
        <f>Sectors_I!N22</f>
        <v>11059306.2105</v>
      </c>
      <c r="O22" s="158">
        <f>Sectors_I!O22</f>
        <v>26966724.341316</v>
      </c>
      <c r="P22" s="158">
        <f>Sectors_I!P22</f>
        <v>38026030.551816002</v>
      </c>
      <c r="Q22" s="158">
        <f>Sectors_I!Q22</f>
        <v>327981966.38513994</v>
      </c>
      <c r="R22" s="158">
        <f>Sectors_I!R22</f>
        <v>455396068.06825</v>
      </c>
      <c r="S22" s="158">
        <f>Sectors_I!S22</f>
        <v>783378034.45338988</v>
      </c>
      <c r="T22" s="158">
        <f>Sectors_I!T22</f>
        <v>37084495.876100004</v>
      </c>
      <c r="U22" s="158">
        <f>Sectors_I!U22</f>
        <v>31500189.530749999</v>
      </c>
      <c r="V22" s="158">
        <f>Sectors_I!V22</f>
        <v>68584685.40685001</v>
      </c>
      <c r="W22" s="158">
        <f>Sectors_I!W22</f>
        <v>15264617.0364</v>
      </c>
      <c r="X22" s="158">
        <f>Sectors_I!X22</f>
        <v>36394635.918116003</v>
      </c>
      <c r="Y22" s="158">
        <f>Sectors_I!Y22</f>
        <v>51659252.954516001</v>
      </c>
      <c r="Z22" s="158">
        <f>Sectors_I!Z22</f>
        <v>0</v>
      </c>
      <c r="AA22" s="158">
        <f>Sectors_I!AA22</f>
        <v>1303385.4486</v>
      </c>
      <c r="AB22" s="158">
        <f>Sectors_I!AB22</f>
        <v>1303385.4486</v>
      </c>
    </row>
    <row r="23" spans="1:28" x14ac:dyDescent="0.2">
      <c r="A23" s="100" t="s">
        <v>120</v>
      </c>
      <c r="B23" s="154">
        <f>Sectors_I!B23</f>
        <v>129664063.39619371</v>
      </c>
      <c r="C23" s="154">
        <f>Sectors_I!C23</f>
        <v>767107416.55090666</v>
      </c>
      <c r="D23" s="154">
        <f>Sectors_I!D23</f>
        <v>896771479.9471004</v>
      </c>
      <c r="E23" s="155">
        <f>Sectors_I!E23</f>
        <v>11101670.3021653</v>
      </c>
      <c r="F23" s="155">
        <f>Sectors_I!F23</f>
        <v>15986810.6146699</v>
      </c>
      <c r="G23" s="155">
        <f>Sectors_I!G23</f>
        <v>27088480.9168352</v>
      </c>
      <c r="H23" s="107">
        <f>Sectors_I!H23</f>
        <v>0.12798399999999999</v>
      </c>
      <c r="I23" s="103">
        <f>Sectors_I!I23</f>
        <v>9.6404704862254387E-2</v>
      </c>
      <c r="J23" s="107">
        <f>Sectors_I!J23</f>
        <v>0.10101</v>
      </c>
      <c r="K23" s="104">
        <f>Sectors_I!K23</f>
        <v>56.287799999999997</v>
      </c>
      <c r="L23" s="104">
        <f>Sectors_I!L23</f>
        <v>67.406246587076225</v>
      </c>
      <c r="M23" s="104">
        <f>Sectors_I!M23</f>
        <v>65.799099999999996</v>
      </c>
      <c r="N23" s="158">
        <f>Sectors_I!N23</f>
        <v>7323502.2959000003</v>
      </c>
      <c r="O23" s="158">
        <f>Sectors_I!O23</f>
        <v>13537042.7996</v>
      </c>
      <c r="P23" s="158">
        <f>Sectors_I!P23</f>
        <v>20860545.0955</v>
      </c>
      <c r="Q23" s="158">
        <f>Sectors_I!Q23</f>
        <v>61796061.089200027</v>
      </c>
      <c r="R23" s="158">
        <f>Sectors_I!R23</f>
        <v>466316865.33938009</v>
      </c>
      <c r="S23" s="158">
        <f>Sectors_I!S23</f>
        <v>528112926.42858016</v>
      </c>
      <c r="T23" s="158">
        <f>Sectors_I!T23</f>
        <v>53674323.100793697</v>
      </c>
      <c r="U23" s="158">
        <f>Sectors_I!U23</f>
        <v>286146843.21872658</v>
      </c>
      <c r="V23" s="158">
        <f>Sectors_I!V23</f>
        <v>339821166.31952029</v>
      </c>
      <c r="W23" s="158">
        <f>Sectors_I!W23</f>
        <v>14193679.206199998</v>
      </c>
      <c r="X23" s="158">
        <f>Sectors_I!X23</f>
        <v>14643707.992799999</v>
      </c>
      <c r="Y23" s="158">
        <f>Sectors_I!Y23</f>
        <v>28837387.198999997</v>
      </c>
      <c r="Z23" s="158">
        <f>Sectors_I!Z23</f>
        <v>0</v>
      </c>
      <c r="AA23" s="158">
        <f>Sectors_I!AA23</f>
        <v>0</v>
      </c>
      <c r="AB23" s="158">
        <f>Sectors_I!AB23</f>
        <v>0</v>
      </c>
    </row>
    <row r="24" spans="1:28" x14ac:dyDescent="0.2">
      <c r="A24" s="100" t="s">
        <v>213</v>
      </c>
      <c r="B24" s="154">
        <f>Sectors_I!B24</f>
        <v>112398560.73519999</v>
      </c>
      <c r="C24" s="154">
        <f>Sectors_I!C24</f>
        <v>606248754.70605147</v>
      </c>
      <c r="D24" s="154">
        <f>Sectors_I!D24</f>
        <v>718647315.44125152</v>
      </c>
      <c r="E24" s="155">
        <f>Sectors_I!E24</f>
        <v>3666941.1848740205</v>
      </c>
      <c r="F24" s="155">
        <f>Sectors_I!F24</f>
        <v>4464850.3431819808</v>
      </c>
      <c r="G24" s="155">
        <f>Sectors_I!G24</f>
        <v>8131791.5280560013</v>
      </c>
      <c r="H24" s="107">
        <f>Sectors_I!H24</f>
        <v>0.13187199999999999</v>
      </c>
      <c r="I24" s="103">
        <f>Sectors_I!I24</f>
        <v>9.8958263372976141E-2</v>
      </c>
      <c r="J24" s="107">
        <f>Sectors_I!J24</f>
        <v>0.10419</v>
      </c>
      <c r="K24" s="104">
        <f>Sectors_I!K24</f>
        <v>41.540599999999998</v>
      </c>
      <c r="L24" s="104">
        <f>Sectors_I!L24</f>
        <v>52.721918221701138</v>
      </c>
      <c r="M24" s="104">
        <f>Sectors_I!M24</f>
        <v>50.947699999999998</v>
      </c>
      <c r="N24" s="158">
        <f>Sectors_I!N24</f>
        <v>1997275.4866000002</v>
      </c>
      <c r="O24" s="158">
        <f>Sectors_I!O24</f>
        <v>10452803.147</v>
      </c>
      <c r="P24" s="158">
        <f>Sectors_I!P24</f>
        <v>12450078.6336</v>
      </c>
      <c r="Q24" s="158">
        <f>Sectors_I!Q24</f>
        <v>108489339.17389999</v>
      </c>
      <c r="R24" s="158">
        <f>Sectors_I!R24</f>
        <v>574301199.83185136</v>
      </c>
      <c r="S24" s="158">
        <f>Sectors_I!S24</f>
        <v>682790539.00575161</v>
      </c>
      <c r="T24" s="158">
        <f>Sectors_I!T24</f>
        <v>1860251.7938999999</v>
      </c>
      <c r="U24" s="158">
        <f>Sectors_I!U24</f>
        <v>25448731.204299998</v>
      </c>
      <c r="V24" s="158">
        <f>Sectors_I!V24</f>
        <v>27308982.998199999</v>
      </c>
      <c r="W24" s="158">
        <f>Sectors_I!W24</f>
        <v>2035158.9653000003</v>
      </c>
      <c r="X24" s="158">
        <f>Sectors_I!X24</f>
        <v>6342355.7545999996</v>
      </c>
      <c r="Y24" s="158">
        <f>Sectors_I!Y24</f>
        <v>8377514.7198999999</v>
      </c>
      <c r="Z24" s="158">
        <f>Sectors_I!Z24</f>
        <v>13810.802100000001</v>
      </c>
      <c r="AA24" s="158">
        <f>Sectors_I!AA24</f>
        <v>156467.91529999999</v>
      </c>
      <c r="AB24" s="158">
        <f>Sectors_I!AB24</f>
        <v>170278.71739999999</v>
      </c>
    </row>
    <row r="25" spans="1:28" x14ac:dyDescent="0.2">
      <c r="A25" s="100" t="s">
        <v>121</v>
      </c>
      <c r="B25" s="154">
        <f>Sectors_I!B25</f>
        <v>847528732.82150006</v>
      </c>
      <c r="C25" s="154">
        <f>Sectors_I!C25</f>
        <v>1639602636.0096865</v>
      </c>
      <c r="D25" s="154">
        <f>Sectors_I!D25</f>
        <v>2487131368.8311863</v>
      </c>
      <c r="E25" s="155">
        <f>Sectors_I!E25</f>
        <v>2471087.8182378104</v>
      </c>
      <c r="F25" s="155">
        <f>Sectors_I!F25</f>
        <v>4087131.9916754998</v>
      </c>
      <c r="G25" s="155">
        <f>Sectors_I!G25</f>
        <v>6558219.8099133102</v>
      </c>
      <c r="H25" s="107">
        <f>Sectors_I!H25</f>
        <v>0.139982</v>
      </c>
      <c r="I25" s="103">
        <f>Sectors_I!I25</f>
        <v>8.6465310216593927E-2</v>
      </c>
      <c r="J25" s="107">
        <f>Sectors_I!J25</f>
        <v>0.104931</v>
      </c>
      <c r="K25" s="104">
        <f>Sectors_I!K25</f>
        <v>32.816200000000002</v>
      </c>
      <c r="L25" s="104">
        <f>Sectors_I!L25</f>
        <v>139.1694647057522</v>
      </c>
      <c r="M25" s="104">
        <f>Sectors_I!M25</f>
        <v>102.529</v>
      </c>
      <c r="N25" s="158">
        <f>Sectors_I!N25</f>
        <v>0</v>
      </c>
      <c r="O25" s="158">
        <f>Sectors_I!O25</f>
        <v>0</v>
      </c>
      <c r="P25" s="158">
        <f>Sectors_I!P25</f>
        <v>0</v>
      </c>
      <c r="Q25" s="158">
        <f>Sectors_I!Q25</f>
        <v>847241502.16420007</v>
      </c>
      <c r="R25" s="158">
        <f>Sectors_I!R25</f>
        <v>1627725766.5597866</v>
      </c>
      <c r="S25" s="158">
        <f>Sectors_I!S25</f>
        <v>2474967268.7239861</v>
      </c>
      <c r="T25" s="158">
        <f>Sectors_I!T25</f>
        <v>285909.34709999996</v>
      </c>
      <c r="U25" s="158">
        <f>Sectors_I!U25</f>
        <v>11654933.0307</v>
      </c>
      <c r="V25" s="158">
        <f>Sectors_I!V25</f>
        <v>11940842.377800001</v>
      </c>
      <c r="W25" s="158">
        <f>Sectors_I!W25</f>
        <v>1321.3101999999999</v>
      </c>
      <c r="X25" s="158">
        <f>Sectors_I!X25</f>
        <v>221936.4192</v>
      </c>
      <c r="Y25" s="158">
        <f>Sectors_I!Y25</f>
        <v>223257.72940000001</v>
      </c>
      <c r="Z25" s="158">
        <f>Sectors_I!Z25</f>
        <v>0</v>
      </c>
      <c r="AA25" s="158">
        <f>Sectors_I!AA25</f>
        <v>0</v>
      </c>
      <c r="AB25" s="158">
        <f>Sectors_I!AB25</f>
        <v>0</v>
      </c>
    </row>
    <row r="26" spans="1:28" x14ac:dyDescent="0.2">
      <c r="A26" s="100" t="s">
        <v>122</v>
      </c>
      <c r="B26" s="154">
        <f>Sectors_I!B26</f>
        <v>47356191.26160001</v>
      </c>
      <c r="C26" s="154">
        <f>Sectors_I!C26</f>
        <v>232661938.19878468</v>
      </c>
      <c r="D26" s="154">
        <f>Sectors_I!D26</f>
        <v>280018129.46038467</v>
      </c>
      <c r="E26" s="155">
        <f>Sectors_I!E26</f>
        <v>736602.80036721006</v>
      </c>
      <c r="F26" s="155">
        <f>Sectors_I!F26</f>
        <v>797898.16066186992</v>
      </c>
      <c r="G26" s="155">
        <f>Sectors_I!G26</f>
        <v>1534500.96102908</v>
      </c>
      <c r="H26" s="107">
        <f>Sectors_I!H26</f>
        <v>0.141681</v>
      </c>
      <c r="I26" s="103">
        <f>Sectors_I!I26</f>
        <v>9.4533892475641479E-2</v>
      </c>
      <c r="J26" s="107">
        <f>Sectors_I!J26</f>
        <v>0.10254000000000001</v>
      </c>
      <c r="K26" s="104">
        <f>Sectors_I!K26</f>
        <v>48.686599999999999</v>
      </c>
      <c r="L26" s="104">
        <f>Sectors_I!L26</f>
        <v>32.925269016309862</v>
      </c>
      <c r="M26" s="104">
        <f>Sectors_I!M26</f>
        <v>35.601799999999997</v>
      </c>
      <c r="N26" s="158">
        <f>Sectors_I!N26</f>
        <v>384375.46649999998</v>
      </c>
      <c r="O26" s="158">
        <f>Sectors_I!O26</f>
        <v>358702.78720999998</v>
      </c>
      <c r="P26" s="158">
        <f>Sectors_I!P26</f>
        <v>743078.25370999996</v>
      </c>
      <c r="Q26" s="158">
        <f>Sectors_I!Q26</f>
        <v>45671222.640500009</v>
      </c>
      <c r="R26" s="158">
        <f>Sectors_I!R26</f>
        <v>231781221.13517466</v>
      </c>
      <c r="S26" s="158">
        <f>Sectors_I!S26</f>
        <v>277452443.77567464</v>
      </c>
      <c r="T26" s="158">
        <f>Sectors_I!T26</f>
        <v>940853.62079999992</v>
      </c>
      <c r="U26" s="158">
        <f>Sectors_I!U26</f>
        <v>521134.4228</v>
      </c>
      <c r="V26" s="158">
        <f>Sectors_I!V26</f>
        <v>1461988.0436</v>
      </c>
      <c r="W26" s="158">
        <f>Sectors_I!W26</f>
        <v>744115.00029999996</v>
      </c>
      <c r="X26" s="158">
        <f>Sectors_I!X26</f>
        <v>359582.64080999995</v>
      </c>
      <c r="Y26" s="158">
        <f>Sectors_I!Y26</f>
        <v>1103697.64111</v>
      </c>
      <c r="Z26" s="158">
        <f>Sectors_I!Z26</f>
        <v>0</v>
      </c>
      <c r="AA26" s="158">
        <f>Sectors_I!AA26</f>
        <v>0</v>
      </c>
      <c r="AB26" s="158">
        <f>Sectors_I!AB26</f>
        <v>0</v>
      </c>
    </row>
    <row r="27" spans="1:28" x14ac:dyDescent="0.2">
      <c r="A27" s="100" t="s">
        <v>123</v>
      </c>
      <c r="B27" s="154">
        <f>Sectors_I!B27</f>
        <v>830273702.17550004</v>
      </c>
      <c r="C27" s="154">
        <f>Sectors_I!C27</f>
        <v>574354318.47838187</v>
      </c>
      <c r="D27" s="154">
        <f>Sectors_I!D27</f>
        <v>1404628020.653882</v>
      </c>
      <c r="E27" s="155">
        <f>Sectors_I!E27</f>
        <v>9680346.7937423401</v>
      </c>
      <c r="F27" s="155">
        <f>Sectors_I!F27</f>
        <v>19971521.966110662</v>
      </c>
      <c r="G27" s="155">
        <f>Sectors_I!G27</f>
        <v>29651868.759853002</v>
      </c>
      <c r="H27" s="107">
        <f>Sectors_I!H27</f>
        <v>0.124294</v>
      </c>
      <c r="I27" s="103">
        <f>Sectors_I!I27</f>
        <v>8.1688517611923486E-2</v>
      </c>
      <c r="J27" s="107">
        <f>Sectors_I!J27</f>
        <v>0.10684399999999999</v>
      </c>
      <c r="K27" s="104">
        <f>Sectors_I!K27</f>
        <v>79.796700000000001</v>
      </c>
      <c r="L27" s="104">
        <f>Sectors_I!L27</f>
        <v>101.56227995033616</v>
      </c>
      <c r="M27" s="104">
        <f>Sectors_I!M27</f>
        <v>88.723500000000001</v>
      </c>
      <c r="N27" s="158">
        <f>Sectors_I!N27</f>
        <v>4238945.8596000001</v>
      </c>
      <c r="O27" s="158">
        <f>Sectors_I!O27</f>
        <v>19867148.922200002</v>
      </c>
      <c r="P27" s="158">
        <f>Sectors_I!P27</f>
        <v>24106094.781800002</v>
      </c>
      <c r="Q27" s="158">
        <f>Sectors_I!Q27</f>
        <v>746797544.97819996</v>
      </c>
      <c r="R27" s="158">
        <f>Sectors_I!R27</f>
        <v>486559140.41040307</v>
      </c>
      <c r="S27" s="158">
        <f>Sectors_I!S27</f>
        <v>1233356685.3886032</v>
      </c>
      <c r="T27" s="158">
        <f>Sectors_I!T27</f>
        <v>50993001.923999995</v>
      </c>
      <c r="U27" s="158">
        <f>Sectors_I!U27</f>
        <v>51761850.838578843</v>
      </c>
      <c r="V27" s="158">
        <f>Sectors_I!V27</f>
        <v>102754852.76257885</v>
      </c>
      <c r="W27" s="158">
        <f>Sectors_I!W27</f>
        <v>31614056.180999998</v>
      </c>
      <c r="X27" s="158">
        <f>Sectors_I!X27</f>
        <v>25022963.999600001</v>
      </c>
      <c r="Y27" s="158">
        <f>Sectors_I!Y27</f>
        <v>56637020.180600002</v>
      </c>
      <c r="Z27" s="158">
        <f>Sectors_I!Z27</f>
        <v>869099.09230000002</v>
      </c>
      <c r="AA27" s="158">
        <f>Sectors_I!AA27</f>
        <v>11010363.229800001</v>
      </c>
      <c r="AB27" s="158">
        <f>Sectors_I!AB27</f>
        <v>11879462.3221</v>
      </c>
    </row>
    <row r="28" spans="1:28" x14ac:dyDescent="0.2">
      <c r="A28" s="100" t="s">
        <v>124</v>
      </c>
      <c r="B28" s="154">
        <f>Sectors_I!B28</f>
        <v>94681968.77170001</v>
      </c>
      <c r="C28" s="154">
        <f>Sectors_I!C28</f>
        <v>91301793.310424998</v>
      </c>
      <c r="D28" s="154">
        <f>Sectors_I!D28</f>
        <v>185983762.08212501</v>
      </c>
      <c r="E28" s="155">
        <f>Sectors_I!E28</f>
        <v>306397.53736354003</v>
      </c>
      <c r="F28" s="155">
        <f>Sectors_I!F28</f>
        <v>195381.96021702996</v>
      </c>
      <c r="G28" s="155">
        <f>Sectors_I!G28</f>
        <v>501779.49758056999</v>
      </c>
      <c r="H28" s="107">
        <f>Sectors_I!H28</f>
        <v>0.12825400000000001</v>
      </c>
      <c r="I28" s="103">
        <f>Sectors_I!I28</f>
        <v>8.0852561826180655E-2</v>
      </c>
      <c r="J28" s="107">
        <f>Sectors_I!J28</f>
        <v>0.104953</v>
      </c>
      <c r="K28" s="104">
        <f>Sectors_I!K28</f>
        <v>62.797499999999999</v>
      </c>
      <c r="L28" s="104">
        <f>Sectors_I!L28</f>
        <v>72.674091624746268</v>
      </c>
      <c r="M28" s="104">
        <f>Sectors_I!M28</f>
        <v>67.672499999999999</v>
      </c>
      <c r="N28" s="158">
        <f>Sectors_I!N28</f>
        <v>248824.21699999998</v>
      </c>
      <c r="O28" s="158">
        <f>Sectors_I!O28</f>
        <v>176609.05</v>
      </c>
      <c r="P28" s="158">
        <f>Sectors_I!P28</f>
        <v>425433.26699999999</v>
      </c>
      <c r="Q28" s="158">
        <f>Sectors_I!Q28</f>
        <v>77653380.256800011</v>
      </c>
      <c r="R28" s="158">
        <f>Sectors_I!R28</f>
        <v>78210258.151625007</v>
      </c>
      <c r="S28" s="158">
        <f>Sectors_I!S28</f>
        <v>155863638.40842503</v>
      </c>
      <c r="T28" s="158">
        <f>Sectors_I!T28</f>
        <v>16239491.7532</v>
      </c>
      <c r="U28" s="158">
        <f>Sectors_I!U28</f>
        <v>12162441.7532</v>
      </c>
      <c r="V28" s="158">
        <f>Sectors_I!V28</f>
        <v>28401933.5064</v>
      </c>
      <c r="W28" s="158">
        <f>Sectors_I!W28</f>
        <v>789096.76169999992</v>
      </c>
      <c r="X28" s="158">
        <f>Sectors_I!X28</f>
        <v>929093.40559999994</v>
      </c>
      <c r="Y28" s="158">
        <f>Sectors_I!Y28</f>
        <v>1718190.1672999999</v>
      </c>
      <c r="Z28" s="158">
        <f>Sectors_I!Z28</f>
        <v>0</v>
      </c>
      <c r="AA28" s="158">
        <f>Sectors_I!AA28</f>
        <v>0</v>
      </c>
      <c r="AB28" s="158">
        <f>Sectors_I!AB28</f>
        <v>0</v>
      </c>
    </row>
    <row r="29" spans="1:28" x14ac:dyDescent="0.2">
      <c r="A29" s="100" t="s">
        <v>125</v>
      </c>
      <c r="B29" s="154">
        <f>Sectors_I!B29</f>
        <v>97245373.364670306</v>
      </c>
      <c r="C29" s="154">
        <f>Sectors_I!C29</f>
        <v>234494228.57134244</v>
      </c>
      <c r="D29" s="154">
        <f>Sectors_I!D29</f>
        <v>331739601.93601274</v>
      </c>
      <c r="E29" s="155">
        <f>Sectors_I!E29</f>
        <v>18239512.03383068</v>
      </c>
      <c r="F29" s="155">
        <f>Sectors_I!F29</f>
        <v>502829.88995972998</v>
      </c>
      <c r="G29" s="155">
        <f>Sectors_I!G29</f>
        <v>18742341.92379041</v>
      </c>
      <c r="H29" s="107">
        <f>Sectors_I!H29</f>
        <v>0.11641799999999999</v>
      </c>
      <c r="I29" s="103">
        <f>Sectors_I!I29</f>
        <v>0.11204332278378222</v>
      </c>
      <c r="J29" s="107">
        <f>Sectors_I!J29</f>
        <v>0.113163</v>
      </c>
      <c r="K29" s="104">
        <f>Sectors_I!K29</f>
        <v>65.939300000000003</v>
      </c>
      <c r="L29" s="104">
        <f>Sectors_I!L29</f>
        <v>66.184272868071076</v>
      </c>
      <c r="M29" s="104">
        <f>Sectors_I!M29</f>
        <v>66.120500000000007</v>
      </c>
      <c r="N29" s="158">
        <f>Sectors_I!N29</f>
        <v>0</v>
      </c>
      <c r="O29" s="158">
        <f>Sectors_I!O29</f>
        <v>0</v>
      </c>
      <c r="P29" s="158">
        <f>Sectors_I!P29</f>
        <v>0</v>
      </c>
      <c r="Q29" s="158">
        <f>Sectors_I!Q29</f>
        <v>76003979.221600801</v>
      </c>
      <c r="R29" s="158">
        <f>Sectors_I!R29</f>
        <v>232875571.36258161</v>
      </c>
      <c r="S29" s="158">
        <f>Sectors_I!S29</f>
        <v>308879550.58418244</v>
      </c>
      <c r="T29" s="158">
        <f>Sectors_I!T29</f>
        <v>9830.15</v>
      </c>
      <c r="U29" s="158">
        <f>Sectors_I!U29</f>
        <v>690315.66859999998</v>
      </c>
      <c r="V29" s="158">
        <f>Sectors_I!V29</f>
        <v>700145.8186</v>
      </c>
      <c r="W29" s="158">
        <f>Sectors_I!W29</f>
        <v>21231563.9930695</v>
      </c>
      <c r="X29" s="158">
        <f>Sectors_I!X29</f>
        <v>928341.54016082</v>
      </c>
      <c r="Y29" s="158">
        <f>Sectors_I!Y29</f>
        <v>22159905.53323032</v>
      </c>
      <c r="Z29" s="158">
        <f>Sectors_I!Z29</f>
        <v>0</v>
      </c>
      <c r="AA29" s="158">
        <f>Sectors_I!AA29</f>
        <v>0</v>
      </c>
      <c r="AB29" s="158">
        <f>Sectors_I!AB29</f>
        <v>0</v>
      </c>
    </row>
    <row r="30" spans="1:28" x14ac:dyDescent="0.2">
      <c r="A30" s="100" t="s">
        <v>126</v>
      </c>
      <c r="B30" s="154">
        <f>Sectors_I!B30</f>
        <v>1575712748.5921252</v>
      </c>
      <c r="C30" s="154">
        <f>Sectors_I!C30</f>
        <v>2155560372.5736232</v>
      </c>
      <c r="D30" s="154">
        <f>Sectors_I!D30</f>
        <v>3731273121.1657486</v>
      </c>
      <c r="E30" s="155">
        <f>Sectors_I!E30</f>
        <v>33647962.715977035</v>
      </c>
      <c r="F30" s="155">
        <f>Sectors_I!F30</f>
        <v>23363744.476897962</v>
      </c>
      <c r="G30" s="155">
        <f>Sectors_I!G30</f>
        <v>57011707.192874998</v>
      </c>
      <c r="H30" s="107">
        <f>Sectors_I!H30</f>
        <v>0.142095</v>
      </c>
      <c r="I30" s="103">
        <f>Sectors_I!I30</f>
        <v>8.5250028071438541E-2</v>
      </c>
      <c r="J30" s="107">
        <f>Sectors_I!J30</f>
        <v>0.109128</v>
      </c>
      <c r="K30" s="104">
        <f>Sectors_I!K30</f>
        <v>72.798299999999998</v>
      </c>
      <c r="L30" s="104">
        <f>Sectors_I!L30</f>
        <v>89.943830900193447</v>
      </c>
      <c r="M30" s="104">
        <f>Sectors_I!M30</f>
        <v>82.749700000000004</v>
      </c>
      <c r="N30" s="158">
        <f>Sectors_I!N30</f>
        <v>27022407.601599995</v>
      </c>
      <c r="O30" s="158">
        <f>Sectors_I!O30</f>
        <v>47632451.926388003</v>
      </c>
      <c r="P30" s="158">
        <f>Sectors_I!P30</f>
        <v>74654859.527988002</v>
      </c>
      <c r="Q30" s="158">
        <f>Sectors_I!Q30</f>
        <v>1458071163.0192251</v>
      </c>
      <c r="R30" s="158">
        <f>Sectors_I!R30</f>
        <v>1986723172.0105171</v>
      </c>
      <c r="S30" s="158">
        <f>Sectors_I!S30</f>
        <v>3444794335.0297427</v>
      </c>
      <c r="T30" s="158">
        <f>Sectors_I!T30</f>
        <v>76283534.717099994</v>
      </c>
      <c r="U30" s="158">
        <f>Sectors_I!U30</f>
        <v>109331026.25500111</v>
      </c>
      <c r="V30" s="158">
        <f>Sectors_I!V30</f>
        <v>185614560.97210109</v>
      </c>
      <c r="W30" s="158">
        <f>Sectors_I!W30</f>
        <v>40974524.407699995</v>
      </c>
      <c r="X30" s="158">
        <f>Sectors_I!X30</f>
        <v>54744594.063164927</v>
      </c>
      <c r="Y30" s="158">
        <f>Sectors_I!Y30</f>
        <v>95719118.470864922</v>
      </c>
      <c r="Z30" s="158">
        <f>Sectors_I!Z30</f>
        <v>383526.44809999998</v>
      </c>
      <c r="AA30" s="158">
        <f>Sectors_I!AA30</f>
        <v>4761580.2449400006</v>
      </c>
      <c r="AB30" s="158">
        <f>Sectors_I!AB30</f>
        <v>5145106.6930400003</v>
      </c>
    </row>
    <row r="31" spans="1:28" x14ac:dyDescent="0.2">
      <c r="A31" s="100" t="s">
        <v>127</v>
      </c>
      <c r="B31" s="154">
        <f>Sectors_I!B31</f>
        <v>2907873626.2236781</v>
      </c>
      <c r="C31" s="154">
        <f>Sectors_I!C31</f>
        <v>437024570.663234</v>
      </c>
      <c r="D31" s="154">
        <f>Sectors_I!D31</f>
        <v>3344898196.8869123</v>
      </c>
      <c r="E31" s="155">
        <f>Sectors_I!E31</f>
        <v>87365254.538473591</v>
      </c>
      <c r="F31" s="155">
        <f>Sectors_I!F31</f>
        <v>13945125.955118537</v>
      </c>
      <c r="G31" s="155">
        <f>Sectors_I!G31</f>
        <v>101310380.49359213</v>
      </c>
      <c r="H31" s="107">
        <f>Sectors_I!H31</f>
        <v>0.15046799999999999</v>
      </c>
      <c r="I31" s="103">
        <f>Sectors_I!I31</f>
        <v>8.7520968345667791E-2</v>
      </c>
      <c r="J31" s="107">
        <f>Sectors_I!J31</f>
        <v>0.142542</v>
      </c>
      <c r="K31" s="104">
        <f>Sectors_I!K31</f>
        <v>60.563600000000001</v>
      </c>
      <c r="L31" s="104">
        <f>Sectors_I!L31</f>
        <v>85.047960984207478</v>
      </c>
      <c r="M31" s="104">
        <f>Sectors_I!M31</f>
        <v>63.816699999999997</v>
      </c>
      <c r="N31" s="158">
        <f>Sectors_I!N31</f>
        <v>95094346.984099999</v>
      </c>
      <c r="O31" s="158">
        <f>Sectors_I!O31</f>
        <v>18001847.584010001</v>
      </c>
      <c r="P31" s="158">
        <f>Sectors_I!P31</f>
        <v>113096194.56811</v>
      </c>
      <c r="Q31" s="158">
        <f>Sectors_I!Q31</f>
        <v>2662172429.9692044</v>
      </c>
      <c r="R31" s="158">
        <f>Sectors_I!R31</f>
        <v>385419808.47075242</v>
      </c>
      <c r="S31" s="158">
        <f>Sectors_I!S31</f>
        <v>3047592238.4399576</v>
      </c>
      <c r="T31" s="158">
        <f>Sectors_I!T31</f>
        <v>123843735.36047342</v>
      </c>
      <c r="U31" s="158">
        <f>Sectors_I!U31</f>
        <v>20138758.397371601</v>
      </c>
      <c r="V31" s="158">
        <f>Sectors_I!V31</f>
        <v>143982493.75784501</v>
      </c>
      <c r="W31" s="158">
        <f>Sectors_I!W31</f>
        <v>119130592.9659</v>
      </c>
      <c r="X31" s="158">
        <f>Sectors_I!X31</f>
        <v>30187807.230610006</v>
      </c>
      <c r="Y31" s="158">
        <f>Sectors_I!Y31</f>
        <v>149318400.19651002</v>
      </c>
      <c r="Z31" s="158">
        <f>Sectors_I!Z31</f>
        <v>2726867.9281000001</v>
      </c>
      <c r="AA31" s="158">
        <f>Sectors_I!AA31</f>
        <v>1278196.5645000001</v>
      </c>
      <c r="AB31" s="158">
        <f>Sectors_I!AB31</f>
        <v>4005064.4926000005</v>
      </c>
    </row>
    <row r="32" spans="1:28" x14ac:dyDescent="0.2">
      <c r="A32" s="100" t="s">
        <v>182</v>
      </c>
      <c r="B32" s="154">
        <f>Sectors_I!B32</f>
        <v>129682261.4460779</v>
      </c>
      <c r="C32" s="154">
        <f>Sectors_I!C32</f>
        <v>204605749.14986917</v>
      </c>
      <c r="D32" s="154">
        <f>Sectors_I!D32</f>
        <v>334288010.59594703</v>
      </c>
      <c r="E32" s="155">
        <f>Sectors_I!E32</f>
        <v>3628175.4318985799</v>
      </c>
      <c r="F32" s="155">
        <f>Sectors_I!F32</f>
        <v>2752458.5014652004</v>
      </c>
      <c r="G32" s="155">
        <f>Sectors_I!G32</f>
        <v>6380633.9333637804</v>
      </c>
      <c r="H32" s="107">
        <f>Sectors_I!H32</f>
        <v>0.16342899999999999</v>
      </c>
      <c r="I32" s="103">
        <f>Sectors_I!I32</f>
        <v>8.7049792268556456E-2</v>
      </c>
      <c r="J32" s="107">
        <f>Sectors_I!J32</f>
        <v>0.11555799999999999</v>
      </c>
      <c r="K32" s="104">
        <f>Sectors_I!K32</f>
        <v>57.2988</v>
      </c>
      <c r="L32" s="104">
        <f>Sectors_I!L32</f>
        <v>62.046446529665936</v>
      </c>
      <c r="M32" s="104">
        <f>Sectors_I!M32</f>
        <v>60.215800000000002</v>
      </c>
      <c r="N32" s="158">
        <f>Sectors_I!N32</f>
        <v>3070345.4437000002</v>
      </c>
      <c r="O32" s="158">
        <f>Sectors_I!O32</f>
        <v>4637244.7899400005</v>
      </c>
      <c r="P32" s="158">
        <f>Sectors_I!P32</f>
        <v>7707590.2336400002</v>
      </c>
      <c r="Q32" s="158">
        <f>Sectors_I!Q32</f>
        <v>119767938.95707789</v>
      </c>
      <c r="R32" s="158">
        <f>Sectors_I!R32</f>
        <v>194916370.79336917</v>
      </c>
      <c r="S32" s="158">
        <f>Sectors_I!S32</f>
        <v>314684309.75044703</v>
      </c>
      <c r="T32" s="158">
        <f>Sectors_I!T32</f>
        <v>3445490.4103999999</v>
      </c>
      <c r="U32" s="158">
        <f>Sectors_I!U32</f>
        <v>2563263.0430999999</v>
      </c>
      <c r="V32" s="158">
        <f>Sectors_I!V32</f>
        <v>6008753.4534999998</v>
      </c>
      <c r="W32" s="158">
        <f>Sectors_I!W32</f>
        <v>6462010.9885999998</v>
      </c>
      <c r="X32" s="158">
        <f>Sectors_I!X32</f>
        <v>6446027.4112200001</v>
      </c>
      <c r="Y32" s="158">
        <f>Sectors_I!Y32</f>
        <v>12908038.39982</v>
      </c>
      <c r="Z32" s="158">
        <f>Sectors_I!Z32</f>
        <v>6821.09</v>
      </c>
      <c r="AA32" s="158">
        <f>Sectors_I!AA32</f>
        <v>680087.90218000009</v>
      </c>
      <c r="AB32" s="158">
        <f>Sectors_I!AB32</f>
        <v>686908.99218000006</v>
      </c>
    </row>
    <row r="33" spans="1:28" x14ac:dyDescent="0.2">
      <c r="A33" s="109" t="s">
        <v>214</v>
      </c>
      <c r="B33" s="154">
        <f>Sectors_I!B33</f>
        <v>186151003.53148028</v>
      </c>
      <c r="C33" s="154">
        <f>Sectors_I!C33</f>
        <v>475931446.44047165</v>
      </c>
      <c r="D33" s="154">
        <f>Sectors_I!D33</f>
        <v>662082449.97195196</v>
      </c>
      <c r="E33" s="155">
        <f>Sectors_I!E33</f>
        <v>9011912.511770701</v>
      </c>
      <c r="F33" s="155">
        <f>Sectors_I!F33</f>
        <v>34571708.97896599</v>
      </c>
      <c r="G33" s="155">
        <f>Sectors_I!G33</f>
        <v>43583621.490736693</v>
      </c>
      <c r="H33" s="107">
        <f>Sectors_I!H33</f>
        <v>0.127715</v>
      </c>
      <c r="I33" s="103">
        <f>Sectors_I!I33</f>
        <v>9.1981702759295195E-2</v>
      </c>
      <c r="J33" s="107">
        <f>Sectors_I!J33</f>
        <v>0.101922</v>
      </c>
      <c r="K33" s="104">
        <f>Sectors_I!K33</f>
        <v>52.907299999999999</v>
      </c>
      <c r="L33" s="104">
        <f>Sectors_I!L33</f>
        <v>74.899317161186985</v>
      </c>
      <c r="M33" s="104">
        <f>Sectors_I!M33</f>
        <v>68.757999999999996</v>
      </c>
      <c r="N33" s="158">
        <f>Sectors_I!N33</f>
        <v>2821156.14</v>
      </c>
      <c r="O33" s="158">
        <f>Sectors_I!O33</f>
        <v>19307802.3244</v>
      </c>
      <c r="P33" s="158">
        <f>Sectors_I!P33</f>
        <v>22128958.464400001</v>
      </c>
      <c r="Q33" s="158">
        <f>Sectors_I!Q33</f>
        <v>160730113.08148029</v>
      </c>
      <c r="R33" s="158">
        <f>Sectors_I!R33</f>
        <v>374468825.89047164</v>
      </c>
      <c r="S33" s="158">
        <f>Sectors_I!S33</f>
        <v>535198938.97195202</v>
      </c>
      <c r="T33" s="158">
        <f>Sectors_I!T33</f>
        <v>10270214.57</v>
      </c>
      <c r="U33" s="158">
        <f>Sectors_I!U33</f>
        <v>35307529.076299995</v>
      </c>
      <c r="V33" s="158">
        <f>Sectors_I!V33</f>
        <v>45577743.646299995</v>
      </c>
      <c r="W33" s="158">
        <f>Sectors_I!W33</f>
        <v>15150675.879999999</v>
      </c>
      <c r="X33" s="158">
        <f>Sectors_I!X33</f>
        <v>65169321.333700001</v>
      </c>
      <c r="Y33" s="158">
        <f>Sectors_I!Y33</f>
        <v>80319997.213699996</v>
      </c>
      <c r="Z33" s="158">
        <f>Sectors_I!Z33</f>
        <v>0</v>
      </c>
      <c r="AA33" s="158">
        <f>Sectors_I!AA33</f>
        <v>985770.14</v>
      </c>
      <c r="AB33" s="158">
        <f>Sectors_I!AB33</f>
        <v>985770.14</v>
      </c>
    </row>
    <row r="34" spans="1:28" x14ac:dyDescent="0.2">
      <c r="A34" s="101" t="s">
        <v>128</v>
      </c>
      <c r="B34" s="154">
        <f>Sectors_I!B34</f>
        <v>21542510820.498428</v>
      </c>
      <c r="C34" s="154">
        <f>Sectors_I!C34</f>
        <v>5364408232.0597315</v>
      </c>
      <c r="D34" s="154">
        <f>Sectors_I!D34</f>
        <v>26906919052.558159</v>
      </c>
      <c r="E34" s="155">
        <f>Sectors_I!E34</f>
        <v>493079312.08412784</v>
      </c>
      <c r="F34" s="155">
        <f>Sectors_I!F34</f>
        <v>37617784.312366053</v>
      </c>
      <c r="G34" s="155">
        <f>Sectors_I!G34</f>
        <v>530697096.39649391</v>
      </c>
      <c r="H34" s="107">
        <f>Sectors_I!H34</f>
        <v>0.153862</v>
      </c>
      <c r="I34" s="103">
        <f>Sectors_I!I34</f>
        <v>7.4207560002750722E-2</v>
      </c>
      <c r="J34" s="107">
        <f>Sectors_I!J34</f>
        <v>0.13824400000000001</v>
      </c>
      <c r="K34" s="104">
        <f>Sectors_I!K34</f>
        <v>96.735399999999998</v>
      </c>
      <c r="L34" s="104">
        <f>Sectors_I!L34</f>
        <v>142.28534318088094</v>
      </c>
      <c r="M34" s="104">
        <f>Sectors_I!M34</f>
        <v>105.749</v>
      </c>
      <c r="N34" s="158">
        <f>Sectors_I!N34</f>
        <v>241112228.69420573</v>
      </c>
      <c r="O34" s="158">
        <f>Sectors_I!O34</f>
        <v>52953752.232175991</v>
      </c>
      <c r="P34" s="158">
        <f>Sectors_I!P34</f>
        <v>294065980.92638171</v>
      </c>
      <c r="Q34" s="158">
        <f>Sectors_I!Q34</f>
        <v>20213988674.694138</v>
      </c>
      <c r="R34" s="158">
        <f>Sectors_I!R34</f>
        <v>5043056438.7526321</v>
      </c>
      <c r="S34" s="158">
        <f>Sectors_I!S34</f>
        <v>25257045113.44677</v>
      </c>
      <c r="T34" s="158">
        <f>Sectors_I!T34</f>
        <v>896448652.56041873</v>
      </c>
      <c r="U34" s="158">
        <f>Sectors_I!U34</f>
        <v>209055291.1391359</v>
      </c>
      <c r="V34" s="158">
        <f>Sectors_I!V34</f>
        <v>1105503943.6995547</v>
      </c>
      <c r="W34" s="158">
        <f>Sectors_I!W34</f>
        <v>379243592.10367024</v>
      </c>
      <c r="X34" s="158">
        <f>Sectors_I!X34</f>
        <v>91854781.422562897</v>
      </c>
      <c r="Y34" s="158">
        <f>Sectors_I!Y34</f>
        <v>471098373.52623314</v>
      </c>
      <c r="Z34" s="158">
        <f>Sectors_I!Z34</f>
        <v>52829901.140199997</v>
      </c>
      <c r="AA34" s="158">
        <f>Sectors_I!AA34</f>
        <v>20441720.7454</v>
      </c>
      <c r="AB34" s="158">
        <f>Sectors_I!AB34</f>
        <v>73271621.885600001</v>
      </c>
    </row>
    <row r="35" spans="1:28" x14ac:dyDescent="0.2">
      <c r="A35" s="100" t="s">
        <v>129</v>
      </c>
      <c r="B35" s="154">
        <f>Sectors_I!B35</f>
        <v>205623693.75867617</v>
      </c>
      <c r="C35" s="154">
        <f>Sectors_I!C35</f>
        <v>58912992.127047241</v>
      </c>
      <c r="D35" s="154">
        <f>Sectors_I!D35</f>
        <v>264536685.88572341</v>
      </c>
      <c r="E35" s="155">
        <f>Sectors_I!E35</f>
        <v>3346379.5120507204</v>
      </c>
      <c r="F35" s="155">
        <f>Sectors_I!F35</f>
        <v>1397192.2756668201</v>
      </c>
      <c r="G35" s="155">
        <f>Sectors_I!G35</f>
        <v>4743571.7877175407</v>
      </c>
      <c r="H35" s="107">
        <f>Sectors_I!H35</f>
        <v>0.15662100000000001</v>
      </c>
      <c r="I35" s="103">
        <f>Sectors_I!I35</f>
        <v>8.5200736715569589E-2</v>
      </c>
      <c r="J35" s="107">
        <f>Sectors_I!J35</f>
        <v>0.13744899999999999</v>
      </c>
      <c r="K35" s="104">
        <f>Sectors_I!K35</f>
        <v>57.368299999999998</v>
      </c>
      <c r="L35" s="104">
        <f>Sectors_I!L35</f>
        <v>60.404663021433684</v>
      </c>
      <c r="M35" s="104">
        <f>Sectors_I!M35</f>
        <v>58.1845</v>
      </c>
      <c r="N35" s="158">
        <f>Sectors_I!N35</f>
        <v>1988021.8145000003</v>
      </c>
      <c r="O35" s="158">
        <f>Sectors_I!O35</f>
        <v>37985.944199999998</v>
      </c>
      <c r="P35" s="158">
        <f>Sectors_I!P35</f>
        <v>2026007.7587000004</v>
      </c>
      <c r="Q35" s="158">
        <f>Sectors_I!Q35</f>
        <v>196150036.65719962</v>
      </c>
      <c r="R35" s="158">
        <f>Sectors_I!R35</f>
        <v>54435119.123447247</v>
      </c>
      <c r="S35" s="158">
        <f>Sectors_I!S35</f>
        <v>250585155.78064686</v>
      </c>
      <c r="T35" s="158">
        <f>Sectors_I!T35</f>
        <v>6793530.6357999993</v>
      </c>
      <c r="U35" s="158">
        <f>Sectors_I!U35</f>
        <v>3016000.2911999999</v>
      </c>
      <c r="V35" s="158">
        <f>Sectors_I!V35</f>
        <v>9809530.9269999992</v>
      </c>
      <c r="W35" s="158">
        <f>Sectors_I!W35</f>
        <v>2657937.7456765599</v>
      </c>
      <c r="X35" s="158">
        <f>Sectors_I!X35</f>
        <v>1370593.2053999999</v>
      </c>
      <c r="Y35" s="158">
        <f>Sectors_I!Y35</f>
        <v>4028530.9510765597</v>
      </c>
      <c r="Z35" s="158">
        <f>Sectors_I!Z35</f>
        <v>22188.720000000001</v>
      </c>
      <c r="AA35" s="158">
        <f>Sectors_I!AA35</f>
        <v>91279.506999999998</v>
      </c>
      <c r="AB35" s="158">
        <f>Sectors_I!AB35</f>
        <v>113468.227</v>
      </c>
    </row>
    <row r="36" spans="1:28" x14ac:dyDescent="0.2">
      <c r="A36" s="100" t="s">
        <v>130</v>
      </c>
      <c r="B36" s="154">
        <f>Sectors_I!B36</f>
        <v>11470928784.05024</v>
      </c>
      <c r="C36" s="154">
        <f>Sectors_I!C36</f>
        <v>1110137678.5707445</v>
      </c>
      <c r="D36" s="154">
        <f>Sectors_I!D36</f>
        <v>12581066462.620985</v>
      </c>
      <c r="E36" s="155">
        <f>Sectors_I!E36</f>
        <v>398134765.13207239</v>
      </c>
      <c r="F36" s="155">
        <f>Sectors_I!F36</f>
        <v>7280760.9035695912</v>
      </c>
      <c r="G36" s="155">
        <f>Sectors_I!G36</f>
        <v>405415526.03564197</v>
      </c>
      <c r="H36" s="107">
        <f>Sectors_I!H36</f>
        <v>0.17083400000000001</v>
      </c>
      <c r="I36" s="103">
        <f>Sectors_I!I36</f>
        <v>7.3734831255622843E-2</v>
      </c>
      <c r="J36" s="107">
        <f>Sectors_I!J36</f>
        <v>0.16254199999999999</v>
      </c>
      <c r="K36" s="104">
        <f>Sectors_I!K36</f>
        <v>62.814100000000003</v>
      </c>
      <c r="L36" s="104">
        <f>Sectors_I!L36</f>
        <v>92.429851121787749</v>
      </c>
      <c r="M36" s="104">
        <f>Sectors_I!M36</f>
        <v>65.406899999999993</v>
      </c>
      <c r="N36" s="158">
        <f>Sectors_I!N36</f>
        <v>161612389.98260573</v>
      </c>
      <c r="O36" s="158">
        <f>Sectors_I!O36</f>
        <v>4897681.0930039994</v>
      </c>
      <c r="P36" s="158">
        <f>Sectors_I!P36</f>
        <v>166510071.07560971</v>
      </c>
      <c r="Q36" s="158">
        <f>Sectors_I!Q36</f>
        <v>10662870155.04203</v>
      </c>
      <c r="R36" s="158">
        <f>Sectors_I!R36</f>
        <v>1058940400.3582476</v>
      </c>
      <c r="S36" s="158">
        <f>Sectors_I!S36</f>
        <v>11721810555.400276</v>
      </c>
      <c r="T36" s="158">
        <f>Sectors_I!T36</f>
        <v>529758730.17701733</v>
      </c>
      <c r="U36" s="158">
        <f>Sectors_I!U36</f>
        <v>32779327.184090003</v>
      </c>
      <c r="V36" s="158">
        <f>Sectors_I!V36</f>
        <v>562538057.36110735</v>
      </c>
      <c r="W36" s="158">
        <f>Sectors_I!W36</f>
        <v>257668235.99479371</v>
      </c>
      <c r="X36" s="158">
        <f>Sectors_I!X36</f>
        <v>13160089.25740692</v>
      </c>
      <c r="Y36" s="158">
        <f>Sectors_I!Y36</f>
        <v>270828325.2522006</v>
      </c>
      <c r="Z36" s="158">
        <f>Sectors_I!Z36</f>
        <v>20631662.836400002</v>
      </c>
      <c r="AA36" s="158">
        <f>Sectors_I!AA36</f>
        <v>5257861.7709999997</v>
      </c>
      <c r="AB36" s="158">
        <f>Sectors_I!AB36</f>
        <v>25889524.6074</v>
      </c>
    </row>
    <row r="37" spans="1:28" x14ac:dyDescent="0.2">
      <c r="A37" s="100" t="s">
        <v>215</v>
      </c>
      <c r="B37" s="154">
        <f>Sectors_I!B37</f>
        <v>769230.86954305007</v>
      </c>
      <c r="C37" s="154">
        <f>Sectors_I!C37</f>
        <v>234472.13255331991</v>
      </c>
      <c r="D37" s="154">
        <f>Sectors_I!D37</f>
        <v>1003703.00209637</v>
      </c>
      <c r="E37" s="155">
        <f>Sectors_I!E37</f>
        <v>20372.516754420001</v>
      </c>
      <c r="F37" s="155">
        <f>Sectors_I!F37</f>
        <v>0</v>
      </c>
      <c r="G37" s="155">
        <f>Sectors_I!G37</f>
        <v>20372.516754420001</v>
      </c>
      <c r="H37" s="107">
        <f>Sectors_I!H37</f>
        <v>0.27137099999999997</v>
      </c>
      <c r="I37" s="103" t="str">
        <f>Sectors_I!I37</f>
        <v/>
      </c>
      <c r="J37" s="107">
        <f>Sectors_I!J37</f>
        <v>0.27137099999999997</v>
      </c>
      <c r="K37" s="104">
        <f>Sectors_I!K37</f>
        <v>41.970100000000002</v>
      </c>
      <c r="L37" s="104" t="str">
        <f>Sectors_I!L37</f>
        <v/>
      </c>
      <c r="M37" s="104">
        <f>Sectors_I!M37</f>
        <v>41.970100000000002</v>
      </c>
      <c r="N37" s="158">
        <f>Sectors_I!N37</f>
        <v>4063.0218999999997</v>
      </c>
      <c r="O37" s="158">
        <f>Sectors_I!O37</f>
        <v>0</v>
      </c>
      <c r="P37" s="158">
        <f>Sectors_I!P37</f>
        <v>4063.0218999999997</v>
      </c>
      <c r="Q37" s="158">
        <f>Sectors_I!Q37</f>
        <v>715263.22184305009</v>
      </c>
      <c r="R37" s="158">
        <f>Sectors_I!R37</f>
        <v>234472.13255331991</v>
      </c>
      <c r="S37" s="158">
        <f>Sectors_I!S37</f>
        <v>949735.35439637001</v>
      </c>
      <c r="T37" s="158">
        <f>Sectors_I!T37</f>
        <v>29179.254700000001</v>
      </c>
      <c r="U37" s="158">
        <f>Sectors_I!U37</f>
        <v>0</v>
      </c>
      <c r="V37" s="158">
        <f>Sectors_I!V37</f>
        <v>29179.254700000001</v>
      </c>
      <c r="W37" s="158">
        <f>Sectors_I!W37</f>
        <v>24699.073</v>
      </c>
      <c r="X37" s="158">
        <f>Sectors_I!X37</f>
        <v>0</v>
      </c>
      <c r="Y37" s="158">
        <f>Sectors_I!Y37</f>
        <v>24699.073</v>
      </c>
      <c r="Z37" s="158">
        <f>Sectors_I!Z37</f>
        <v>89.32</v>
      </c>
      <c r="AA37" s="158">
        <f>Sectors_I!AA37</f>
        <v>0</v>
      </c>
      <c r="AB37" s="158">
        <f>Sectors_I!AB37</f>
        <v>89.32</v>
      </c>
    </row>
    <row r="38" spans="1:28" x14ac:dyDescent="0.2">
      <c r="A38" s="100" t="s">
        <v>131</v>
      </c>
      <c r="B38" s="154">
        <f>Sectors_I!B38</f>
        <v>530683086.37789005</v>
      </c>
      <c r="C38" s="154">
        <f>Sectors_I!C38</f>
        <v>14.9962</v>
      </c>
      <c r="D38" s="154">
        <f>Sectors_I!D38</f>
        <v>530683101.37409008</v>
      </c>
      <c r="E38" s="155">
        <f>Sectors_I!E38</f>
        <v>22444213.085201807</v>
      </c>
      <c r="F38" s="155">
        <f>Sectors_I!F38</f>
        <v>0</v>
      </c>
      <c r="G38" s="155">
        <f>Sectors_I!G38</f>
        <v>22444213.085201807</v>
      </c>
      <c r="H38" s="107">
        <f>Sectors_I!H38</f>
        <v>0.14175699999999999</v>
      </c>
      <c r="I38" s="103" t="str">
        <f>Sectors_I!I38</f>
        <v/>
      </c>
      <c r="J38" s="107">
        <f>Sectors_I!J38</f>
        <v>0.14175699999999999</v>
      </c>
      <c r="K38" s="104">
        <f>Sectors_I!K38</f>
        <v>19.618099999999998</v>
      </c>
      <c r="L38" s="104" t="str">
        <f>Sectors_I!L38</f>
        <v/>
      </c>
      <c r="M38" s="104">
        <f>Sectors_I!M38</f>
        <v>19.618099999999998</v>
      </c>
      <c r="N38" s="158">
        <f>Sectors_I!N38</f>
        <v>8646574.7387000006</v>
      </c>
      <c r="O38" s="158">
        <f>Sectors_I!O38</f>
        <v>0</v>
      </c>
      <c r="P38" s="158">
        <f>Sectors_I!P38</f>
        <v>8646574.7387000006</v>
      </c>
      <c r="Q38" s="158">
        <f>Sectors_I!Q38</f>
        <v>503813604.44769007</v>
      </c>
      <c r="R38" s="158">
        <f>Sectors_I!R38</f>
        <v>14.9962</v>
      </c>
      <c r="S38" s="158">
        <f>Sectors_I!S38</f>
        <v>503813619.44389009</v>
      </c>
      <c r="T38" s="158">
        <f>Sectors_I!T38</f>
        <v>17076420.746399999</v>
      </c>
      <c r="U38" s="158">
        <f>Sectors_I!U38</f>
        <v>0</v>
      </c>
      <c r="V38" s="158">
        <f>Sectors_I!V38</f>
        <v>17076420.746399999</v>
      </c>
      <c r="W38" s="158">
        <f>Sectors_I!W38</f>
        <v>9793061.1838000007</v>
      </c>
      <c r="X38" s="158">
        <f>Sectors_I!X38</f>
        <v>0</v>
      </c>
      <c r="Y38" s="158">
        <f>Sectors_I!Y38</f>
        <v>9793061.1838000007</v>
      </c>
      <c r="Z38" s="158">
        <f>Sectors_I!Z38</f>
        <v>0</v>
      </c>
      <c r="AA38" s="158">
        <f>Sectors_I!AA38</f>
        <v>0</v>
      </c>
      <c r="AB38" s="158">
        <f>Sectors_I!AB38</f>
        <v>0</v>
      </c>
    </row>
    <row r="39" spans="1:28" x14ac:dyDescent="0.2">
      <c r="A39" s="100" t="s">
        <v>132</v>
      </c>
      <c r="B39" s="154">
        <f>Sectors_I!B39</f>
        <v>69293269.473600015</v>
      </c>
      <c r="C39" s="154">
        <f>Sectors_I!C39</f>
        <v>10154707.200393001</v>
      </c>
      <c r="D39" s="154">
        <f>Sectors_I!D39</f>
        <v>79447976.673993021</v>
      </c>
      <c r="E39" s="155">
        <f>Sectors_I!E39</f>
        <v>7470237.4275118681</v>
      </c>
      <c r="F39" s="155">
        <f>Sectors_I!F39</f>
        <v>3429477.6576888799</v>
      </c>
      <c r="G39" s="155">
        <f>Sectors_I!G39</f>
        <v>10899715.085200747</v>
      </c>
      <c r="H39" s="107">
        <f>Sectors_I!H39</f>
        <v>0.153803</v>
      </c>
      <c r="I39" s="103">
        <f>Sectors_I!I39</f>
        <v>0.10870479214978983</v>
      </c>
      <c r="J39" s="107">
        <f>Sectors_I!J39</f>
        <v>0.14865900000000001</v>
      </c>
      <c r="K39" s="104">
        <f>Sectors_I!K39</f>
        <v>226.684</v>
      </c>
      <c r="L39" s="104">
        <f>Sectors_I!L39</f>
        <v>61.456564882336878</v>
      </c>
      <c r="M39" s="104">
        <f>Sectors_I!M39</f>
        <v>208.58500000000001</v>
      </c>
      <c r="N39" s="158">
        <f>Sectors_I!N39</f>
        <v>3230567.8937000004</v>
      </c>
      <c r="O39" s="158">
        <f>Sectors_I!O39</f>
        <v>2750672.1337899999</v>
      </c>
      <c r="P39" s="158">
        <f>Sectors_I!P39</f>
        <v>5981240.0274900002</v>
      </c>
      <c r="Q39" s="158">
        <f>Sectors_I!Q39</f>
        <v>57689579.810800016</v>
      </c>
      <c r="R39" s="158">
        <f>Sectors_I!R39</f>
        <v>6339627.0991929993</v>
      </c>
      <c r="S39" s="158">
        <f>Sectors_I!S39</f>
        <v>64029206.909993023</v>
      </c>
      <c r="T39" s="158">
        <f>Sectors_I!T39</f>
        <v>6286072.7592000002</v>
      </c>
      <c r="U39" s="158">
        <f>Sectors_I!U39</f>
        <v>443646.37699999992</v>
      </c>
      <c r="V39" s="158">
        <f>Sectors_I!V39</f>
        <v>6729719.1362000005</v>
      </c>
      <c r="W39" s="158">
        <f>Sectors_I!W39</f>
        <v>5317616.9036000008</v>
      </c>
      <c r="X39" s="158">
        <f>Sectors_I!X39</f>
        <v>3371433.7242000005</v>
      </c>
      <c r="Y39" s="158">
        <f>Sectors_I!Y39</f>
        <v>8689050.6278000008</v>
      </c>
      <c r="Z39" s="158">
        <f>Sectors_I!Z39</f>
        <v>0</v>
      </c>
      <c r="AA39" s="158">
        <f>Sectors_I!AA39</f>
        <v>0</v>
      </c>
      <c r="AB39" s="158">
        <f>Sectors_I!AB39</f>
        <v>0</v>
      </c>
    </row>
    <row r="40" spans="1:28" x14ac:dyDescent="0.2">
      <c r="A40" s="100" t="s">
        <v>133</v>
      </c>
      <c r="B40" s="154">
        <f>Sectors_I!B40</f>
        <v>507397927.56424499</v>
      </c>
      <c r="C40" s="154">
        <f>Sectors_I!C40</f>
        <v>6515701.2019090001</v>
      </c>
      <c r="D40" s="154">
        <f>Sectors_I!D40</f>
        <v>513913628.76615399</v>
      </c>
      <c r="E40" s="155">
        <f>Sectors_I!E40</f>
        <v>22563529.177140318</v>
      </c>
      <c r="F40" s="155">
        <f>Sectors_I!F40</f>
        <v>1500969.5570821899</v>
      </c>
      <c r="G40" s="155">
        <f>Sectors_I!G40</f>
        <v>24064498.734222509</v>
      </c>
      <c r="H40" s="107">
        <f>Sectors_I!H40</f>
        <v>0.33413399999999999</v>
      </c>
      <c r="I40" s="103">
        <f>Sectors_I!I40</f>
        <v>0.35132351854545152</v>
      </c>
      <c r="J40" s="107">
        <f>Sectors_I!J40</f>
        <v>0.33435100000000001</v>
      </c>
      <c r="K40" s="104">
        <f>Sectors_I!K40</f>
        <v>343.28399999999999</v>
      </c>
      <c r="L40" s="104">
        <f>Sectors_I!L40</f>
        <v>307.08692764582366</v>
      </c>
      <c r="M40" s="104">
        <f>Sectors_I!M40</f>
        <v>342.82799999999997</v>
      </c>
      <c r="N40" s="158">
        <f>Sectors_I!N40</f>
        <v>10745723.059799999</v>
      </c>
      <c r="O40" s="158">
        <f>Sectors_I!O40</f>
        <v>1337667.6305</v>
      </c>
      <c r="P40" s="158">
        <f>Sectors_I!P40</f>
        <v>12083390.690299999</v>
      </c>
      <c r="Q40" s="158">
        <f>Sectors_I!Q40</f>
        <v>467862103.83746988</v>
      </c>
      <c r="R40" s="158">
        <f>Sectors_I!R40</f>
        <v>4915194.7997090006</v>
      </c>
      <c r="S40" s="158">
        <f>Sectors_I!S40</f>
        <v>472777298.6371789</v>
      </c>
      <c r="T40" s="158">
        <f>Sectors_I!T40</f>
        <v>27055330.339275099</v>
      </c>
      <c r="U40" s="158">
        <f>Sectors_I!U40</f>
        <v>242171.48479999998</v>
      </c>
      <c r="V40" s="158">
        <f>Sectors_I!V40</f>
        <v>27297501.824075099</v>
      </c>
      <c r="W40" s="158">
        <f>Sectors_I!W40</f>
        <v>12048868.497499999</v>
      </c>
      <c r="X40" s="158">
        <f>Sectors_I!X40</f>
        <v>1358334.9173999999</v>
      </c>
      <c r="Y40" s="158">
        <f>Sectors_I!Y40</f>
        <v>13407203.414899999</v>
      </c>
      <c r="Z40" s="158">
        <f>Sectors_I!Z40</f>
        <v>431624.89</v>
      </c>
      <c r="AA40" s="158">
        <f>Sectors_I!AA40</f>
        <v>0</v>
      </c>
      <c r="AB40" s="158">
        <f>Sectors_I!AB40</f>
        <v>431624.89</v>
      </c>
    </row>
    <row r="41" spans="1:28" x14ac:dyDescent="0.2">
      <c r="A41" s="100" t="s">
        <v>134</v>
      </c>
      <c r="B41" s="154">
        <f>Sectors_I!B41</f>
        <v>8272671808.2474203</v>
      </c>
      <c r="C41" s="154">
        <f>Sectors_I!C41</f>
        <v>4176857338.2454081</v>
      </c>
      <c r="D41" s="154">
        <f>Sectors_I!D41</f>
        <v>12449529146.492828</v>
      </c>
      <c r="E41" s="155">
        <f>Sectors_I!E41</f>
        <v>37150814.752053402</v>
      </c>
      <c r="F41" s="155">
        <f>Sectors_I!F41</f>
        <v>23950184.281858575</v>
      </c>
      <c r="G41" s="155">
        <f>Sectors_I!G41</f>
        <v>61100999.033911973</v>
      </c>
      <c r="H41" s="107">
        <f>Sectors_I!H41</f>
        <v>0.118501</v>
      </c>
      <c r="I41" s="103">
        <f>Sectors_I!I41</f>
        <v>7.3690890122042468E-2</v>
      </c>
      <c r="J41" s="107">
        <f>Sectors_I!J41</f>
        <v>0.103517</v>
      </c>
      <c r="K41" s="104">
        <f>Sectors_I!K41</f>
        <v>137.286</v>
      </c>
      <c r="L41" s="104">
        <f>Sectors_I!L41</f>
        <v>156.81291360878868</v>
      </c>
      <c r="M41" s="104">
        <f>Sectors_I!M41</f>
        <v>143.76300000000001</v>
      </c>
      <c r="N41" s="158">
        <f>Sectors_I!N41</f>
        <v>51121114.335300006</v>
      </c>
      <c r="O41" s="158">
        <f>Sectors_I!O41</f>
        <v>43862125.216181993</v>
      </c>
      <c r="P41" s="158">
        <f>Sectors_I!P41</f>
        <v>94983239.551481992</v>
      </c>
      <c r="Q41" s="158">
        <f>Sectors_I!Q41</f>
        <v>7852329349.5131941</v>
      </c>
      <c r="R41" s="158">
        <f>Sectors_I!R41</f>
        <v>3916676845.0148063</v>
      </c>
      <c r="S41" s="158">
        <f>Sectors_I!S41</f>
        <v>11769006194.528</v>
      </c>
      <c r="T41" s="158">
        <f>Sectors_I!T41</f>
        <v>302184595.91052634</v>
      </c>
      <c r="U41" s="158">
        <f>Sectors_I!U41</f>
        <v>172563333.08714592</v>
      </c>
      <c r="V41" s="158">
        <f>Sectors_I!V41</f>
        <v>474747928.99767226</v>
      </c>
      <c r="W41" s="158">
        <f>Sectors_I!W41</f>
        <v>86413527.449900001</v>
      </c>
      <c r="X41" s="158">
        <f>Sectors_I!X41</f>
        <v>72524580.676055998</v>
      </c>
      <c r="Y41" s="158">
        <f>Sectors_I!Y41</f>
        <v>158938108.125956</v>
      </c>
      <c r="Z41" s="158">
        <f>Sectors_I!Z41</f>
        <v>31744335.373799998</v>
      </c>
      <c r="AA41" s="158">
        <f>Sectors_I!AA41</f>
        <v>15092579.467399999</v>
      </c>
      <c r="AB41" s="158">
        <f>Sectors_I!AB41</f>
        <v>46836914.841199994</v>
      </c>
    </row>
    <row r="42" spans="1:28" s="113" customFormat="1" x14ac:dyDescent="0.2">
      <c r="A42" s="109" t="s">
        <v>135</v>
      </c>
      <c r="B42" s="156">
        <f>Sectors_I!B42</f>
        <v>6097681529.1898441</v>
      </c>
      <c r="C42" s="156">
        <f>Sectors_I!C42</f>
        <v>3473001585.606298</v>
      </c>
      <c r="D42" s="156">
        <f>Sectors_I!D42</f>
        <v>9570683114.7961426</v>
      </c>
      <c r="E42" s="157">
        <f>Sectors_I!E42</f>
        <v>30280524.091947403</v>
      </c>
      <c r="F42" s="157">
        <f>Sectors_I!F42</f>
        <v>20468414.66260739</v>
      </c>
      <c r="G42" s="157">
        <f>Sectors_I!G42</f>
        <v>50748938.754554793</v>
      </c>
      <c r="H42" s="110">
        <f>Sectors_I!H42</f>
        <v>0.117462</v>
      </c>
      <c r="I42" s="111">
        <f>Sectors_I!I42</f>
        <v>7.3529065052436907E-2</v>
      </c>
      <c r="J42" s="110">
        <f>Sectors_I!J42</f>
        <v>0.10156999999999999</v>
      </c>
      <c r="K42" s="112">
        <f>Sectors_I!K42</f>
        <v>140.495</v>
      </c>
      <c r="L42" s="112">
        <f>Sectors_I!L42</f>
        <v>158.94806933992646</v>
      </c>
      <c r="M42" s="112">
        <f>Sectors_I!M42</f>
        <v>147.12200000000001</v>
      </c>
      <c r="N42" s="159">
        <f>Sectors_I!N42</f>
        <v>43684354.4802</v>
      </c>
      <c r="O42" s="159">
        <f>Sectors_I!O42</f>
        <v>39174997.506581992</v>
      </c>
      <c r="P42" s="159">
        <f>Sectors_I!P42</f>
        <v>82859351.986781985</v>
      </c>
      <c r="Q42" s="159">
        <f>Sectors_I!Q42</f>
        <v>5758647502.0510435</v>
      </c>
      <c r="R42" s="159">
        <f>Sectors_I!R42</f>
        <v>3246258460.956861</v>
      </c>
      <c r="S42" s="159">
        <f>Sectors_I!S42</f>
        <v>9004905963.007906</v>
      </c>
      <c r="T42" s="159">
        <f>Sectors_I!T42</f>
        <v>233482992.25160006</v>
      </c>
      <c r="U42" s="159">
        <f>Sectors_I!U42</f>
        <v>147827519.06071895</v>
      </c>
      <c r="V42" s="159">
        <f>Sectors_I!V42</f>
        <v>381310511.31231904</v>
      </c>
      <c r="W42" s="159">
        <f>Sectors_I!W42</f>
        <v>74346687.676300019</v>
      </c>
      <c r="X42" s="159">
        <f>Sectors_I!X42</f>
        <v>64000213.527417995</v>
      </c>
      <c r="Y42" s="159">
        <f>Sectors_I!Y42</f>
        <v>138346901.20371801</v>
      </c>
      <c r="Z42" s="159">
        <f>Sectors_I!Z42</f>
        <v>31204347.210900001</v>
      </c>
      <c r="AA42" s="159">
        <f>Sectors_I!AA42</f>
        <v>14915392.0613</v>
      </c>
      <c r="AB42" s="159">
        <f>Sectors_I!AB42</f>
        <v>46119739.272200003</v>
      </c>
    </row>
    <row r="43" spans="1:28" s="113" customFormat="1" x14ac:dyDescent="0.2">
      <c r="A43" s="109" t="s">
        <v>136</v>
      </c>
      <c r="B43" s="156">
        <f>Sectors_I!B43</f>
        <v>1389076658.6668899</v>
      </c>
      <c r="C43" s="156">
        <f>Sectors_I!C43</f>
        <v>489820688.90298635</v>
      </c>
      <c r="D43" s="156">
        <f>Sectors_I!D43</f>
        <v>1878897347.5698762</v>
      </c>
      <c r="E43" s="157">
        <f>Sectors_I!E43</f>
        <v>2871332.2851439402</v>
      </c>
      <c r="F43" s="157">
        <f>Sectors_I!F43</f>
        <v>2045220.8902908801</v>
      </c>
      <c r="G43" s="157">
        <f>Sectors_I!G43</f>
        <v>4916553.1754348204</v>
      </c>
      <c r="H43" s="110">
        <f>Sectors_I!H43</f>
        <v>0.116836</v>
      </c>
      <c r="I43" s="111">
        <f>Sectors_I!I43</f>
        <v>7.4535647340657679E-2</v>
      </c>
      <c r="J43" s="110">
        <f>Sectors_I!J43</f>
        <v>0.10596700000000001</v>
      </c>
      <c r="K43" s="112">
        <f>Sectors_I!K43</f>
        <v>138.21199999999999</v>
      </c>
      <c r="L43" s="112">
        <f>Sectors_I!L43</f>
        <v>138.53471650580227</v>
      </c>
      <c r="M43" s="112">
        <f>Sectors_I!M43</f>
        <v>138.29400000000001</v>
      </c>
      <c r="N43" s="159">
        <f>Sectors_I!N43</f>
        <v>3498956.2168999999</v>
      </c>
      <c r="O43" s="159">
        <f>Sectors_I!O43</f>
        <v>3667485.1724999999</v>
      </c>
      <c r="P43" s="159">
        <f>Sectors_I!P43</f>
        <v>7166441.3893999998</v>
      </c>
      <c r="Q43" s="159">
        <f>Sectors_I!Q43</f>
        <v>1340417288.4482899</v>
      </c>
      <c r="R43" s="159">
        <f>Sectors_I!R43</f>
        <v>467271424.44385147</v>
      </c>
      <c r="S43" s="159">
        <f>Sectors_I!S43</f>
        <v>1807688712.8921411</v>
      </c>
      <c r="T43" s="159">
        <f>Sectors_I!T43</f>
        <v>41837721.989500001</v>
      </c>
      <c r="U43" s="159">
        <f>Sectors_I!U43</f>
        <v>16181191.213886939</v>
      </c>
      <c r="V43" s="159">
        <f>Sectors_I!V43</f>
        <v>58018913.20338694</v>
      </c>
      <c r="W43" s="159">
        <f>Sectors_I!W43</f>
        <v>6467362.5290000001</v>
      </c>
      <c r="X43" s="159">
        <f>Sectors_I!X43</f>
        <v>6190885.8391479999</v>
      </c>
      <c r="Y43" s="159">
        <f>Sectors_I!Y43</f>
        <v>12658248.368147999</v>
      </c>
      <c r="Z43" s="159">
        <f>Sectors_I!Z43</f>
        <v>354285.70010000002</v>
      </c>
      <c r="AA43" s="159">
        <f>Sectors_I!AA43</f>
        <v>177187.40609999999</v>
      </c>
      <c r="AB43" s="159">
        <f>Sectors_I!AB43</f>
        <v>531473.10620000004</v>
      </c>
    </row>
    <row r="44" spans="1:28" s="113" customFormat="1" x14ac:dyDescent="0.2">
      <c r="A44" s="109" t="s">
        <v>216</v>
      </c>
      <c r="B44" s="156">
        <f>Sectors_I!B44</f>
        <v>785913620.39068627</v>
      </c>
      <c r="C44" s="156">
        <f>Sectors_I!C44</f>
        <v>214035063.73602465</v>
      </c>
      <c r="D44" s="156">
        <f>Sectors_I!D44</f>
        <v>999948684.12671089</v>
      </c>
      <c r="E44" s="157">
        <f>Sectors_I!E44</f>
        <v>3998958.3750620801</v>
      </c>
      <c r="F44" s="157">
        <f>Sectors_I!F44</f>
        <v>1436548.7289603199</v>
      </c>
      <c r="G44" s="157">
        <f>Sectors_I!G44</f>
        <v>5435507.1040224005</v>
      </c>
      <c r="H44" s="110">
        <f>Sectors_I!H44</f>
        <v>0.12945699999999999</v>
      </c>
      <c r="I44" s="111">
        <f>Sectors_I!I44</f>
        <v>7.4353904199897375E-2</v>
      </c>
      <c r="J44" s="110">
        <f>Sectors_I!J44</f>
        <v>0.117965</v>
      </c>
      <c r="K44" s="112">
        <f>Sectors_I!K44</f>
        <v>110.83199999999999</v>
      </c>
      <c r="L44" s="112">
        <f>Sectors_I!L44</f>
        <v>164.01128381004887</v>
      </c>
      <c r="M44" s="112">
        <f>Sectors_I!M44</f>
        <v>122.032</v>
      </c>
      <c r="N44" s="159">
        <f>Sectors_I!N44</f>
        <v>3937803.6381999999</v>
      </c>
      <c r="O44" s="159">
        <f>Sectors_I!O44</f>
        <v>1019642.5372000001</v>
      </c>
      <c r="P44" s="159">
        <f>Sectors_I!P44</f>
        <v>4957446.1754000001</v>
      </c>
      <c r="Q44" s="159">
        <f>Sectors_I!Q44</f>
        <v>753264559.01365995</v>
      </c>
      <c r="R44" s="159">
        <f>Sectors_I!R44</f>
        <v>203146959.61409464</v>
      </c>
      <c r="S44" s="159">
        <f>Sectors_I!S44</f>
        <v>956411518.62775445</v>
      </c>
      <c r="T44" s="159">
        <f>Sectors_I!T44</f>
        <v>26863881.669526365</v>
      </c>
      <c r="U44" s="159">
        <f>Sectors_I!U44</f>
        <v>8554622.8124400005</v>
      </c>
      <c r="V44" s="159">
        <f>Sectors_I!V44</f>
        <v>35418504.481966361</v>
      </c>
      <c r="W44" s="159">
        <f>Sectors_I!W44</f>
        <v>5599477.2447000006</v>
      </c>
      <c r="X44" s="159">
        <f>Sectors_I!X44</f>
        <v>2333481.3094899999</v>
      </c>
      <c r="Y44" s="159">
        <f>Sectors_I!Y44</f>
        <v>7932958.5541900005</v>
      </c>
      <c r="Z44" s="159">
        <f>Sectors_I!Z44</f>
        <v>185702.46280000001</v>
      </c>
      <c r="AA44" s="159">
        <f>Sectors_I!AA44</f>
        <v>0</v>
      </c>
      <c r="AB44" s="159">
        <f>Sectors_I!AB44</f>
        <v>185702.46280000001</v>
      </c>
    </row>
    <row r="45" spans="1:28" x14ac:dyDescent="0.2">
      <c r="A45" s="100" t="s">
        <v>218</v>
      </c>
      <c r="B45" s="154">
        <f>Sectors_I!B45</f>
        <v>380884526.84039998</v>
      </c>
      <c r="C45" s="154">
        <f>Sectors_I!C45</f>
        <v>853002.61549999996</v>
      </c>
      <c r="D45" s="154">
        <f>Sectors_I!D45</f>
        <v>381737529.45589995</v>
      </c>
      <c r="E45" s="155">
        <f>Sectors_I!E45</f>
        <v>1773335.4364</v>
      </c>
      <c r="F45" s="155">
        <f>Sectors_I!F45</f>
        <v>48282.634400000003</v>
      </c>
      <c r="G45" s="155">
        <f>Sectors_I!G45</f>
        <v>1821618.0708000001</v>
      </c>
      <c r="H45" s="107">
        <f>Sectors_I!H45</f>
        <v>0.198768</v>
      </c>
      <c r="I45" s="103">
        <f>Sectors_I!I45</f>
        <v>0.19567999999999997</v>
      </c>
      <c r="J45" s="107">
        <f>Sectors_I!J45</f>
        <v>0.198745</v>
      </c>
      <c r="K45" s="104">
        <f>Sectors_I!K45</f>
        <v>15.2416</v>
      </c>
      <c r="L45" s="104">
        <f>Sectors_I!L45</f>
        <v>138.92500000000001</v>
      </c>
      <c r="M45" s="104">
        <f>Sectors_I!M45</f>
        <v>15.511799999999999</v>
      </c>
      <c r="N45" s="158">
        <f>Sectors_I!N45</f>
        <v>3726918.2977</v>
      </c>
      <c r="O45" s="158">
        <f>Sectors_I!O45</f>
        <v>67620.214399999997</v>
      </c>
      <c r="P45" s="158">
        <f>Sectors_I!P45</f>
        <v>3794538.5120999999</v>
      </c>
      <c r="Q45" s="158">
        <f>Sectors_I!Q45</f>
        <v>368413275.30759996</v>
      </c>
      <c r="R45" s="158">
        <f>Sectors_I!R45</f>
        <v>772440.25839999993</v>
      </c>
      <c r="S45" s="158">
        <f>Sectors_I!S45</f>
        <v>369185715.56599998</v>
      </c>
      <c r="T45" s="158">
        <f>Sectors_I!T45</f>
        <v>7205650.2975000003</v>
      </c>
      <c r="U45" s="158">
        <f>Sectors_I!U45</f>
        <v>10812.714900000001</v>
      </c>
      <c r="V45" s="158">
        <f>Sectors_I!V45</f>
        <v>7216463.0124000004</v>
      </c>
      <c r="W45" s="158">
        <f>Sectors_I!W45</f>
        <v>5265601.2352999998</v>
      </c>
      <c r="X45" s="158">
        <f>Sectors_I!X45</f>
        <v>69749.642200000002</v>
      </c>
      <c r="Y45" s="158">
        <f>Sectors_I!Y45</f>
        <v>5335350.8774999995</v>
      </c>
      <c r="Z45" s="158">
        <f>Sectors_I!Z45</f>
        <v>0</v>
      </c>
      <c r="AA45" s="158">
        <f>Sectors_I!AA45</f>
        <v>0</v>
      </c>
      <c r="AB45" s="158">
        <f>Sectors_I!AB45</f>
        <v>0</v>
      </c>
    </row>
    <row r="46" spans="1:28" x14ac:dyDescent="0.2">
      <c r="A46" s="100" t="s">
        <v>217</v>
      </c>
      <c r="B46" s="154">
        <f>Sectors_I!B46</f>
        <v>8402645.4312999994</v>
      </c>
      <c r="C46" s="154">
        <f>Sectors_I!C46</f>
        <v>30687.462</v>
      </c>
      <c r="D46" s="154">
        <f>Sectors_I!D46</f>
        <v>8433332.8932999987</v>
      </c>
      <c r="E46" s="155">
        <f>Sectors_I!E46</f>
        <v>169679.14504295</v>
      </c>
      <c r="F46" s="155">
        <f>Sectors_I!F46</f>
        <v>75.911799999999999</v>
      </c>
      <c r="G46" s="155">
        <f>Sectors_I!G46</f>
        <v>169755.05684295</v>
      </c>
      <c r="H46" s="107">
        <f>Sectors_I!H46</f>
        <v>4.3016199999999997E-2</v>
      </c>
      <c r="I46" s="103">
        <f>Sectors_I!I46</f>
        <v>7.0000000000000007E-2</v>
      </c>
      <c r="J46" s="107">
        <f>Sectors_I!J46</f>
        <v>4.3004599999999997E-2</v>
      </c>
      <c r="K46" s="104">
        <f>Sectors_I!K46</f>
        <v>62.141500000000001</v>
      </c>
      <c r="L46" s="104">
        <f>Sectors_I!L46</f>
        <v>121.733</v>
      </c>
      <c r="M46" s="104">
        <f>Sectors_I!M46</f>
        <v>62.371299999999998</v>
      </c>
      <c r="N46" s="158">
        <f>Sectors_I!N46</f>
        <v>36855.57</v>
      </c>
      <c r="O46" s="158">
        <f>Sectors_I!O46</f>
        <v>0</v>
      </c>
      <c r="P46" s="158">
        <f>Sectors_I!P46</f>
        <v>36855.57</v>
      </c>
      <c r="Q46" s="158">
        <f>Sectors_I!Q46</f>
        <v>8289458.9812999992</v>
      </c>
      <c r="R46" s="158">
        <f>Sectors_I!R46</f>
        <v>30687.462</v>
      </c>
      <c r="S46" s="158">
        <f>Sectors_I!S46</f>
        <v>8320146.4432999985</v>
      </c>
      <c r="T46" s="158">
        <f>Sectors_I!T46</f>
        <v>59142.42</v>
      </c>
      <c r="U46" s="158">
        <f>Sectors_I!U46</f>
        <v>0</v>
      </c>
      <c r="V46" s="158">
        <f>Sectors_I!V46</f>
        <v>59142.42</v>
      </c>
      <c r="W46" s="158">
        <f>Sectors_I!W46</f>
        <v>54044.03</v>
      </c>
      <c r="X46" s="158">
        <f>Sectors_I!X46</f>
        <v>0</v>
      </c>
      <c r="Y46" s="158">
        <f>Sectors_I!Y46</f>
        <v>54044.03</v>
      </c>
      <c r="Z46" s="158">
        <f>Sectors_I!Z46</f>
        <v>0</v>
      </c>
      <c r="AA46" s="158">
        <f>Sectors_I!AA46</f>
        <v>0</v>
      </c>
      <c r="AB46" s="158">
        <f>Sectors_I!AB46</f>
        <v>0</v>
      </c>
    </row>
    <row r="47" spans="1:28" x14ac:dyDescent="0.2">
      <c r="A47" s="101" t="s">
        <v>267</v>
      </c>
      <c r="B47" s="154">
        <f>Sectors_I!B47</f>
        <v>37752731863.622269</v>
      </c>
      <c r="C47" s="154">
        <f>Sectors_I!C47</f>
        <v>28197114403.306839</v>
      </c>
      <c r="D47" s="154">
        <f>Sectors_I!D47</f>
        <v>65949846266.929115</v>
      </c>
      <c r="E47" s="155">
        <f>Sectors_I!E47</f>
        <v>813896008.0827806</v>
      </c>
      <c r="F47" s="155">
        <f>Sectors_I!F47</f>
        <v>338358883.53300631</v>
      </c>
      <c r="G47" s="155">
        <f>Sectors_I!G47</f>
        <v>1152254891.6157868</v>
      </c>
      <c r="H47" s="107">
        <f>Sectors_I!H47</f>
        <v>0.148032</v>
      </c>
      <c r="I47" s="103">
        <f>Sectors_I!I47</f>
        <v>9.0075261826874892E-2</v>
      </c>
      <c r="J47" s="107">
        <f>Sectors_I!J47</f>
        <v>0.121235</v>
      </c>
      <c r="K47" s="104">
        <f>Sectors_I!K47</f>
        <v>82.227000000000004</v>
      </c>
      <c r="L47" s="104">
        <f>Sectors_I!L47</f>
        <v>94.611027883704963</v>
      </c>
      <c r="M47" s="104">
        <f>Sectors_I!M47</f>
        <v>87.550700000000006</v>
      </c>
      <c r="N47" s="158">
        <f>Sectors_I!N47</f>
        <v>545204457.002455</v>
      </c>
      <c r="O47" s="158">
        <f>Sectors_I!O47</f>
        <v>529226494.86008406</v>
      </c>
      <c r="P47" s="158">
        <f>Sectors_I!P47</f>
        <v>1074430951.8625391</v>
      </c>
      <c r="Q47" s="158">
        <f>Sectors_I!Q47</f>
        <v>35128155960.573898</v>
      </c>
      <c r="R47" s="158">
        <f>Sectors_I!R47</f>
        <v>25726661269.62907</v>
      </c>
      <c r="S47" s="158">
        <f>Sectors_I!S47</f>
        <v>60854817230.202965</v>
      </c>
      <c r="T47" s="158">
        <f>Sectors_I!T47</f>
        <v>1705938847.3003263</v>
      </c>
      <c r="U47" s="158">
        <f>Sectors_I!U47</f>
        <v>1594178115.4309747</v>
      </c>
      <c r="V47" s="158">
        <f>Sectors_I!V47</f>
        <v>3300116962.7313013</v>
      </c>
      <c r="W47" s="158">
        <f>Sectors_I!W47</f>
        <v>860135099.224648</v>
      </c>
      <c r="X47" s="158">
        <f>Sectors_I!X47</f>
        <v>826231064.76844418</v>
      </c>
      <c r="Y47" s="158">
        <f>Sectors_I!Y47</f>
        <v>1686366163.9930921</v>
      </c>
      <c r="Z47" s="158">
        <f>Sectors_I!Z47</f>
        <v>58501956.523400001</v>
      </c>
      <c r="AA47" s="158">
        <f>Sectors_I!AA47</f>
        <v>50043953.478352003</v>
      </c>
      <c r="AB47" s="158">
        <f>Sectors_I!AB47</f>
        <v>108545910.001752</v>
      </c>
    </row>
    <row r="48" spans="1:28" x14ac:dyDescent="0.2">
      <c r="A48" s="102" t="s">
        <v>220</v>
      </c>
      <c r="B48" s="154">
        <f>Sectors_I!B48</f>
        <v>7350093676.3532133</v>
      </c>
      <c r="C48" s="154">
        <f>Sectors_I!C48</f>
        <v>15696780383.434237</v>
      </c>
      <c r="D48" s="154">
        <f>Sectors_I!D48</f>
        <v>23046874059.787449</v>
      </c>
      <c r="E48" s="155">
        <f>Sectors_I!E48</f>
        <v>111104095.17331721</v>
      </c>
      <c r="F48" s="155">
        <f>Sectors_I!F48</f>
        <v>173138166.93997246</v>
      </c>
      <c r="G48" s="155">
        <f>Sectors_I!G48</f>
        <v>284242262.11328965</v>
      </c>
      <c r="H48" s="107">
        <f>Sectors_I!H48</f>
        <v>0.12950999999999999</v>
      </c>
      <c r="I48" s="103">
        <f>Sectors_I!I48</f>
        <v>9.5449785243726493E-2</v>
      </c>
      <c r="J48" s="107">
        <f>Sectors_I!J48</f>
        <v>0.106318</v>
      </c>
      <c r="K48" s="104">
        <f>Sectors_I!K48</f>
        <v>60.481699999999996</v>
      </c>
      <c r="L48" s="104">
        <f>Sectors_I!L48</f>
        <v>80.479229773437595</v>
      </c>
      <c r="M48" s="104">
        <f>Sectors_I!M48</f>
        <v>74.118499999999997</v>
      </c>
      <c r="N48" s="158">
        <f>Sectors_I!N48</f>
        <v>72995205.41609998</v>
      </c>
      <c r="O48" s="158">
        <f>Sectors_I!O48</f>
        <v>198454163.12703091</v>
      </c>
      <c r="P48" s="158">
        <f>Sectors_I!P48</f>
        <v>271449368.54313087</v>
      </c>
      <c r="Q48" s="158">
        <f>Sectors_I!Q48</f>
        <v>6773491066.8389282</v>
      </c>
      <c r="R48" s="158">
        <f>Sectors_I!R48</f>
        <v>14321142688.290897</v>
      </c>
      <c r="S48" s="158">
        <f>Sectors_I!S48</f>
        <v>21094633755.129822</v>
      </c>
      <c r="T48" s="158">
        <f>Sectors_I!T48</f>
        <v>424546571.23231667</v>
      </c>
      <c r="U48" s="158">
        <f>Sectors_I!U48</f>
        <v>1057040768.3495986</v>
      </c>
      <c r="V48" s="158">
        <f>Sectors_I!V48</f>
        <v>1481587339.5819154</v>
      </c>
      <c r="W48" s="158">
        <f>Sectors_I!W48</f>
        <v>152056038.28196838</v>
      </c>
      <c r="X48" s="158">
        <f>Sectors_I!X48</f>
        <v>304692622.6927408</v>
      </c>
      <c r="Y48" s="158">
        <f>Sectors_I!Y48</f>
        <v>456748660.97470915</v>
      </c>
      <c r="Z48" s="158">
        <f>Sectors_I!Z48</f>
        <v>0</v>
      </c>
      <c r="AA48" s="158">
        <f>Sectors_I!AA48</f>
        <v>13904304.100999998</v>
      </c>
      <c r="AB48" s="158">
        <f>Sectors_I!AB48</f>
        <v>13904304.100999998</v>
      </c>
    </row>
    <row r="49" spans="1:28" x14ac:dyDescent="0.2">
      <c r="A49" s="102" t="s">
        <v>221</v>
      </c>
      <c r="B49" s="154">
        <f>Sectors_I!B49</f>
        <v>4060431761.6329517</v>
      </c>
      <c r="C49" s="154">
        <f>Sectors_I!C49</f>
        <v>6188665895.4483213</v>
      </c>
      <c r="D49" s="154">
        <f>Sectors_I!D49</f>
        <v>10249097657.081272</v>
      </c>
      <c r="E49" s="155">
        <f>Sectors_I!E49</f>
        <v>83722953.789018169</v>
      </c>
      <c r="F49" s="155">
        <f>Sectors_I!F49</f>
        <v>112021452.47356695</v>
      </c>
      <c r="G49" s="155">
        <f>Sectors_I!G49</f>
        <v>195744406.2625851</v>
      </c>
      <c r="H49" s="107">
        <f>Sectors_I!H49</f>
        <v>0.12970799999999999</v>
      </c>
      <c r="I49" s="103">
        <f>Sectors_I!I49</f>
        <v>8.0667796510057468E-2</v>
      </c>
      <c r="J49" s="107">
        <f>Sectors_I!J49</f>
        <v>0.10018100000000001</v>
      </c>
      <c r="K49" s="104">
        <f>Sectors_I!K49</f>
        <v>73.528000000000006</v>
      </c>
      <c r="L49" s="104">
        <f>Sectors_I!L49</f>
        <v>89.825745960263603</v>
      </c>
      <c r="M49" s="104">
        <f>Sectors_I!M49</f>
        <v>83.394900000000007</v>
      </c>
      <c r="N49" s="158">
        <f>Sectors_I!N49</f>
        <v>120972173.5802494</v>
      </c>
      <c r="O49" s="158">
        <f>Sectors_I!O49</f>
        <v>250775290.14391726</v>
      </c>
      <c r="P49" s="158">
        <f>Sectors_I!P49</f>
        <v>371747463.72416663</v>
      </c>
      <c r="Q49" s="158">
        <f>Sectors_I!Q49</f>
        <v>3709538232.364152</v>
      </c>
      <c r="R49" s="158">
        <f>Sectors_I!R49</f>
        <v>5506912596.2609081</v>
      </c>
      <c r="S49" s="158">
        <f>Sectors_I!S49</f>
        <v>9216450828.6250591</v>
      </c>
      <c r="T49" s="158">
        <f>Sectors_I!T49</f>
        <v>158795953.61069062</v>
      </c>
      <c r="U49" s="158">
        <f>Sectors_I!U49</f>
        <v>274181662.33388042</v>
      </c>
      <c r="V49" s="158">
        <f>Sectors_I!V49</f>
        <v>432977615.94457102</v>
      </c>
      <c r="W49" s="158">
        <f>Sectors_I!W49</f>
        <v>188522744.33450937</v>
      </c>
      <c r="X49" s="158">
        <f>Sectors_I!X49</f>
        <v>391845124.09248066</v>
      </c>
      <c r="Y49" s="158">
        <f>Sectors_I!Y49</f>
        <v>580367868.42699003</v>
      </c>
      <c r="Z49" s="158">
        <f>Sectors_I!Z49</f>
        <v>3574831.3235999998</v>
      </c>
      <c r="AA49" s="158">
        <f>Sectors_I!AA49</f>
        <v>15726512.761052001</v>
      </c>
      <c r="AB49" s="158">
        <f>Sectors_I!AB49</f>
        <v>19301344.084651999</v>
      </c>
    </row>
    <row r="50" spans="1:28" x14ac:dyDescent="0.2">
      <c r="A50" s="102" t="s">
        <v>222</v>
      </c>
      <c r="B50" s="154">
        <f>Sectors_I!B50</f>
        <v>6864037064.4013767</v>
      </c>
      <c r="C50" s="154">
        <f>Sectors_I!C50</f>
        <v>1385945619.71152</v>
      </c>
      <c r="D50" s="154">
        <f>Sectors_I!D50</f>
        <v>8249982684.1128969</v>
      </c>
      <c r="E50" s="155">
        <f>Sectors_I!E50</f>
        <v>194138912.11864322</v>
      </c>
      <c r="F50" s="155">
        <f>Sectors_I!F50</f>
        <v>19163852.70505967</v>
      </c>
      <c r="G50" s="155">
        <f>Sectors_I!G50</f>
        <v>213302764.8237029</v>
      </c>
      <c r="H50" s="107">
        <f>Sectors_I!H50</f>
        <v>0.16269400000000001</v>
      </c>
      <c r="I50" s="103">
        <f>Sectors_I!I50</f>
        <v>7.9342035251038223E-2</v>
      </c>
      <c r="J50" s="107">
        <f>Sectors_I!J50</f>
        <v>0.14887800000000001</v>
      </c>
      <c r="K50" s="104">
        <f>Sectors_I!K50</f>
        <v>63.060400000000001</v>
      </c>
      <c r="L50" s="104">
        <f>Sectors_I!L50</f>
        <v>102.59689643342482</v>
      </c>
      <c r="M50" s="104">
        <f>Sectors_I!M50</f>
        <v>69.702299999999994</v>
      </c>
      <c r="N50" s="158">
        <f>Sectors_I!N50</f>
        <v>147485053.9301613</v>
      </c>
      <c r="O50" s="158">
        <f>Sectors_I!O50</f>
        <v>29824977.168400001</v>
      </c>
      <c r="P50" s="158">
        <f>Sectors_I!P50</f>
        <v>177310031.09856129</v>
      </c>
      <c r="Q50" s="158">
        <f>Sectors_I!Q50</f>
        <v>6351655473.3345041</v>
      </c>
      <c r="R50" s="158">
        <f>Sectors_I!R50</f>
        <v>1267418882.9748201</v>
      </c>
      <c r="S50" s="158">
        <f>Sectors_I!S50</f>
        <v>7619074356.3093243</v>
      </c>
      <c r="T50" s="158">
        <f>Sectors_I!T50</f>
        <v>323874966.69731104</v>
      </c>
      <c r="U50" s="158">
        <f>Sectors_I!U50</f>
        <v>75536881.631999999</v>
      </c>
      <c r="V50" s="158">
        <f>Sectors_I!V50</f>
        <v>399411848.32931101</v>
      </c>
      <c r="W50" s="158">
        <f>Sectors_I!W50</f>
        <v>186143336.43476129</v>
      </c>
      <c r="X50" s="158">
        <f>Sectors_I!X50</f>
        <v>42166662.887599997</v>
      </c>
      <c r="Y50" s="158">
        <f>Sectors_I!Y50</f>
        <v>228309999.32236129</v>
      </c>
      <c r="Z50" s="158">
        <f>Sectors_I!Z50</f>
        <v>2363287.9347999999</v>
      </c>
      <c r="AA50" s="158">
        <f>Sectors_I!AA50</f>
        <v>823192.21710000001</v>
      </c>
      <c r="AB50" s="158">
        <f>Sectors_I!AB50</f>
        <v>3186480.1518999999</v>
      </c>
    </row>
    <row r="51" spans="1:28" x14ac:dyDescent="0.2">
      <c r="A51" s="102" t="s">
        <v>223</v>
      </c>
      <c r="B51" s="154">
        <f>Sectors_I!B51</f>
        <v>19478169361.263973</v>
      </c>
      <c r="C51" s="154">
        <f>Sectors_I!C51</f>
        <v>4925722504.7525597</v>
      </c>
      <c r="D51" s="154">
        <f>Sectors_I!D51</f>
        <v>24403891866.016533</v>
      </c>
      <c r="E51" s="155">
        <f>Sectors_I!E51</f>
        <v>424930047.22013766</v>
      </c>
      <c r="F51" s="155">
        <f>Sectors_I!F51</f>
        <v>34035407.021937288</v>
      </c>
      <c r="G51" s="155">
        <f>Sectors_I!G51</f>
        <v>458965454.24207497</v>
      </c>
      <c r="H51" s="107">
        <f>Sectors_I!H51</f>
        <v>0.15079400000000001</v>
      </c>
      <c r="I51" s="103">
        <f>Sectors_I!I51</f>
        <v>7.3957992357235602E-2</v>
      </c>
      <c r="J51" s="107">
        <f>Sectors_I!J51</f>
        <v>0.13511699999999999</v>
      </c>
      <c r="K51" s="104">
        <f>Sectors_I!K51</f>
        <v>99.445499999999996</v>
      </c>
      <c r="L51" s="104">
        <f>Sectors_I!L51</f>
        <v>143.96871077442449</v>
      </c>
      <c r="M51" s="104">
        <f>Sectors_I!M51</f>
        <v>108.541</v>
      </c>
      <c r="N51" s="158">
        <f>Sectors_I!N51</f>
        <v>203752024.10594442</v>
      </c>
      <c r="O51" s="158">
        <f>Sectors_I!O51</f>
        <v>50172064.420735985</v>
      </c>
      <c r="P51" s="158">
        <f>Sectors_I!P51</f>
        <v>253924088.52668041</v>
      </c>
      <c r="Q51" s="158">
        <f>Sectors_I!Q51</f>
        <v>18293471188.005455</v>
      </c>
      <c r="R51" s="158">
        <f>Sectors_I!R51</f>
        <v>4631187102.1424408</v>
      </c>
      <c r="S51" s="158">
        <f>Sectors_I!S51</f>
        <v>22924658290.1479</v>
      </c>
      <c r="T51" s="158">
        <f>Sectors_I!T51</f>
        <v>798721355.77000785</v>
      </c>
      <c r="U51" s="158">
        <f>Sectors_I!U51</f>
        <v>187418803.1153959</v>
      </c>
      <c r="V51" s="158">
        <f>Sectors_I!V51</f>
        <v>986140158.88540375</v>
      </c>
      <c r="W51" s="158">
        <f>Sectors_I!W51</f>
        <v>333412980.22350889</v>
      </c>
      <c r="X51" s="158">
        <f>Sectors_I!X51</f>
        <v>87526655.095522895</v>
      </c>
      <c r="Y51" s="158">
        <f>Sectors_I!Y51</f>
        <v>420939635.31903177</v>
      </c>
      <c r="Z51" s="158">
        <f>Sectors_I!Z51</f>
        <v>52563837.265000001</v>
      </c>
      <c r="AA51" s="158">
        <f>Sectors_I!AA51</f>
        <v>19589944.3992</v>
      </c>
      <c r="AB51" s="158">
        <f>Sectors_I!AB51</f>
        <v>72153781.664200008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2hnb2dpY2hhc2h2aWxpPC9Vc2VyTmFtZT48RGF0ZVRpbWU+My8xOC8yMDIyIDk6NDg6NDMgQU08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F1C9FA9D-944A-4CE2-9387-591728EE552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B769EF04-469E-4A64-B040-36054504075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BS</vt:lpstr>
      <vt:lpstr>BS-E</vt:lpstr>
      <vt:lpstr>IS</vt:lpstr>
      <vt:lpstr>IS-E</vt:lpstr>
      <vt:lpstr>RC-D</vt:lpstr>
      <vt:lpstr>RC-D-E</vt:lpstr>
      <vt:lpstr>Sectors_I</vt:lpstr>
      <vt:lpstr>Sectors_I-E</vt:lpstr>
      <vt:lpstr>'RC-D'!Print_Area</vt:lpstr>
      <vt:lpstr>'RC-D-E'!Print_Area</vt:lpstr>
      <vt:lpstr>Sectors_I!Print_Area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Khvicha Gogichashvili</dc:creator>
  <cp:lastModifiedBy>Khvicha Gogichashvili</cp:lastModifiedBy>
  <cp:lastPrinted>2019-02-14T08:17:15Z</cp:lastPrinted>
  <dcterms:created xsi:type="dcterms:W3CDTF">2009-07-14T01:33:30Z</dcterms:created>
  <dcterms:modified xsi:type="dcterms:W3CDTF">2025-05-27T06:36:46Z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ab3a3765-3674-4866-8fa1-b844816e5512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YiSZA/+naU2N4UcnvRmdv93tWQmOTiVU</vt:lpwstr>
  </property>
  <property fmtid="{D5CDD505-2E9C-101B-9397-08002B2CF9AE}" pid="5" name="bjClsUserRVM">
    <vt:lpwstr>[]</vt:lpwstr>
  </property>
  <property fmtid="{D5CDD505-2E9C-101B-9397-08002B2CF9AE}" pid="6" name="bjLabelHistoryID">
    <vt:lpwstr>{F1C9FA9D-944A-4CE2-9387-591728EE5527}</vt:lpwstr>
  </property>
</Properties>
</file>