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3-2025\"/>
    </mc:Choice>
  </mc:AlternateContent>
  <bookViews>
    <workbookView xWindow="20" yWindow="350" windowWidth="19130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4"/>
  <c r="B25" i="16" s="1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4"/>
  <c r="B24" i="16" s="1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7" i="14" l="1"/>
  <c r="B8" i="14"/>
  <c r="B8" i="16" s="1"/>
  <c r="B9" i="14"/>
  <c r="B9" i="16" s="1"/>
  <c r="B10" i="14"/>
  <c r="B10" i="16" s="1"/>
  <c r="B11" i="14"/>
  <c r="B11" i="16" s="1"/>
  <c r="B12" i="14"/>
  <c r="B12" i="16" s="1"/>
  <c r="B13" i="14"/>
  <c r="B13" i="16" s="1"/>
  <c r="B14" i="14"/>
  <c r="B14" i="16" s="1"/>
  <c r="B15" i="14"/>
  <c r="B15" i="16" s="1"/>
  <c r="B16" i="14"/>
  <c r="B16" i="16" s="1"/>
  <c r="B17" i="14"/>
  <c r="B17" i="16" s="1"/>
  <c r="B18" i="14"/>
  <c r="B18" i="16" s="1"/>
  <c r="B19" i="14"/>
  <c r="B19" i="16" s="1"/>
  <c r="B20" i="14"/>
  <c r="B20" i="16" s="1"/>
  <c r="B21" i="14"/>
  <c r="B21" i="16" s="1"/>
  <c r="B22" i="14"/>
  <c r="B22" i="16" s="1"/>
  <c r="B23" i="14"/>
  <c r="B23" i="16" s="1"/>
  <c r="B26" i="14"/>
  <c r="C7" i="14"/>
  <c r="C26" i="14" s="1"/>
  <c r="B53" i="43" l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<sst xmlns="http://schemas.openxmlformats.org/spreadsheetml/2006/main" count="416" uniqueCount="291">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</sst>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2" borderId="6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796875" defaultRowHeight="13" x14ac:dyDescent="0.3"/>
  <cols>
    <col min="1" max="1" width="4.453125" style="6" customWidth="1"/>
    <col min="2" max="2" width="42.26953125" style="6" bestFit="1" customWidth="1"/>
    <col min="3" max="3" width="17.26953125" style="6" bestFit="1" customWidth="1"/>
    <col min="4" max="4" width="10.453125" style="6" bestFit="1" customWidth="1"/>
    <col min="5" max="5" width="10.26953125" style="6" bestFit="1" customWidth="1"/>
    <col min="6" max="6" width="9.7265625" style="6" bestFit="1" customWidth="1"/>
    <col min="7" max="7" width="10.54296875" style="6" bestFit="1" customWidth="1"/>
    <col min="8" max="8" width="10.26953125" style="6" bestFit="1" customWidth="1"/>
    <col min="9" max="9" width="10.54296875" style="6" bestFit="1" customWidth="1"/>
    <col min="10" max="11" width="10.26953125" style="6" bestFit="1" customWidth="1"/>
    <col min="12" max="12" width="11.1796875" style="6" customWidth="1"/>
    <col min="13" max="13" width="9.81640625" style="6" bestFit="1" customWidth="1"/>
    <col min="14" max="15" width="10.453125" style="6" bestFit="1" customWidth="1"/>
    <col min="16" max="16" width="9.81640625" style="6" bestFit="1" customWidth="1"/>
    <col min="17" max="17" width="10.453125" style="6" bestFit="1" customWidth="1"/>
    <col min="18" max="18" width="11" style="6" customWidth="1"/>
    <col min="19" max="19" width="12.1796875" style="6" bestFit="1" customWidth="1"/>
    <col min="20" max="16384" width="9.1796875" style="6"/>
  </cols>
  <sheetData>
    <row r="2" spans="1:10" x14ac:dyDescent="0.3">
      <c r="A2" s="6" t="s">
        <v>281</v>
      </c>
    </row>
    <row r="3" spans="1:10" x14ac:dyDescent="0.3">
      <c r="B3" s="66">
        <v>45747</v>
      </c>
    </row>
    <row r="4" spans="1:10" ht="13.5" thickBot="1" x14ac:dyDescent="0.35"/>
    <row r="5" spans="1:10" x14ac:dyDescent="0.3">
      <c r="A5" s="174" t="s">
        <v>0</v>
      </c>
      <c r="B5" s="172" t="s">
        <v>282</v>
      </c>
      <c r="C5" s="176" t="s">
        <v>27</v>
      </c>
      <c r="D5" s="177"/>
      <c r="E5" s="177"/>
      <c r="F5" s="177"/>
      <c r="G5" s="177"/>
      <c r="H5" s="177"/>
      <c r="I5" s="177"/>
      <c r="J5" s="178"/>
    </row>
    <row r="6" spans="1:10" s="11" customFormat="1" ht="117.75" customHeight="1" x14ac:dyDescent="0.3">
      <c r="A6" s="175"/>
      <c r="B6" s="173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0" t="s">
        <v>35</v>
      </c>
    </row>
    <row r="7" spans="1:10" x14ac:dyDescent="0.3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9">
        <f t="shared" ref="C7:C25" si="2">C32/C$31</f>
        <v>0.39925473799336614</v>
      </c>
      <c r="D7" s="60">
        <f t="shared" ref="D7" si="3">E32/E$31</f>
        <v>0.37339558610552925</v>
      </c>
      <c r="E7" s="60">
        <f t="shared" ref="E7" si="4">G32/G$31</f>
        <v>0.40580293237272297</v>
      </c>
      <c r="F7" s="60">
        <f t="shared" ref="F7" si="5">H32/H$31</f>
        <v>0.42254999650399477</v>
      </c>
      <c r="G7" s="60">
        <f t="shared" ref="G7" si="6">J32/J$31</f>
        <v>0.43291591395585505</v>
      </c>
      <c r="H7" s="60">
        <f t="shared" ref="H7" si="7">K32/K$31</f>
        <v>0.38325536171584873</v>
      </c>
      <c r="I7" s="60">
        <f t="shared" ref="I7" si="8">L32/L$31</f>
        <v>0.46504245906268316</v>
      </c>
      <c r="J7" s="58">
        <f t="shared" ref="J7" si="9">O32/O$31</f>
        <v>0.36072618082627156</v>
      </c>
    </row>
    <row r="8" spans="1:10" x14ac:dyDescent="0.3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0.37249652774868502</v>
      </c>
      <c r="D8" s="57">
        <f t="shared" ref="D8:D24" si="10">E33/E$31</f>
        <v>0.37789825834427826</v>
      </c>
      <c r="E8" s="57">
        <f t="shared" ref="E8:E24" si="11">G33/G$31</f>
        <v>0.37329731509354169</v>
      </c>
      <c r="F8" s="57">
        <f t="shared" ref="F8:F24" si="12">H33/H$31</f>
        <v>0.36860753285405484</v>
      </c>
      <c r="G8" s="57">
        <f t="shared" ref="G8:G24" si="13">J33/J$31</f>
        <v>0.35636811876267382</v>
      </c>
      <c r="H8" s="57">
        <f t="shared" ref="H8:H24" si="14">K33/K$31</f>
        <v>0.36811750820976546</v>
      </c>
      <c r="I8" s="57">
        <f t="shared" ref="I8:I24" si="15">L33/L$31</f>
        <v>0.34876717046420069</v>
      </c>
      <c r="J8" s="58">
        <f t="shared" ref="J8:J24" si="16">O33/O$31</f>
        <v>0.36778481715829697</v>
      </c>
    </row>
    <row r="9" spans="1:10" x14ac:dyDescent="0.3">
      <c r="A9" s="55">
        <f t="shared" si="0"/>
        <v>3</v>
      </c>
      <c r="B9" s="15" t="str">
        <f t="shared" si="1"/>
        <v>ლიბერთი ბანკი</v>
      </c>
      <c r="C9" s="59">
        <f t="shared" si="2"/>
        <v>5.4969679218968746E-2</v>
      </c>
      <c r="D9" s="60">
        <f t="shared" si="10"/>
        <v>5.9675015660864042E-2</v>
      </c>
      <c r="E9" s="60">
        <f t="shared" si="11"/>
        <v>5.6807426733639102E-2</v>
      </c>
      <c r="F9" s="60">
        <f t="shared" si="12"/>
        <v>5.8887403580948294E-2</v>
      </c>
      <c r="G9" s="60">
        <f t="shared" si="13"/>
        <v>6.406935789874886E-2</v>
      </c>
      <c r="H9" s="60">
        <f t="shared" si="14"/>
        <v>7.072133146657579E-2</v>
      </c>
      <c r="I9" s="60">
        <f t="shared" si="15"/>
        <v>5.9766044318114504E-2</v>
      </c>
      <c r="J9" s="58">
        <f t="shared" si="16"/>
        <v>4.4156658551267797E-2</v>
      </c>
    </row>
    <row r="10" spans="1:10" x14ac:dyDescent="0.3">
      <c r="A10" s="54">
        <f t="shared" si="0"/>
        <v>4</v>
      </c>
      <c r="B10" s="12" t="str">
        <f t="shared" si="1"/>
        <v>ბაზის ბანკი</v>
      </c>
      <c r="C10" s="56">
        <f t="shared" si="2"/>
        <v>4.1395981594261409E-2</v>
      </c>
      <c r="D10" s="57">
        <f t="shared" si="10"/>
        <v>4.6066068547009495E-2</v>
      </c>
      <c r="E10" s="57">
        <f t="shared" si="11"/>
        <v>4.0959242471012458E-2</v>
      </c>
      <c r="F10" s="57">
        <f t="shared" si="12"/>
        <v>4.3695291316247852E-2</v>
      </c>
      <c r="G10" s="57">
        <f t="shared" si="13"/>
        <v>4.2999767803730167E-2</v>
      </c>
      <c r="H10" s="57">
        <f t="shared" si="14"/>
        <v>4.7683994240445178E-2</v>
      </c>
      <c r="I10" s="57">
        <f t="shared" si="15"/>
        <v>3.9969434770331304E-2</v>
      </c>
      <c r="J10" s="58">
        <f t="shared" si="16"/>
        <v>4.396568686437468E-2</v>
      </c>
    </row>
    <row r="11" spans="1:10" x14ac:dyDescent="0.3">
      <c r="A11" s="55">
        <f t="shared" si="0"/>
        <v>5</v>
      </c>
      <c r="B11" s="15" t="str">
        <f t="shared" si="1"/>
        <v>კრედო ბანკი</v>
      </c>
      <c r="C11" s="59">
        <f t="shared" si="2"/>
        <v>3.2475452952039401E-2</v>
      </c>
      <c r="D11" s="60">
        <f t="shared" si="10"/>
        <v>4.0250753215999975E-2</v>
      </c>
      <c r="E11" s="60">
        <f t="shared" si="11"/>
        <v>3.3235573728669483E-2</v>
      </c>
      <c r="F11" s="60">
        <f t="shared" si="12"/>
        <v>2.1279650450654421E-2</v>
      </c>
      <c r="G11" s="60">
        <f t="shared" si="13"/>
        <v>2.3125630391789078E-2</v>
      </c>
      <c r="H11" s="60">
        <f t="shared" si="14"/>
        <v>1.82704609317858E-2</v>
      </c>
      <c r="I11" s="60">
        <f t="shared" si="15"/>
        <v>2.6266550369969215E-2</v>
      </c>
      <c r="J11" s="58">
        <f t="shared" si="16"/>
        <v>2.8003020668421464E-2</v>
      </c>
    </row>
    <row r="12" spans="1:10" x14ac:dyDescent="0.3">
      <c r="A12" s="54">
        <f t="shared" si="0"/>
        <v>6</v>
      </c>
      <c r="B12" s="12" t="str">
        <f t="shared" si="1"/>
        <v>ტერა ბანკი</v>
      </c>
      <c r="C12" s="56">
        <f t="shared" si="2"/>
        <v>2.0355289679175884E-2</v>
      </c>
      <c r="D12" s="57">
        <f t="shared" si="10"/>
        <v>2.2932147419028139E-2</v>
      </c>
      <c r="E12" s="57">
        <f t="shared" si="11"/>
        <v>2.0368897876208717E-2</v>
      </c>
      <c r="F12" s="57">
        <f t="shared" si="12"/>
        <v>1.9923148486398926E-2</v>
      </c>
      <c r="G12" s="57">
        <f t="shared" si="13"/>
        <v>1.9763020730432287E-2</v>
      </c>
      <c r="H12" s="57">
        <f t="shared" si="14"/>
        <v>2.3759022298769777E-2</v>
      </c>
      <c r="I12" s="57">
        <f t="shared" si="15"/>
        <v>1.7177916078117705E-2</v>
      </c>
      <c r="J12" s="58">
        <f t="shared" si="16"/>
        <v>2.0275221181247083E-2</v>
      </c>
    </row>
    <row r="13" spans="1:10" x14ac:dyDescent="0.3">
      <c r="A13" s="55">
        <f t="shared" si="0"/>
        <v>7</v>
      </c>
      <c r="B13" s="15" t="str">
        <f t="shared" si="1"/>
        <v>პროკრედიტ ბანკი</v>
      </c>
      <c r="C13" s="59">
        <f t="shared" si="2"/>
        <v>1.9910943284922197E-2</v>
      </c>
      <c r="D13" s="60">
        <f t="shared" si="10"/>
        <v>2.0940210701301646E-2</v>
      </c>
      <c r="E13" s="60">
        <f t="shared" si="11"/>
        <v>1.9473779688950959E-2</v>
      </c>
      <c r="F13" s="60">
        <f t="shared" si="12"/>
        <v>2.0636865040836821E-2</v>
      </c>
      <c r="G13" s="60">
        <f t="shared" si="13"/>
        <v>2.1520179791403381E-2</v>
      </c>
      <c r="H13" s="60">
        <f t="shared" si="14"/>
        <v>2.7268950544648025E-2</v>
      </c>
      <c r="I13" s="60">
        <f t="shared" si="15"/>
        <v>1.7801168733686139E-2</v>
      </c>
      <c r="J13" s="58">
        <f t="shared" si="16"/>
        <v>2.2483145995142135E-2</v>
      </c>
    </row>
    <row r="14" spans="1:10" x14ac:dyDescent="0.3">
      <c r="A14" s="54">
        <f t="shared" si="0"/>
        <v>8</v>
      </c>
      <c r="B14" s="12" t="str">
        <f t="shared" si="1"/>
        <v>ქართუ ბანკი</v>
      </c>
      <c r="C14" s="56">
        <f t="shared" si="2"/>
        <v>1.8546371323980109E-2</v>
      </c>
      <c r="D14" s="57">
        <f t="shared" si="10"/>
        <v>1.6758951843170621E-2</v>
      </c>
      <c r="E14" s="57">
        <f t="shared" si="11"/>
        <v>1.6288256069358742E-2</v>
      </c>
      <c r="F14" s="57">
        <f t="shared" si="12"/>
        <v>2.1060879372911137E-2</v>
      </c>
      <c r="G14" s="57">
        <f t="shared" si="13"/>
        <v>2.3480167551581627E-2</v>
      </c>
      <c r="H14" s="57">
        <f t="shared" si="14"/>
        <v>3.4005254987937793E-2</v>
      </c>
      <c r="I14" s="57">
        <f t="shared" si="15"/>
        <v>1.6671248177442956E-2</v>
      </c>
      <c r="J14" s="58">
        <f t="shared" si="16"/>
        <v>3.1832771095378305E-2</v>
      </c>
    </row>
    <row r="15" spans="1:10" x14ac:dyDescent="0.3">
      <c r="A15" s="55">
        <f t="shared" si="0"/>
        <v>9</v>
      </c>
      <c r="B15" s="15" t="str">
        <f t="shared" si="1"/>
        <v>ხალიკ ბანკი</v>
      </c>
      <c r="C15" s="59">
        <f t="shared" si="2"/>
        <v>1.0518279244836448E-2</v>
      </c>
      <c r="D15" s="60">
        <f t="shared" si="10"/>
        <v>1.3110986473164995E-2</v>
      </c>
      <c r="E15" s="60">
        <f t="shared" si="11"/>
        <v>9.2163531425361392E-3</v>
      </c>
      <c r="F15" s="60">
        <f t="shared" si="12"/>
        <v>5.5190343322144148E-3</v>
      </c>
      <c r="G15" s="60">
        <f t="shared" si="13"/>
        <v>3.0085807838595101E-3</v>
      </c>
      <c r="H15" s="60">
        <f t="shared" si="14"/>
        <v>3.8461589238673231E-3</v>
      </c>
      <c r="I15" s="60">
        <f t="shared" si="15"/>
        <v>2.4667323612844422E-3</v>
      </c>
      <c r="J15" s="58">
        <f t="shared" si="16"/>
        <v>1.8178610155922779E-2</v>
      </c>
    </row>
    <row r="16" spans="1:10" x14ac:dyDescent="0.3">
      <c r="A16" s="54">
        <f t="shared" si="0"/>
        <v>10</v>
      </c>
      <c r="B16" s="12" t="str">
        <f t="shared" si="1"/>
        <v>პაშაბანკი</v>
      </c>
      <c r="C16" s="56">
        <f t="shared" si="2"/>
        <v>7.1287959029001802E-3</v>
      </c>
      <c r="D16" s="57">
        <f t="shared" si="10"/>
        <v>6.0907183299740595E-3</v>
      </c>
      <c r="E16" s="57">
        <f t="shared" si="11"/>
        <v>6.8740265195474538E-3</v>
      </c>
      <c r="F16" s="57">
        <f t="shared" si="12"/>
        <v>8.1696042054517481E-3</v>
      </c>
      <c r="G16" s="57">
        <f t="shared" si="13"/>
        <v>5.6260185064267295E-3</v>
      </c>
      <c r="H16" s="57">
        <f t="shared" si="14"/>
        <v>1.0551796599964467E-2</v>
      </c>
      <c r="I16" s="57">
        <f t="shared" si="15"/>
        <v>2.4394201910583838E-3</v>
      </c>
      <c r="J16" s="58">
        <f t="shared" si="16"/>
        <v>8.6278193540489257E-3</v>
      </c>
    </row>
    <row r="17" spans="1:20" x14ac:dyDescent="0.3">
      <c r="A17" s="55">
        <f t="shared" si="0"/>
        <v>11</v>
      </c>
      <c r="B17" s="15" t="str">
        <f t="shared" si="1"/>
        <v>მიკრობანკი კრისტალი</v>
      </c>
      <c r="C17" s="59">
        <f t="shared" si="2"/>
        <v>6.2635679728476733E-3</v>
      </c>
      <c r="D17" s="60">
        <f t="shared" si="10"/>
        <v>8.4632591956881938E-3</v>
      </c>
      <c r="E17" s="60">
        <f t="shared" si="11"/>
        <v>6.1778576576244403E-3</v>
      </c>
      <c r="F17" s="60">
        <f t="shared" si="12"/>
        <v>0</v>
      </c>
      <c r="G17" s="60">
        <f t="shared" si="13"/>
        <v>0</v>
      </c>
      <c r="H17" s="60">
        <f t="shared" si="14"/>
        <v>0</v>
      </c>
      <c r="I17" s="60">
        <f t="shared" si="15"/>
        <v>0</v>
      </c>
      <c r="J17" s="58">
        <f t="shared" si="16"/>
        <v>6.7678741654052512E-3</v>
      </c>
    </row>
    <row r="18" spans="1:20" x14ac:dyDescent="0.3">
      <c r="A18" s="54">
        <f t="shared" si="0"/>
        <v>12</v>
      </c>
      <c r="B18" s="12" t="str">
        <f t="shared" si="1"/>
        <v>იშ ბანკ</v>
      </c>
      <c r="C18" s="56">
        <f t="shared" si="2"/>
        <v>4.8020211096216686E-3</v>
      </c>
      <c r="D18" s="57">
        <f t="shared" si="10"/>
        <v>4.9263012961066124E-3</v>
      </c>
      <c r="E18" s="57">
        <f t="shared" si="11"/>
        <v>3.8340086541267917E-3</v>
      </c>
      <c r="F18" s="57">
        <f t="shared" si="12"/>
        <v>3.7316315643176265E-3</v>
      </c>
      <c r="G18" s="57">
        <f t="shared" si="13"/>
        <v>1.4809067011802607E-3</v>
      </c>
      <c r="H18" s="57">
        <f t="shared" si="14"/>
        <v>3.0025612757183465E-3</v>
      </c>
      <c r="I18" s="57">
        <f t="shared" si="15"/>
        <v>4.9651361409478953E-4</v>
      </c>
      <c r="J18" s="58">
        <f t="shared" si="16"/>
        <v>1.0497655993840765E-2</v>
      </c>
    </row>
    <row r="19" spans="1:20" ht="12" customHeight="1" x14ac:dyDescent="0.3">
      <c r="A19" s="55">
        <f t="shared" si="0"/>
        <v>13</v>
      </c>
      <c r="B19" s="15" t="str">
        <f t="shared" si="1"/>
        <v>ვი–თი–ბი ბანკი</v>
      </c>
      <c r="C19" s="59">
        <f t="shared" si="2"/>
        <v>4.5730681349218745E-3</v>
      </c>
      <c r="D19" s="60">
        <f t="shared" si="10"/>
        <v>2.8509927850454454E-3</v>
      </c>
      <c r="E19" s="60">
        <f t="shared" si="11"/>
        <v>1.812360660265082E-3</v>
      </c>
      <c r="F19" s="60">
        <f t="shared" si="12"/>
        <v>2.1564801635214157E-4</v>
      </c>
      <c r="G19" s="60">
        <f t="shared" si="13"/>
        <v>2.3942946446086507E-4</v>
      </c>
      <c r="H19" s="60">
        <f t="shared" si="14"/>
        <v>4.31037373942749E-4</v>
      </c>
      <c r="I19" s="60">
        <f t="shared" si="15"/>
        <v>1.15473932974935E-4</v>
      </c>
      <c r="J19" s="58">
        <f t="shared" si="16"/>
        <v>2.0816642039639004E-2</v>
      </c>
    </row>
    <row r="20" spans="1:20" x14ac:dyDescent="0.3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2.6552561488898474E-3</v>
      </c>
      <c r="D20" s="57">
        <f t="shared" si="10"/>
        <v>2.6022156980490077E-3</v>
      </c>
      <c r="E20" s="57">
        <f t="shared" si="11"/>
        <v>2.1089217257864771E-3</v>
      </c>
      <c r="F20" s="57">
        <f t="shared" si="12"/>
        <v>2.8334443500883694E-3</v>
      </c>
      <c r="G20" s="57">
        <f t="shared" si="13"/>
        <v>2.4881724375546972E-3</v>
      </c>
      <c r="H20" s="57">
        <f t="shared" si="14"/>
        <v>4.2244341987876105E-3</v>
      </c>
      <c r="I20" s="57">
        <f t="shared" si="15"/>
        <v>1.364945061428707E-3</v>
      </c>
      <c r="J20" s="58">
        <f t="shared" si="16"/>
        <v>5.8698030081534361E-3</v>
      </c>
    </row>
    <row r="21" spans="1:20" x14ac:dyDescent="0.3">
      <c r="A21" s="55">
        <f t="shared" si="0"/>
        <v>15</v>
      </c>
      <c r="B21" s="15" t="str">
        <f t="shared" si="1"/>
        <v>სილქ ბანკი</v>
      </c>
      <c r="C21" s="59">
        <f t="shared" si="2"/>
        <v>2.2992782986651201E-3</v>
      </c>
      <c r="D21" s="60">
        <f t="shared" si="10"/>
        <v>2.0269328898006324E-3</v>
      </c>
      <c r="E21" s="60">
        <f t="shared" si="11"/>
        <v>1.834876286323226E-3</v>
      </c>
      <c r="F21" s="60">
        <f t="shared" si="12"/>
        <v>2.4435949676188101E-3</v>
      </c>
      <c r="G21" s="60">
        <f t="shared" si="13"/>
        <v>2.4078516236515054E-3</v>
      </c>
      <c r="H21" s="60">
        <f t="shared" si="14"/>
        <v>3.6958459510712852E-3</v>
      </c>
      <c r="I21" s="60">
        <f t="shared" si="15"/>
        <v>1.5746186854189805E-3</v>
      </c>
      <c r="J21" s="58">
        <f t="shared" si="16"/>
        <v>5.0317475598935114E-3</v>
      </c>
    </row>
    <row r="22" spans="1:20" x14ac:dyDescent="0.3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1.5130058062413274E-3</v>
      </c>
      <c r="D22" s="57">
        <f t="shared" si="10"/>
        <v>2.0116014949903257E-3</v>
      </c>
      <c r="E22" s="57">
        <f t="shared" si="11"/>
        <v>1.5017011849437299E-3</v>
      </c>
      <c r="F22" s="57">
        <f t="shared" si="12"/>
        <v>1.6849020377500445E-5</v>
      </c>
      <c r="G22" s="57">
        <f t="shared" si="13"/>
        <v>1.9137286585726348E-5</v>
      </c>
      <c r="H22" s="57">
        <f t="shared" si="14"/>
        <v>1.9439807379977466E-6</v>
      </c>
      <c r="I22" s="57">
        <f t="shared" si="15"/>
        <v>3.0260028700695505E-5</v>
      </c>
      <c r="J22" s="58">
        <f t="shared" si="16"/>
        <v>1.5795204452967954E-3</v>
      </c>
    </row>
    <row r="23" spans="1:20" x14ac:dyDescent="0.3">
      <c r="A23" s="55">
        <f t="shared" si="0"/>
        <v>17</v>
      </c>
      <c r="B23" s="15" t="str">
        <f t="shared" si="1"/>
        <v>ჰეშბანკი</v>
      </c>
      <c r="C23" s="59">
        <f t="shared" si="2"/>
        <v>3.3062317581768343E-4</v>
      </c>
      <c r="D23" s="60">
        <f t="shared" si="10"/>
        <v>0</v>
      </c>
      <c r="E23" s="60">
        <f t="shared" si="11"/>
        <v>9.6608303948815112E-6</v>
      </c>
      <c r="F23" s="60">
        <f t="shared" si="12"/>
        <v>4.0110758010418445E-6</v>
      </c>
      <c r="G23" s="60">
        <f t="shared" si="13"/>
        <v>4.5558370564284549E-6</v>
      </c>
      <c r="H23" s="60">
        <f t="shared" si="14"/>
        <v>0</v>
      </c>
      <c r="I23" s="60">
        <f t="shared" si="15"/>
        <v>7.503112068299911E-6</v>
      </c>
      <c r="J23" s="58">
        <f t="shared" si="16"/>
        <v>2.2191157438234189E-3</v>
      </c>
    </row>
    <row r="24" spans="1:20" x14ac:dyDescent="0.3">
      <c r="A24" s="54">
        <f t="shared" si="0"/>
        <v>18</v>
      </c>
      <c r="B24" s="12" t="str">
        <f t="shared" si="1"/>
        <v>პეივბანკი</v>
      </c>
      <c r="C24" s="56">
        <f t="shared" si="2"/>
        <v>3.1057346187412783E-4</v>
      </c>
      <c r="D24" s="57">
        <f t="shared" si="10"/>
        <v>0</v>
      </c>
      <c r="E24" s="57">
        <f t="shared" si="11"/>
        <v>2.7701749362508071E-4</v>
      </c>
      <c r="F24" s="57">
        <f t="shared" si="12"/>
        <v>3.6814807747188551E-4</v>
      </c>
      <c r="G24" s="57">
        <f t="shared" si="13"/>
        <v>4.1814628423608307E-4</v>
      </c>
      <c r="H24" s="57">
        <f t="shared" si="14"/>
        <v>1.0645082046735568E-3</v>
      </c>
      <c r="I24" s="57">
        <f t="shared" si="15"/>
        <v>0</v>
      </c>
      <c r="J24" s="58">
        <f t="shared" si="16"/>
        <v>5.0801156570269221E-4</v>
      </c>
    </row>
    <row r="25" spans="1:20" ht="13.5" thickBot="1" x14ac:dyDescent="0.35">
      <c r="A25" s="55">
        <f t="shared" si="0"/>
        <v>19</v>
      </c>
      <c r="B25" s="15" t="str">
        <f t="shared" si="1"/>
        <v>პეისერა</v>
      </c>
      <c r="C25" s="59">
        <f t="shared" si="2"/>
        <v>2.0054694798583682E-4</v>
      </c>
      <c r="D25" s="60">
        <f t="shared" ref="D25" si="17">E50/E$31</f>
        <v>0</v>
      </c>
      <c r="E25" s="60">
        <f t="shared" ref="E25" si="18">G50/G$31</f>
        <v>1.1979181072347883E-4</v>
      </c>
      <c r="F25" s="60">
        <f t="shared" ref="F25" si="19">H50/H$31</f>
        <v>5.726678425944498E-5</v>
      </c>
      <c r="G25" s="60">
        <f t="shared" ref="G25" si="20">J50/J$31</f>
        <v>6.5044188775004576E-5</v>
      </c>
      <c r="H25" s="60">
        <f t="shared" ref="H25" si="21">K50/K$31</f>
        <v>9.9829095460890043E-5</v>
      </c>
      <c r="I25" s="60">
        <f t="shared" ref="I25" si="22">L50/L$31</f>
        <v>4.254103842178241E-5</v>
      </c>
      <c r="J25" s="58">
        <f t="shared" ref="J25" si="23">O50/O$31</f>
        <v>6.756976278738026E-4</v>
      </c>
    </row>
    <row r="26" spans="1:20" ht="13.5" thickBot="1" x14ac:dyDescent="0.35">
      <c r="A26" s="18"/>
      <c r="B26" s="19" t="str">
        <f>B31</f>
        <v>კონსოლიდირებული</v>
      </c>
      <c r="C26" s="20">
        <f>SUM(C7:C25)</f>
        <v>1.0000000000000007</v>
      </c>
      <c r="D26" s="21">
        <f t="shared" ref="D26:J26" si="24">SUM(D7:D25)</f>
        <v>1.0000000000000009</v>
      </c>
      <c r="E26" s="21">
        <f t="shared" si="24"/>
        <v>1.0000000000000009</v>
      </c>
      <c r="F26" s="21">
        <f t="shared" si="24"/>
        <v>1</v>
      </c>
      <c r="G26" s="21">
        <f t="shared" si="24"/>
        <v>1.0000000000000011</v>
      </c>
      <c r="H26" s="21">
        <f t="shared" si="24"/>
        <v>1.0000000000000007</v>
      </c>
      <c r="I26" s="21">
        <f t="shared" si="24"/>
        <v>0.99999999999999656</v>
      </c>
      <c r="J26" s="22">
        <f t="shared" si="24"/>
        <v>1.0000000000000002</v>
      </c>
    </row>
    <row r="27" spans="1:20" x14ac:dyDescent="0.3">
      <c r="A27" s="127"/>
      <c r="B27" s="128"/>
      <c r="C27" s="129"/>
      <c r="D27" s="129"/>
      <c r="E27" s="129"/>
      <c r="F27" s="129"/>
      <c r="G27" s="129"/>
      <c r="H27" s="129"/>
      <c r="I27" s="129"/>
      <c r="J27" s="129"/>
    </row>
    <row r="28" spans="1:20" ht="13.5" thickBot="1" x14ac:dyDescent="0.35">
      <c r="B28" s="62" t="s">
        <v>36</v>
      </c>
      <c r="S28" s="23"/>
    </row>
    <row r="29" spans="1:20" ht="13.5" thickBot="1" x14ac:dyDescent="0.35">
      <c r="A29" s="174" t="s">
        <v>0</v>
      </c>
      <c r="B29" s="172" t="s">
        <v>282</v>
      </c>
      <c r="C29" s="176" t="s">
        <v>28</v>
      </c>
      <c r="D29" s="177"/>
      <c r="E29" s="177"/>
      <c r="F29" s="178"/>
      <c r="G29" s="160" t="s">
        <v>37</v>
      </c>
      <c r="H29" s="170"/>
      <c r="I29" s="170"/>
      <c r="J29" s="170"/>
      <c r="K29" s="170"/>
      <c r="L29" s="170"/>
      <c r="M29" s="170"/>
      <c r="N29" s="171"/>
      <c r="O29" s="169" t="s">
        <v>38</v>
      </c>
      <c r="P29" s="170"/>
      <c r="Q29" s="171"/>
      <c r="R29" s="169" t="s">
        <v>39</v>
      </c>
      <c r="S29" s="170"/>
      <c r="T29" s="171"/>
    </row>
    <row r="30" spans="1:20" ht="150.75" customHeight="1" thickBot="1" x14ac:dyDescent="0.35">
      <c r="A30" s="175"/>
      <c r="B30" s="173"/>
      <c r="C30" s="8" t="s">
        <v>40</v>
      </c>
      <c r="D30" s="9" t="s">
        <v>41</v>
      </c>
      <c r="E30" s="9" t="s">
        <v>29</v>
      </c>
      <c r="F30" s="10" t="s">
        <v>42</v>
      </c>
      <c r="G30" s="82" t="s">
        <v>30</v>
      </c>
      <c r="H30" s="83" t="s">
        <v>43</v>
      </c>
      <c r="I30" s="83" t="s">
        <v>174</v>
      </c>
      <c r="J30" s="83" t="s">
        <v>32</v>
      </c>
      <c r="K30" s="83" t="s">
        <v>33</v>
      </c>
      <c r="L30" s="83" t="s">
        <v>34</v>
      </c>
      <c r="M30" s="83" t="s">
        <v>162</v>
      </c>
      <c r="N30" s="84" t="s">
        <v>44</v>
      </c>
      <c r="O30" s="82" t="s">
        <v>35</v>
      </c>
      <c r="P30" s="83" t="s">
        <v>45</v>
      </c>
      <c r="Q30" s="84" t="s">
        <v>46</v>
      </c>
      <c r="R30" s="82" t="str">
        <f>YEAR($B$3)&amp;" წლის "&amp;MONTH($B$3)&amp;" თვის წმინდა მოგება"</f>
        <v>2025 წლის 3 თვის წმინდა მოგება</v>
      </c>
      <c r="S30" s="83" t="s">
        <v>77</v>
      </c>
      <c r="T30" s="84" t="s">
        <v>78</v>
      </c>
    </row>
    <row r="31" spans="1:20" ht="13.5" thickBot="1" x14ac:dyDescent="0.35">
      <c r="A31" s="114"/>
      <c r="B31" s="115" t="s">
        <v>81</v>
      </c>
      <c r="C31" s="164">
        <v>98225304138.715607</v>
      </c>
      <c r="D31" s="165">
        <v>14081245228.410059</v>
      </c>
      <c r="E31" s="165">
        <v>65411434692.219101</v>
      </c>
      <c r="F31" s="166">
        <v>-1117122914.1159201</v>
      </c>
      <c r="G31" s="164">
        <v>83956344004.313507</v>
      </c>
      <c r="H31" s="165">
        <v>60268868500.866829</v>
      </c>
      <c r="I31" s="165">
        <v>5617892120.0485096</v>
      </c>
      <c r="J31" s="165">
        <v>53062454233.056999</v>
      </c>
      <c r="K31" s="165">
        <v>20843303952.555401</v>
      </c>
      <c r="L31" s="165">
        <v>32219150280.501598</v>
      </c>
      <c r="M31" s="165">
        <v>1153434993.8</v>
      </c>
      <c r="N31" s="166">
        <v>21666969908.383869</v>
      </c>
      <c r="O31" s="116">
        <v>14268960097.3421</v>
      </c>
      <c r="P31" s="168">
        <v>1164287975.1199999</v>
      </c>
      <c r="Q31" s="167">
        <v>17333890097.034599</v>
      </c>
      <c r="R31" s="116">
        <v>748282847.69396102</v>
      </c>
      <c r="S31" s="117">
        <v>3.0929514510405653E-2</v>
      </c>
      <c r="T31" s="118">
        <v>0.21083368735742702</v>
      </c>
    </row>
    <row r="32" spans="1:20" x14ac:dyDescent="0.3">
      <c r="A32" s="55">
        <v>1</v>
      </c>
      <c r="B32" s="15" t="s">
        <v>137</v>
      </c>
      <c r="C32" s="27">
        <v>39216918068.221603</v>
      </c>
      <c r="D32" s="28">
        <v>4938815333.580101</v>
      </c>
      <c r="E32" s="28">
        <v>24424340994.904701</v>
      </c>
      <c r="F32" s="29">
        <v>-335571082.76380002</v>
      </c>
      <c r="G32" s="27">
        <v>34069730588.2435</v>
      </c>
      <c r="H32" s="28">
        <v>25466610174.341</v>
      </c>
      <c r="I32" s="28">
        <v>1931526919.0065</v>
      </c>
      <c r="J32" s="28">
        <v>22971580871.044601</v>
      </c>
      <c r="K32" s="28">
        <v>7988307995.6899996</v>
      </c>
      <c r="L32" s="28">
        <v>14983272875.354601</v>
      </c>
      <c r="M32" s="85"/>
      <c r="N32" s="29">
        <v>7726505344.3500004</v>
      </c>
      <c r="O32" s="27">
        <v>5147187480.27668</v>
      </c>
      <c r="P32" s="28">
        <v>27993660.18</v>
      </c>
      <c r="Q32" s="29">
        <v>6328558626.6489801</v>
      </c>
      <c r="R32" s="27">
        <v>387779896.82170898</v>
      </c>
      <c r="S32" s="70">
        <v>4.0588720321575567E-2</v>
      </c>
      <c r="T32" s="71">
        <v>0.30030126464416862</v>
      </c>
    </row>
    <row r="33" spans="1:21" x14ac:dyDescent="0.3">
      <c r="A33" s="54">
        <v>2</v>
      </c>
      <c r="B33" s="12" t="s">
        <v>138</v>
      </c>
      <c r="C33" s="24">
        <v>36588584728.730103</v>
      </c>
      <c r="D33" s="25">
        <v>5577451694.9499998</v>
      </c>
      <c r="E33" s="25">
        <v>24718867245.990101</v>
      </c>
      <c r="F33" s="26">
        <v>-347035743.33999997</v>
      </c>
      <c r="G33" s="24">
        <v>31340677801.880001</v>
      </c>
      <c r="H33" s="25">
        <v>22215558926.009979</v>
      </c>
      <c r="I33" s="25">
        <v>2647170345.0065999</v>
      </c>
      <c r="J33" s="25">
        <v>18909766991.965</v>
      </c>
      <c r="K33" s="25">
        <v>7672785113.8734503</v>
      </c>
      <c r="L33" s="25">
        <v>11236981878.0914</v>
      </c>
      <c r="M33" s="85"/>
      <c r="N33" s="26">
        <v>8383929089.7000008</v>
      </c>
      <c r="O33" s="24">
        <v>5247906880.4399996</v>
      </c>
      <c r="P33" s="25">
        <v>21015907.690000001</v>
      </c>
      <c r="Q33" s="26">
        <v>6787654987.4893999</v>
      </c>
      <c r="R33" s="24">
        <v>294371407.76999998</v>
      </c>
      <c r="S33" s="72">
        <v>3.2018624611483165E-2</v>
      </c>
      <c r="T33" s="73">
        <v>0.22425242971642254</v>
      </c>
    </row>
    <row r="34" spans="1:21" x14ac:dyDescent="0.3">
      <c r="A34" s="55">
        <v>3</v>
      </c>
      <c r="B34" s="15" t="s">
        <v>139</v>
      </c>
      <c r="C34" s="27">
        <v>5399413459.6908398</v>
      </c>
      <c r="D34" s="28">
        <v>543701192.30999994</v>
      </c>
      <c r="E34" s="28">
        <v>3903428389.6577601</v>
      </c>
      <c r="F34" s="29">
        <v>-139472147.533126</v>
      </c>
      <c r="G34" s="27">
        <v>4769343860.8492403</v>
      </c>
      <c r="H34" s="28">
        <v>3549077182.777647</v>
      </c>
      <c r="I34" s="28">
        <v>125695805.10073701</v>
      </c>
      <c r="J34" s="28">
        <v>3399677371.24371</v>
      </c>
      <c r="K34" s="28">
        <v>1474066207.6872599</v>
      </c>
      <c r="L34" s="28">
        <v>1925611163.5564499</v>
      </c>
      <c r="M34" s="85"/>
      <c r="N34" s="29">
        <v>1123389630.706876</v>
      </c>
      <c r="O34" s="27">
        <v>630069598.89999998</v>
      </c>
      <c r="P34" s="28">
        <v>44490459.259999998</v>
      </c>
      <c r="Q34" s="29">
        <v>636735176.87199998</v>
      </c>
      <c r="R34" s="27">
        <v>29791150.180587001</v>
      </c>
      <c r="S34" s="70">
        <v>2.3024092846881561E-2</v>
      </c>
      <c r="T34" s="71">
        <v>0.19352832777294435</v>
      </c>
    </row>
    <row r="35" spans="1:21" x14ac:dyDescent="0.3">
      <c r="A35" s="54">
        <v>4</v>
      </c>
      <c r="B35" s="12" t="s">
        <v>142</v>
      </c>
      <c r="C35" s="24">
        <v>4066132882.217</v>
      </c>
      <c r="D35" s="25">
        <v>500922642.57299995</v>
      </c>
      <c r="E35" s="25">
        <v>3013247634.29</v>
      </c>
      <c r="F35" s="26">
        <v>-35686157.079999998</v>
      </c>
      <c r="G35" s="24">
        <v>3438788251.0524101</v>
      </c>
      <c r="H35" s="25">
        <v>2633465766.4460101</v>
      </c>
      <c r="I35" s="25">
        <v>324008100.91799998</v>
      </c>
      <c r="J35" s="25">
        <v>2281673211.1175098</v>
      </c>
      <c r="K35" s="25">
        <v>993891985.62549996</v>
      </c>
      <c r="L35" s="25">
        <v>1287781225.4920101</v>
      </c>
      <c r="M35" s="85"/>
      <c r="N35" s="26">
        <v>753354080.39639997</v>
      </c>
      <c r="O35" s="24">
        <v>627344631.51999998</v>
      </c>
      <c r="P35" s="25">
        <v>18212575</v>
      </c>
      <c r="Q35" s="26">
        <v>729708654.50999999</v>
      </c>
      <c r="R35" s="24">
        <v>23227031.16</v>
      </c>
      <c r="S35" s="72">
        <v>2.3017267835178244E-2</v>
      </c>
      <c r="T35" s="73">
        <v>0.15092830751023922</v>
      </c>
    </row>
    <row r="36" spans="1:21" x14ac:dyDescent="0.3">
      <c r="A36" s="55">
        <v>5</v>
      </c>
      <c r="B36" s="15" t="s">
        <v>145</v>
      </c>
      <c r="C36" s="27">
        <v>3189911243.2566199</v>
      </c>
      <c r="D36" s="28">
        <v>406485260.36913699</v>
      </c>
      <c r="E36" s="28">
        <v>2632859515.3010101</v>
      </c>
      <c r="F36" s="29">
        <v>-58848085.573523998</v>
      </c>
      <c r="G36" s="27">
        <v>2790337261.1448998</v>
      </c>
      <c r="H36" s="28">
        <v>1282500454.7549028</v>
      </c>
      <c r="I36" s="28">
        <v>45383366.909999996</v>
      </c>
      <c r="J36" s="28">
        <v>1227102704.2749</v>
      </c>
      <c r="K36" s="28">
        <v>380816770.55449998</v>
      </c>
      <c r="L36" s="28">
        <v>846285933.72040296</v>
      </c>
      <c r="M36" s="85"/>
      <c r="N36" s="29">
        <v>1421266395.9200001</v>
      </c>
      <c r="O36" s="27">
        <v>399573984.52275199</v>
      </c>
      <c r="P36" s="28">
        <v>5239960</v>
      </c>
      <c r="Q36" s="29">
        <v>466776392.41275299</v>
      </c>
      <c r="R36" s="27">
        <v>21971068.152752001</v>
      </c>
      <c r="S36" s="70">
        <v>2.8360594190948604E-2</v>
      </c>
      <c r="T36" s="71">
        <v>0.22637609641296202</v>
      </c>
    </row>
    <row r="37" spans="1:21" x14ac:dyDescent="0.3">
      <c r="A37" s="54">
        <v>6</v>
      </c>
      <c r="B37" s="12" t="s">
        <v>144</v>
      </c>
      <c r="C37" s="24">
        <v>1999404519.5687101</v>
      </c>
      <c r="D37" s="25">
        <v>234207939.38999999</v>
      </c>
      <c r="E37" s="25">
        <v>1500024663.2521</v>
      </c>
      <c r="F37" s="26">
        <v>-33801187.408859</v>
      </c>
      <c r="G37" s="24">
        <v>1710098197.08371</v>
      </c>
      <c r="H37" s="25">
        <v>1200745616.250021</v>
      </c>
      <c r="I37" s="25">
        <v>141977426.62889999</v>
      </c>
      <c r="J37" s="25">
        <v>1048674383.01552</v>
      </c>
      <c r="K37" s="25">
        <v>495216523.38880002</v>
      </c>
      <c r="L37" s="25">
        <v>553457859.626719</v>
      </c>
      <c r="M37" s="85"/>
      <c r="N37" s="26">
        <v>482831883.34000003</v>
      </c>
      <c r="O37" s="24">
        <v>289306322</v>
      </c>
      <c r="P37" s="25">
        <v>121372000</v>
      </c>
      <c r="Q37" s="26">
        <v>334321377.94</v>
      </c>
      <c r="R37" s="24">
        <v>6447369.9949789997</v>
      </c>
      <c r="S37" s="72">
        <v>1.3031330946379089E-2</v>
      </c>
      <c r="T37" s="73">
        <v>8.9845083676535237E-2</v>
      </c>
    </row>
    <row r="38" spans="1:21" x14ac:dyDescent="0.3">
      <c r="A38" s="55">
        <v>7</v>
      </c>
      <c r="B38" s="15" t="s">
        <v>141</v>
      </c>
      <c r="C38" s="27">
        <v>1955758459.8501999</v>
      </c>
      <c r="D38" s="28">
        <v>433937081.97327399</v>
      </c>
      <c r="E38" s="28">
        <v>1369729224.7295001</v>
      </c>
      <c r="F38" s="29">
        <v>-27978143.920315001</v>
      </c>
      <c r="G38" s="27">
        <v>1634947346.6297801</v>
      </c>
      <c r="H38" s="28">
        <v>1243760505.4163301</v>
      </c>
      <c r="I38" s="28">
        <v>101846950.1504</v>
      </c>
      <c r="J38" s="28">
        <v>1141913555.2685001</v>
      </c>
      <c r="K38" s="28">
        <v>568375024.66929996</v>
      </c>
      <c r="L38" s="28">
        <v>573538530.59920001</v>
      </c>
      <c r="M38" s="85"/>
      <c r="N38" s="29">
        <v>376456845.72502702</v>
      </c>
      <c r="O38" s="27">
        <v>320811113.06739998</v>
      </c>
      <c r="P38" s="28">
        <v>112482804.98999999</v>
      </c>
      <c r="Q38" s="29">
        <v>330278073.20310003</v>
      </c>
      <c r="R38" s="27">
        <v>5538335.6973249996</v>
      </c>
      <c r="S38" s="70">
        <v>1.1377744006358536E-2</v>
      </c>
      <c r="T38" s="71">
        <v>6.9609189825204754E-2</v>
      </c>
    </row>
    <row r="39" spans="1:21" x14ac:dyDescent="0.3">
      <c r="A39" s="54">
        <v>8</v>
      </c>
      <c r="B39" s="12" t="s">
        <v>143</v>
      </c>
      <c r="C39" s="24">
        <v>1821722963.9675</v>
      </c>
      <c r="D39" s="25">
        <v>614885522.81033599</v>
      </c>
      <c r="E39" s="25">
        <v>1096227083.9995999</v>
      </c>
      <c r="F39" s="26">
        <v>-56567616.313244998</v>
      </c>
      <c r="G39" s="24">
        <v>1367502429.7894299</v>
      </c>
      <c r="H39" s="25">
        <v>1269315369.4386001</v>
      </c>
      <c r="I39" s="25">
        <v>23391191.001242001</v>
      </c>
      <c r="J39" s="25">
        <v>1245915316.0903101</v>
      </c>
      <c r="K39" s="25">
        <v>708781865.69773805</v>
      </c>
      <c r="L39" s="25">
        <v>537133450.392573</v>
      </c>
      <c r="M39" s="85"/>
      <c r="N39" s="26">
        <v>84096865.765200004</v>
      </c>
      <c r="O39" s="24">
        <v>454220540.54777801</v>
      </c>
      <c r="P39" s="25">
        <v>114430000</v>
      </c>
      <c r="Q39" s="26">
        <v>509386060.88937199</v>
      </c>
      <c r="R39" s="24">
        <v>7497213.8527300004</v>
      </c>
      <c r="S39" s="72">
        <v>1.5641415878952833E-2</v>
      </c>
      <c r="T39" s="73">
        <v>6.6650017792648536E-2</v>
      </c>
    </row>
    <row r="40" spans="1:21" x14ac:dyDescent="0.3">
      <c r="A40" s="55">
        <v>9</v>
      </c>
      <c r="B40" s="15" t="s">
        <v>146</v>
      </c>
      <c r="C40" s="27">
        <v>1033161177.84</v>
      </c>
      <c r="D40" s="28">
        <v>135980953.63</v>
      </c>
      <c r="E40" s="28">
        <v>857608435.44000006</v>
      </c>
      <c r="F40" s="29">
        <v>-17923461.68</v>
      </c>
      <c r="G40" s="27">
        <v>773771314.89999998</v>
      </c>
      <c r="H40" s="28">
        <v>332625954.41999996</v>
      </c>
      <c r="I40" s="28">
        <v>71568948.780000001</v>
      </c>
      <c r="J40" s="28">
        <v>159642680.15000001</v>
      </c>
      <c r="K40" s="28">
        <v>80166659.5</v>
      </c>
      <c r="L40" s="28">
        <v>79476020.650000006</v>
      </c>
      <c r="M40" s="85"/>
      <c r="N40" s="29">
        <v>421875399.76999998</v>
      </c>
      <c r="O40" s="27">
        <v>259389862.94</v>
      </c>
      <c r="P40" s="28">
        <v>76000000</v>
      </c>
      <c r="Q40" s="29">
        <v>268176096.10800001</v>
      </c>
      <c r="R40" s="27">
        <v>3858564.83</v>
      </c>
      <c r="S40" s="70">
        <v>1.5725337246772175E-2</v>
      </c>
      <c r="T40" s="71">
        <v>5.9942483935574359E-2</v>
      </c>
    </row>
    <row r="41" spans="1:21" x14ac:dyDescent="0.3">
      <c r="A41" s="54">
        <v>10</v>
      </c>
      <c r="B41" s="12" t="s">
        <v>238</v>
      </c>
      <c r="C41" s="24">
        <v>700228145.70519996</v>
      </c>
      <c r="D41" s="25">
        <v>198288716.39709997</v>
      </c>
      <c r="E41" s="25">
        <v>398402624.26980001</v>
      </c>
      <c r="F41" s="26">
        <v>-11348753.9846</v>
      </c>
      <c r="G41" s="24">
        <v>577118135.16989994</v>
      </c>
      <c r="H41" s="25">
        <v>492372801.5625</v>
      </c>
      <c r="I41" s="25">
        <v>136959445.8549</v>
      </c>
      <c r="J41" s="25">
        <v>298530349.51160002</v>
      </c>
      <c r="K41" s="25">
        <v>219934303.77860001</v>
      </c>
      <c r="L41" s="25">
        <v>78596045.732999995</v>
      </c>
      <c r="M41" s="85"/>
      <c r="N41" s="26">
        <v>71552262.683600008</v>
      </c>
      <c r="O41" s="24">
        <v>123110010.09</v>
      </c>
      <c r="P41" s="25">
        <v>136800000</v>
      </c>
      <c r="Q41" s="26">
        <v>146400028.96000001</v>
      </c>
      <c r="R41" s="24">
        <v>-914718.04547999997</v>
      </c>
      <c r="S41" s="72">
        <v>-5.2582282438124982E-3</v>
      </c>
      <c r="T41" s="73">
        <v>-3.0128498244759987E-2</v>
      </c>
    </row>
    <row r="42" spans="1:21" x14ac:dyDescent="0.3">
      <c r="A42" s="55">
        <v>11</v>
      </c>
      <c r="B42" s="15" t="s">
        <v>288</v>
      </c>
      <c r="C42" s="27">
        <v>615240869.12648106</v>
      </c>
      <c r="D42" s="28">
        <v>44515728.471599996</v>
      </c>
      <c r="E42" s="28">
        <v>553593926.162081</v>
      </c>
      <c r="F42" s="29">
        <v>-17417566.280900002</v>
      </c>
      <c r="G42" s="27">
        <v>518670342.71319997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85"/>
      <c r="N42" s="29">
        <v>491224546.34020001</v>
      </c>
      <c r="O42" s="27">
        <v>96570526.409999996</v>
      </c>
      <c r="P42" s="28">
        <v>3634576</v>
      </c>
      <c r="Q42" s="29">
        <v>103766469.70999999</v>
      </c>
      <c r="R42" s="27">
        <v>3594055.76</v>
      </c>
      <c r="S42" s="70">
        <v>2.3594123638051367E-2</v>
      </c>
      <c r="T42" s="71">
        <v>0.14949278591007303</v>
      </c>
    </row>
    <row r="43" spans="1:21" x14ac:dyDescent="0.3">
      <c r="A43" s="54">
        <v>12</v>
      </c>
      <c r="B43" s="12" t="s">
        <v>239</v>
      </c>
      <c r="C43" s="24">
        <v>471679983.97312099</v>
      </c>
      <c r="D43" s="25">
        <v>86249860.759325996</v>
      </c>
      <c r="E43" s="25">
        <v>322236435.50447202</v>
      </c>
      <c r="F43" s="26">
        <v>-1695917.0856029999</v>
      </c>
      <c r="G43" s="24">
        <v>321889349.48138398</v>
      </c>
      <c r="H43" s="25">
        <v>224901212.04354301</v>
      </c>
      <c r="I43" s="25">
        <v>35983227.739739999</v>
      </c>
      <c r="J43" s="25">
        <v>78580544.054804996</v>
      </c>
      <c r="K43" s="25">
        <v>62583297.305969998</v>
      </c>
      <c r="L43" s="25">
        <v>15997246.748834999</v>
      </c>
      <c r="M43" s="85"/>
      <c r="N43" s="26">
        <v>86223563.518963993</v>
      </c>
      <c r="O43" s="24">
        <v>149790634.49173799</v>
      </c>
      <c r="P43" s="25">
        <v>69161600</v>
      </c>
      <c r="Q43" s="26">
        <v>147115694.66173801</v>
      </c>
      <c r="R43" s="24">
        <v>3764844.3102000002</v>
      </c>
      <c r="S43" s="72">
        <v>3.0492880780701975E-2</v>
      </c>
      <c r="T43" s="73">
        <v>0.10187713381724371</v>
      </c>
    </row>
    <row r="44" spans="1:21" x14ac:dyDescent="0.3">
      <c r="A44" s="55">
        <v>13</v>
      </c>
      <c r="B44" s="15" t="s">
        <v>140</v>
      </c>
      <c r="C44" s="27">
        <v>449191008.39977002</v>
      </c>
      <c r="D44" s="28">
        <v>182687539.47370002</v>
      </c>
      <c r="E44" s="28">
        <v>186487528.366988</v>
      </c>
      <c r="F44" s="29">
        <v>-22565804.313145</v>
      </c>
      <c r="G44" s="27">
        <v>152159175.05309999</v>
      </c>
      <c r="H44" s="28">
        <v>12996861.939999999</v>
      </c>
      <c r="I44" s="28">
        <v>0</v>
      </c>
      <c r="J44" s="28">
        <v>12704715</v>
      </c>
      <c r="K44" s="28">
        <v>8984243</v>
      </c>
      <c r="L44" s="28">
        <v>3720472</v>
      </c>
      <c r="M44" s="85">
        <v>0</v>
      </c>
      <c r="N44" s="29">
        <v>118830815.2652</v>
      </c>
      <c r="O44" s="27">
        <v>297031834.62426299</v>
      </c>
      <c r="P44" s="28">
        <v>209008277</v>
      </c>
      <c r="Q44" s="29">
        <v>339314192.984263</v>
      </c>
      <c r="R44" s="27">
        <v>-33548334.759892002</v>
      </c>
      <c r="S44" s="70">
        <v>-0.29700827888298836</v>
      </c>
      <c r="T44" s="71">
        <v>-0.42989830915196448</v>
      </c>
    </row>
    <row r="45" spans="1:21" x14ac:dyDescent="0.3">
      <c r="A45" s="54">
        <v>14</v>
      </c>
      <c r="B45" s="12" t="s">
        <v>147</v>
      </c>
      <c r="C45" s="24">
        <v>260813342.79089999</v>
      </c>
      <c r="D45" s="25">
        <v>85673093.956699997</v>
      </c>
      <c r="E45" s="25">
        <v>170214662.18799999</v>
      </c>
      <c r="F45" s="26">
        <v>-4293075.8607000001</v>
      </c>
      <c r="G45" s="24">
        <v>177057357.8883</v>
      </c>
      <c r="H45" s="25">
        <v>170768484.94</v>
      </c>
      <c r="I45" s="25">
        <v>12874205.7587</v>
      </c>
      <c r="J45" s="25">
        <v>132028536.0917</v>
      </c>
      <c r="K45" s="25">
        <v>88051166.032900006</v>
      </c>
      <c r="L45" s="25">
        <v>43977370.058799997</v>
      </c>
      <c r="M45" s="85">
        <v>0</v>
      </c>
      <c r="N45" s="26">
        <v>2758819.7001999998</v>
      </c>
      <c r="O45" s="24">
        <v>83755984.902600005</v>
      </c>
      <c r="P45" s="25">
        <v>50000000</v>
      </c>
      <c r="Q45" s="26">
        <v>82711736.182600006</v>
      </c>
      <c r="R45" s="24">
        <v>1787924.1274999999</v>
      </c>
      <c r="S45" s="72">
        <v>2.8413607347275025E-2</v>
      </c>
      <c r="T45" s="73">
        <v>8.6318986282518467E-2</v>
      </c>
    </row>
    <row r="46" spans="1:21" x14ac:dyDescent="0.3">
      <c r="A46" s="55">
        <v>15</v>
      </c>
      <c r="B46" s="15" t="s">
        <v>161</v>
      </c>
      <c r="C46" s="27">
        <v>225847310.18593001</v>
      </c>
      <c r="D46" s="28">
        <v>30460113.879999999</v>
      </c>
      <c r="E46" s="28">
        <v>132584588.346705</v>
      </c>
      <c r="F46" s="29">
        <v>-2949097.4651779998</v>
      </c>
      <c r="G46" s="27">
        <v>154049504.69991001</v>
      </c>
      <c r="H46" s="28">
        <v>147272703.772798</v>
      </c>
      <c r="I46" s="28">
        <v>19506187.192798</v>
      </c>
      <c r="J46" s="28">
        <v>127766516.58</v>
      </c>
      <c r="K46" s="28">
        <v>77033640.519999996</v>
      </c>
      <c r="L46" s="28">
        <v>50732876.060000002</v>
      </c>
      <c r="M46" s="85">
        <v>0</v>
      </c>
      <c r="N46" s="29">
        <v>4462299.6098180003</v>
      </c>
      <c r="O46" s="27">
        <v>71797805.152018994</v>
      </c>
      <c r="P46" s="28">
        <v>99215900</v>
      </c>
      <c r="Q46" s="29">
        <v>55325331.819732003</v>
      </c>
      <c r="R46" s="27">
        <v>-5268135.7443150003</v>
      </c>
      <c r="S46" s="70">
        <v>-9.1574791364160024E-2</v>
      </c>
      <c r="T46" s="71">
        <v>-0.31441886277393677</v>
      </c>
      <c r="U46" s="75"/>
    </row>
    <row r="47" spans="1:21" x14ac:dyDescent="0.3">
      <c r="A47" s="54">
        <v>16</v>
      </c>
      <c r="B47" s="12" t="s">
        <v>287</v>
      </c>
      <c r="C47" s="24">
        <v>148615455.48169699</v>
      </c>
      <c r="D47" s="25">
        <v>10884421.465799998</v>
      </c>
      <c r="E47" s="25">
        <v>131581739.81633</v>
      </c>
      <c r="F47" s="26">
        <v>-3969073.512933</v>
      </c>
      <c r="G47" s="24">
        <v>126077341.274821</v>
      </c>
      <c r="H47" s="25">
        <v>1015471.3935</v>
      </c>
      <c r="I47" s="25">
        <v>0</v>
      </c>
      <c r="J47" s="25">
        <v>1015471.3936</v>
      </c>
      <c r="K47" s="25">
        <v>40518.981399999997</v>
      </c>
      <c r="L47" s="25">
        <v>974952.41220000002</v>
      </c>
      <c r="M47" s="85">
        <v>0</v>
      </c>
      <c r="N47" s="26">
        <v>117366949.132421</v>
      </c>
      <c r="O47" s="24">
        <v>22538114.206875999</v>
      </c>
      <c r="P47" s="25">
        <v>2254500</v>
      </c>
      <c r="Q47" s="26">
        <v>25085562.892696001</v>
      </c>
      <c r="R47" s="24">
        <v>683967.35586500005</v>
      </c>
      <c r="S47" s="72">
        <v>1.873981484391133E-2</v>
      </c>
      <c r="T47" s="73">
        <v>0.12210911539131115</v>
      </c>
    </row>
    <row r="48" spans="1:21" x14ac:dyDescent="0.3">
      <c r="A48" s="55">
        <v>17</v>
      </c>
      <c r="B48" s="15" t="s">
        <v>272</v>
      </c>
      <c r="C48" s="27">
        <v>32475562</v>
      </c>
      <c r="D48" s="28">
        <v>14305815</v>
      </c>
      <c r="E48" s="28">
        <v>0</v>
      </c>
      <c r="F48" s="29">
        <v>0</v>
      </c>
      <c r="G48" s="27">
        <v>811088</v>
      </c>
      <c r="H48" s="28">
        <v>241743</v>
      </c>
      <c r="I48" s="28">
        <v>0</v>
      </c>
      <c r="J48" s="28">
        <v>241743.8953</v>
      </c>
      <c r="K48" s="28">
        <v>0</v>
      </c>
      <c r="L48" s="28">
        <v>241743.8953</v>
      </c>
      <c r="M48" s="85">
        <v>0</v>
      </c>
      <c r="N48" s="29">
        <v>0</v>
      </c>
      <c r="O48" s="27">
        <v>31664474</v>
      </c>
      <c r="P48" s="28">
        <v>41223750</v>
      </c>
      <c r="Q48" s="29">
        <v>26170568</v>
      </c>
      <c r="R48" s="27">
        <v>-2088941.03</v>
      </c>
      <c r="S48" s="70">
        <v>-0.27685790967975299</v>
      </c>
      <c r="T48" s="71">
        <v>-0.28225174407941589</v>
      </c>
      <c r="U48" s="75"/>
    </row>
    <row r="49" spans="1:21" x14ac:dyDescent="0.3">
      <c r="A49" s="54">
        <v>18</v>
      </c>
      <c r="B49" s="12" t="s">
        <v>270</v>
      </c>
      <c r="C49" s="24">
        <v>30506172.75</v>
      </c>
      <c r="D49" s="25">
        <v>30026833.66</v>
      </c>
      <c r="E49" s="25">
        <v>0</v>
      </c>
      <c r="F49" s="26">
        <v>0</v>
      </c>
      <c r="G49" s="24">
        <v>23257375.989999998</v>
      </c>
      <c r="H49" s="25">
        <v>22187868.07</v>
      </c>
      <c r="I49" s="25">
        <v>0</v>
      </c>
      <c r="J49" s="25">
        <v>22187868.07</v>
      </c>
      <c r="K49" s="25">
        <v>22187868.07</v>
      </c>
      <c r="L49" s="25">
        <v>0</v>
      </c>
      <c r="M49" s="85">
        <v>0</v>
      </c>
      <c r="N49" s="26">
        <v>845116.46</v>
      </c>
      <c r="O49" s="24">
        <v>7248796.7599999998</v>
      </c>
      <c r="P49" s="25">
        <v>8052000</v>
      </c>
      <c r="Q49" s="26">
        <v>6989690.96</v>
      </c>
      <c r="R49" s="24">
        <v>-173922.63</v>
      </c>
      <c r="S49" s="72">
        <v>-3.1034044882635912E-2</v>
      </c>
      <c r="T49" s="73">
        <v>-9.4668587918606578E-2</v>
      </c>
    </row>
    <row r="50" spans="1:21" x14ac:dyDescent="0.3">
      <c r="A50" s="55">
        <v>19</v>
      </c>
      <c r="B50" s="15" t="s">
        <v>164</v>
      </c>
      <c r="C50" s="27">
        <v>19698784.960000001</v>
      </c>
      <c r="D50" s="28">
        <v>11765483.760000002</v>
      </c>
      <c r="E50" s="28">
        <v>0</v>
      </c>
      <c r="F50" s="29">
        <v>0</v>
      </c>
      <c r="G50" s="27">
        <v>10057282.470000001</v>
      </c>
      <c r="H50" s="28">
        <v>3451404.29</v>
      </c>
      <c r="I50" s="28">
        <v>0</v>
      </c>
      <c r="J50" s="28">
        <v>3451404.29</v>
      </c>
      <c r="K50" s="28">
        <v>2080768.18</v>
      </c>
      <c r="L50" s="28">
        <v>1370636.11</v>
      </c>
      <c r="M50" s="85">
        <v>0</v>
      </c>
      <c r="N50" s="29">
        <v>0</v>
      </c>
      <c r="O50" s="27">
        <v>9641502.4900000002</v>
      </c>
      <c r="P50" s="28">
        <v>3700005</v>
      </c>
      <c r="Q50" s="29">
        <v>9415374.7899999991</v>
      </c>
      <c r="R50" s="27">
        <v>-35930.11</v>
      </c>
      <c r="S50" s="70">
        <v>-7.2835830624005168E-3</v>
      </c>
      <c r="T50" s="71">
        <v>-1.4787240478254976E-2</v>
      </c>
      <c r="U50" s="75"/>
    </row>
    <row r="51" spans="1:21" x14ac:dyDescent="0.3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21" x14ac:dyDescent="0.3">
      <c r="K52" s="86"/>
      <c r="L52" s="87"/>
    </row>
    <row r="53" spans="1:21" x14ac:dyDescent="0.3">
      <c r="C53" s="61"/>
      <c r="K53" s="86"/>
      <c r="L53" s="87"/>
    </row>
    <row r="54" spans="1:21" x14ac:dyDescent="0.3">
      <c r="K54" s="86"/>
      <c r="L54" s="87"/>
    </row>
    <row r="55" spans="1:21" x14ac:dyDescent="0.3">
      <c r="K55" s="86"/>
      <c r="L55" s="87"/>
    </row>
    <row r="56" spans="1:21" x14ac:dyDescent="0.3">
      <c r="K56" s="86"/>
      <c r="L56" s="87"/>
    </row>
    <row r="57" spans="1:21" x14ac:dyDescent="0.3">
      <c r="K57" s="86"/>
      <c r="L57" s="87"/>
    </row>
    <row r="58" spans="1:21" x14ac:dyDescent="0.3">
      <c r="K58" s="86"/>
      <c r="L58" s="87"/>
    </row>
    <row r="59" spans="1:21" x14ac:dyDescent="0.3">
      <c r="K59" s="86"/>
      <c r="L59" s="87"/>
    </row>
    <row r="60" spans="1:21" x14ac:dyDescent="0.3">
      <c r="K60" s="86"/>
      <c r="L60" s="87"/>
    </row>
    <row r="61" spans="1:21" x14ac:dyDescent="0.3">
      <c r="K61" s="86"/>
      <c r="L61" s="87"/>
    </row>
    <row r="62" spans="1:21" x14ac:dyDescent="0.3">
      <c r="K62" s="86"/>
      <c r="L62" s="87"/>
    </row>
    <row r="63" spans="1:21" x14ac:dyDescent="0.3">
      <c r="K63" s="86"/>
      <c r="L63" s="87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topLeftCell="C19" zoomScaleNormal="100" zoomScaleSheetLayoutView="100" workbookViewId="0">
      <selection activeCell="M31" sqref="M31"/>
    </sheetView>
  </sheetViews>
  <sheetFormatPr defaultColWidth="9.1796875" defaultRowHeight="13" x14ac:dyDescent="0.3"/>
  <cols>
    <col min="1" max="1" width="5.81640625" style="6" customWidth="1"/>
    <col min="2" max="2" width="33.7265625" style="6" bestFit="1" customWidth="1"/>
    <col min="3" max="3" width="12.26953125" style="6" bestFit="1" customWidth="1"/>
    <col min="4" max="5" width="12.7265625" style="6" bestFit="1" customWidth="1"/>
    <col min="6" max="6" width="11.81640625" style="6" bestFit="1" customWidth="1"/>
    <col min="7" max="8" width="13.453125" style="6" bestFit="1" customWidth="1"/>
    <col min="9" max="9" width="13" style="6" bestFit="1" customWidth="1"/>
    <col min="10" max="10" width="12.54296875" style="6" bestFit="1" customWidth="1"/>
    <col min="11" max="11" width="12.26953125" style="6" bestFit="1" customWidth="1"/>
    <col min="12" max="12" width="12.54296875" style="6" bestFit="1" customWidth="1"/>
    <col min="13" max="13" width="11.54296875" style="6" bestFit="1" customWidth="1"/>
    <col min="14" max="14" width="10.81640625" style="6" bestFit="1" customWidth="1"/>
    <col min="15" max="15" width="12.54296875" style="6" bestFit="1" customWidth="1"/>
    <col min="16" max="16" width="14" style="6" bestFit="1" customWidth="1"/>
    <col min="17" max="17" width="9.54296875" style="6" customWidth="1"/>
    <col min="18" max="18" width="9.453125" style="6" bestFit="1" customWidth="1"/>
    <col min="19" max="19" width="8.81640625" style="6" bestFit="1" customWidth="1"/>
    <col min="20" max="20" width="8" style="6" bestFit="1" customWidth="1"/>
    <col min="21" max="21" width="9.26953125" style="6" bestFit="1" customWidth="1"/>
    <col min="22" max="22" width="12.26953125" style="6" bestFit="1" customWidth="1"/>
    <col min="23" max="23" width="6.7265625" style="6" bestFit="1" customWidth="1"/>
    <col min="24" max="24" width="7.26953125" style="6" bestFit="1" customWidth="1"/>
    <col min="25" max="26" width="12.1796875" style="6" bestFit="1" customWidth="1"/>
    <col min="27" max="16384" width="9.1796875" style="6"/>
  </cols>
  <sheetData>
    <row r="1" spans="1:10" x14ac:dyDescent="0.3">
      <c r="C1" s="63"/>
    </row>
    <row r="2" spans="1:10" x14ac:dyDescent="0.3">
      <c r="A2" s="6" t="s">
        <v>286</v>
      </c>
    </row>
    <row r="3" spans="1:10" x14ac:dyDescent="0.3">
      <c r="B3" s="77">
        <f>BS!B3</f>
        <v>45747</v>
      </c>
    </row>
    <row r="4" spans="1:10" ht="13.5" thickBot="1" x14ac:dyDescent="0.35"/>
    <row r="5" spans="1:10" x14ac:dyDescent="0.3">
      <c r="A5" s="174" t="s">
        <v>0</v>
      </c>
      <c r="B5" s="172" t="s">
        <v>283</v>
      </c>
      <c r="C5" s="176" t="s">
        <v>47</v>
      </c>
      <c r="D5" s="177"/>
      <c r="E5" s="177"/>
      <c r="F5" s="177"/>
      <c r="G5" s="177"/>
      <c r="H5" s="177"/>
      <c r="I5" s="177"/>
      <c r="J5" s="178"/>
    </row>
    <row r="6" spans="1:10" s="11" customFormat="1" ht="55.5" x14ac:dyDescent="0.3">
      <c r="A6" s="175"/>
      <c r="B6" s="173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3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0.39925473799336614</v>
      </c>
      <c r="D7" s="31">
        <f>BS!D7</f>
        <v>0.37339558610552925</v>
      </c>
      <c r="E7" s="31">
        <f>BS!E7</f>
        <v>0.40580293237272297</v>
      </c>
      <c r="F7" s="31">
        <f>BS!F7</f>
        <v>0.42254999650399477</v>
      </c>
      <c r="G7" s="31">
        <f>BS!G7</f>
        <v>0.43291591395585505</v>
      </c>
      <c r="H7" s="31">
        <f>BS!H7</f>
        <v>0.38325536171584873</v>
      </c>
      <c r="I7" s="31">
        <f>BS!I7</f>
        <v>0.46504245906268316</v>
      </c>
      <c r="J7" s="32">
        <f>BS!J7</f>
        <v>0.36072618082627156</v>
      </c>
    </row>
    <row r="8" spans="1:10" x14ac:dyDescent="0.3">
      <c r="A8" s="55">
        <f t="shared" si="0"/>
        <v>2</v>
      </c>
      <c r="B8" s="15" t="str">
        <f t="shared" si="1"/>
        <v>TBC Bank</v>
      </c>
      <c r="C8" s="33">
        <f>BS!C8</f>
        <v>0.37249652774868502</v>
      </c>
      <c r="D8" s="34">
        <f>BS!D8</f>
        <v>0.37789825834427826</v>
      </c>
      <c r="E8" s="34">
        <f>BS!E8</f>
        <v>0.37329731509354169</v>
      </c>
      <c r="F8" s="34">
        <f>BS!F8</f>
        <v>0.36860753285405484</v>
      </c>
      <c r="G8" s="34">
        <f>BS!G8</f>
        <v>0.35636811876267382</v>
      </c>
      <c r="H8" s="34">
        <f>BS!H8</f>
        <v>0.36811750820976546</v>
      </c>
      <c r="I8" s="34">
        <f>BS!I8</f>
        <v>0.34876717046420069</v>
      </c>
      <c r="J8" s="35">
        <f>BS!J8</f>
        <v>0.36778481715829697</v>
      </c>
    </row>
    <row r="9" spans="1:10" x14ac:dyDescent="0.3">
      <c r="A9" s="54">
        <f t="shared" si="0"/>
        <v>3</v>
      </c>
      <c r="B9" s="12" t="str">
        <f t="shared" si="1"/>
        <v>Liberty Bank</v>
      </c>
      <c r="C9" s="30">
        <f>BS!C9</f>
        <v>5.4969679218968746E-2</v>
      </c>
      <c r="D9" s="31">
        <f>BS!D9</f>
        <v>5.9675015660864042E-2</v>
      </c>
      <c r="E9" s="31">
        <f>BS!E9</f>
        <v>5.6807426733639102E-2</v>
      </c>
      <c r="F9" s="31">
        <f>BS!F9</f>
        <v>5.8887403580948294E-2</v>
      </c>
      <c r="G9" s="31">
        <f>BS!G9</f>
        <v>6.406935789874886E-2</v>
      </c>
      <c r="H9" s="31">
        <f>BS!H9</f>
        <v>7.072133146657579E-2</v>
      </c>
      <c r="I9" s="31">
        <f>BS!I9</f>
        <v>5.9766044318114504E-2</v>
      </c>
      <c r="J9" s="32">
        <f>BS!J9</f>
        <v>4.4156658551267797E-2</v>
      </c>
    </row>
    <row r="10" spans="1:10" x14ac:dyDescent="0.3">
      <c r="A10" s="55">
        <f t="shared" si="0"/>
        <v>4</v>
      </c>
      <c r="B10" s="15" t="str">
        <f t="shared" si="1"/>
        <v>Basis Bank</v>
      </c>
      <c r="C10" s="33">
        <f>BS!C10</f>
        <v>4.1395981594261409E-2</v>
      </c>
      <c r="D10" s="34">
        <f>BS!D10</f>
        <v>4.6066068547009495E-2</v>
      </c>
      <c r="E10" s="34">
        <f>BS!E10</f>
        <v>4.0959242471012458E-2</v>
      </c>
      <c r="F10" s="34">
        <f>BS!F10</f>
        <v>4.3695291316247852E-2</v>
      </c>
      <c r="G10" s="34">
        <f>BS!G10</f>
        <v>4.2999767803730167E-2</v>
      </c>
      <c r="H10" s="34">
        <f>BS!H10</f>
        <v>4.7683994240445178E-2</v>
      </c>
      <c r="I10" s="34">
        <f>BS!I10</f>
        <v>3.9969434770331304E-2</v>
      </c>
      <c r="J10" s="35">
        <f>BS!J10</f>
        <v>4.396568686437468E-2</v>
      </c>
    </row>
    <row r="11" spans="1:10" x14ac:dyDescent="0.3">
      <c r="A11" s="54">
        <f t="shared" si="0"/>
        <v>5</v>
      </c>
      <c r="B11" s="12" t="str">
        <f t="shared" si="1"/>
        <v>Credo Bank</v>
      </c>
      <c r="C11" s="30">
        <f>BS!C11</f>
        <v>3.2475452952039401E-2</v>
      </c>
      <c r="D11" s="31">
        <f>BS!D11</f>
        <v>4.0250753215999975E-2</v>
      </c>
      <c r="E11" s="31">
        <f>BS!E11</f>
        <v>3.3235573728669483E-2</v>
      </c>
      <c r="F11" s="31">
        <f>BS!F11</f>
        <v>2.1279650450654421E-2</v>
      </c>
      <c r="G11" s="31">
        <f>BS!G11</f>
        <v>2.3125630391789078E-2</v>
      </c>
      <c r="H11" s="31">
        <f>BS!H11</f>
        <v>1.82704609317858E-2</v>
      </c>
      <c r="I11" s="31">
        <f>BS!I11</f>
        <v>2.6266550369969215E-2</v>
      </c>
      <c r="J11" s="32">
        <f>BS!J11</f>
        <v>2.8003020668421464E-2</v>
      </c>
    </row>
    <row r="12" spans="1:10" x14ac:dyDescent="0.3">
      <c r="A12" s="55">
        <f t="shared" si="0"/>
        <v>6</v>
      </c>
      <c r="B12" s="15" t="str">
        <f t="shared" si="1"/>
        <v>Tera bank</v>
      </c>
      <c r="C12" s="33">
        <f>BS!C12</f>
        <v>2.0355289679175884E-2</v>
      </c>
      <c r="D12" s="34">
        <f>BS!D12</f>
        <v>2.2932147419028139E-2</v>
      </c>
      <c r="E12" s="34">
        <f>BS!E12</f>
        <v>2.0368897876208717E-2</v>
      </c>
      <c r="F12" s="34">
        <f>BS!F12</f>
        <v>1.9923148486398926E-2</v>
      </c>
      <c r="G12" s="34">
        <f>BS!G12</f>
        <v>1.9763020730432287E-2</v>
      </c>
      <c r="H12" s="34">
        <f>BS!H12</f>
        <v>2.3759022298769777E-2</v>
      </c>
      <c r="I12" s="34">
        <f>BS!I12</f>
        <v>1.7177916078117705E-2</v>
      </c>
      <c r="J12" s="35">
        <f>BS!J12</f>
        <v>2.0275221181247083E-2</v>
      </c>
    </row>
    <row r="13" spans="1:10" x14ac:dyDescent="0.3">
      <c r="A13" s="54">
        <f t="shared" si="0"/>
        <v>7</v>
      </c>
      <c r="B13" s="12" t="str">
        <f t="shared" si="1"/>
        <v>ProCredit Bank</v>
      </c>
      <c r="C13" s="30">
        <f>BS!C13</f>
        <v>1.9910943284922197E-2</v>
      </c>
      <c r="D13" s="31">
        <f>BS!D13</f>
        <v>2.0940210701301646E-2</v>
      </c>
      <c r="E13" s="31">
        <f>BS!E13</f>
        <v>1.9473779688950959E-2</v>
      </c>
      <c r="F13" s="31">
        <f>BS!F13</f>
        <v>2.0636865040836821E-2</v>
      </c>
      <c r="G13" s="31">
        <f>BS!G13</f>
        <v>2.1520179791403381E-2</v>
      </c>
      <c r="H13" s="31">
        <f>BS!H13</f>
        <v>2.7268950544648025E-2</v>
      </c>
      <c r="I13" s="31">
        <f>BS!I13</f>
        <v>1.7801168733686139E-2</v>
      </c>
      <c r="J13" s="32">
        <f>BS!J13</f>
        <v>2.2483145995142135E-2</v>
      </c>
    </row>
    <row r="14" spans="1:10" x14ac:dyDescent="0.3">
      <c r="A14" s="55">
        <f t="shared" si="0"/>
        <v>8</v>
      </c>
      <c r="B14" s="15" t="str">
        <f t="shared" si="1"/>
        <v>Cartu Bank</v>
      </c>
      <c r="C14" s="33">
        <f>BS!C14</f>
        <v>1.8546371323980109E-2</v>
      </c>
      <c r="D14" s="34">
        <f>BS!D14</f>
        <v>1.6758951843170621E-2</v>
      </c>
      <c r="E14" s="34">
        <f>BS!E14</f>
        <v>1.6288256069358742E-2</v>
      </c>
      <c r="F14" s="34">
        <f>BS!F14</f>
        <v>2.1060879372911137E-2</v>
      </c>
      <c r="G14" s="34">
        <f>BS!G14</f>
        <v>2.3480167551581627E-2</v>
      </c>
      <c r="H14" s="34">
        <f>BS!H14</f>
        <v>3.4005254987937793E-2</v>
      </c>
      <c r="I14" s="34">
        <f>BS!I14</f>
        <v>1.6671248177442956E-2</v>
      </c>
      <c r="J14" s="35">
        <f>BS!J14</f>
        <v>3.1832771095378305E-2</v>
      </c>
    </row>
    <row r="15" spans="1:10" x14ac:dyDescent="0.3">
      <c r="A15" s="54">
        <f t="shared" si="0"/>
        <v>9</v>
      </c>
      <c r="B15" s="12" t="str">
        <f t="shared" si="1"/>
        <v>HALYK Bank</v>
      </c>
      <c r="C15" s="30">
        <f>BS!C15</f>
        <v>1.0518279244836448E-2</v>
      </c>
      <c r="D15" s="31">
        <f>BS!D15</f>
        <v>1.3110986473164995E-2</v>
      </c>
      <c r="E15" s="31">
        <f>BS!E15</f>
        <v>9.2163531425361392E-3</v>
      </c>
      <c r="F15" s="31">
        <f>BS!F15</f>
        <v>5.5190343322144148E-3</v>
      </c>
      <c r="G15" s="31">
        <f>BS!G15</f>
        <v>3.0085807838595101E-3</v>
      </c>
      <c r="H15" s="31">
        <f>BS!H15</f>
        <v>3.8461589238673231E-3</v>
      </c>
      <c r="I15" s="31">
        <f>BS!I15</f>
        <v>2.4667323612844422E-3</v>
      </c>
      <c r="J15" s="32">
        <f>BS!J15</f>
        <v>1.8178610155922779E-2</v>
      </c>
    </row>
    <row r="16" spans="1:10" x14ac:dyDescent="0.3">
      <c r="A16" s="55">
        <f t="shared" si="0"/>
        <v>10</v>
      </c>
      <c r="B16" s="15" t="str">
        <f t="shared" si="1"/>
        <v>Pasha Bank</v>
      </c>
      <c r="C16" s="33">
        <f>BS!C16</f>
        <v>7.1287959029001802E-3</v>
      </c>
      <c r="D16" s="34">
        <f>BS!D16</f>
        <v>6.0907183299740595E-3</v>
      </c>
      <c r="E16" s="34">
        <f>BS!E16</f>
        <v>6.8740265195474538E-3</v>
      </c>
      <c r="F16" s="34">
        <f>BS!F16</f>
        <v>8.1696042054517481E-3</v>
      </c>
      <c r="G16" s="34">
        <f>BS!G16</f>
        <v>5.6260185064267295E-3</v>
      </c>
      <c r="H16" s="34">
        <f>BS!H16</f>
        <v>1.0551796599964467E-2</v>
      </c>
      <c r="I16" s="34">
        <f>BS!I16</f>
        <v>2.4394201910583838E-3</v>
      </c>
      <c r="J16" s="35">
        <f>BS!J16</f>
        <v>8.6278193540489257E-3</v>
      </c>
    </row>
    <row r="17" spans="1:26" x14ac:dyDescent="0.3">
      <c r="A17" s="54">
        <f t="shared" si="0"/>
        <v>11</v>
      </c>
      <c r="B17" s="12" t="str">
        <f t="shared" si="1"/>
        <v>Microbank Crystal</v>
      </c>
      <c r="C17" s="30">
        <f>BS!C17</f>
        <v>6.2635679728476733E-3</v>
      </c>
      <c r="D17" s="31">
        <f>BS!D17</f>
        <v>8.4632591956881938E-3</v>
      </c>
      <c r="E17" s="31">
        <f>BS!E17</f>
        <v>6.1778576576244403E-3</v>
      </c>
      <c r="F17" s="31">
        <f>BS!F17</f>
        <v>0</v>
      </c>
      <c r="G17" s="31">
        <f>BS!G17</f>
        <v>0</v>
      </c>
      <c r="H17" s="31">
        <f>BS!H17</f>
        <v>0</v>
      </c>
      <c r="I17" s="31">
        <f>BS!I17</f>
        <v>0</v>
      </c>
      <c r="J17" s="32">
        <f>BS!J17</f>
        <v>6.7678741654052512E-3</v>
      </c>
    </row>
    <row r="18" spans="1:26" x14ac:dyDescent="0.3">
      <c r="A18" s="55">
        <f t="shared" si="0"/>
        <v>12</v>
      </c>
      <c r="B18" s="15" t="str">
        <f t="shared" si="1"/>
        <v>IS Bank</v>
      </c>
      <c r="C18" s="33">
        <f>BS!C18</f>
        <v>4.8020211096216686E-3</v>
      </c>
      <c r="D18" s="34">
        <f>BS!D18</f>
        <v>4.9263012961066124E-3</v>
      </c>
      <c r="E18" s="34">
        <f>BS!E18</f>
        <v>3.8340086541267917E-3</v>
      </c>
      <c r="F18" s="34">
        <f>BS!F18</f>
        <v>3.7316315643176265E-3</v>
      </c>
      <c r="G18" s="34">
        <f>BS!G18</f>
        <v>1.4809067011802607E-3</v>
      </c>
      <c r="H18" s="34">
        <f>BS!H18</f>
        <v>3.0025612757183465E-3</v>
      </c>
      <c r="I18" s="34">
        <f>BS!I18</f>
        <v>4.9651361409478953E-4</v>
      </c>
      <c r="J18" s="35">
        <f>BS!J18</f>
        <v>1.0497655993840765E-2</v>
      </c>
    </row>
    <row r="19" spans="1:26" x14ac:dyDescent="0.3">
      <c r="A19" s="54">
        <f t="shared" si="0"/>
        <v>13</v>
      </c>
      <c r="B19" s="12" t="str">
        <f t="shared" si="1"/>
        <v>VTB Bank Georgia</v>
      </c>
      <c r="C19" s="30">
        <f>BS!C19</f>
        <v>4.5730681349218745E-3</v>
      </c>
      <c r="D19" s="31">
        <f>BS!D19</f>
        <v>2.8509927850454454E-3</v>
      </c>
      <c r="E19" s="31">
        <f>BS!E19</f>
        <v>1.812360660265082E-3</v>
      </c>
      <c r="F19" s="31">
        <f>BS!F19</f>
        <v>2.1564801635214157E-4</v>
      </c>
      <c r="G19" s="31">
        <f>BS!G19</f>
        <v>2.3942946446086507E-4</v>
      </c>
      <c r="H19" s="31">
        <f>BS!H19</f>
        <v>4.31037373942749E-4</v>
      </c>
      <c r="I19" s="31">
        <f>BS!I19</f>
        <v>1.15473932974935E-4</v>
      </c>
      <c r="J19" s="32">
        <f>BS!J19</f>
        <v>2.0816642039639004E-2</v>
      </c>
    </row>
    <row r="20" spans="1:26" x14ac:dyDescent="0.3">
      <c r="A20" s="55">
        <f t="shared" si="0"/>
        <v>14</v>
      </c>
      <c r="B20" s="15" t="str">
        <f t="shared" si="1"/>
        <v>Ziraat Bank</v>
      </c>
      <c r="C20" s="33">
        <f>BS!C20</f>
        <v>2.6552561488898474E-3</v>
      </c>
      <c r="D20" s="34">
        <f>BS!D20</f>
        <v>2.6022156980490077E-3</v>
      </c>
      <c r="E20" s="34">
        <f>BS!E20</f>
        <v>2.1089217257864771E-3</v>
      </c>
      <c r="F20" s="34">
        <f>BS!F20</f>
        <v>2.8334443500883694E-3</v>
      </c>
      <c r="G20" s="34">
        <f>BS!G20</f>
        <v>2.4881724375546972E-3</v>
      </c>
      <c r="H20" s="34">
        <f>BS!H20</f>
        <v>4.2244341987876105E-3</v>
      </c>
      <c r="I20" s="34">
        <f>BS!I20</f>
        <v>1.364945061428707E-3</v>
      </c>
      <c r="J20" s="35">
        <f>BS!J20</f>
        <v>5.8698030081534361E-3</v>
      </c>
    </row>
    <row r="21" spans="1:26" x14ac:dyDescent="0.3">
      <c r="A21" s="54">
        <f t="shared" si="0"/>
        <v>15</v>
      </c>
      <c r="B21" s="12" t="str">
        <f t="shared" si="1"/>
        <v>Silk Bank</v>
      </c>
      <c r="C21" s="30">
        <f>BS!C21</f>
        <v>2.2992782986651201E-3</v>
      </c>
      <c r="D21" s="31">
        <f>BS!D21</f>
        <v>2.0269328898006324E-3</v>
      </c>
      <c r="E21" s="31">
        <f>BS!E21</f>
        <v>1.834876286323226E-3</v>
      </c>
      <c r="F21" s="31">
        <f>BS!F21</f>
        <v>2.4435949676188101E-3</v>
      </c>
      <c r="G21" s="31">
        <f>BS!G21</f>
        <v>2.4078516236515054E-3</v>
      </c>
      <c r="H21" s="31">
        <f>BS!H21</f>
        <v>3.6958459510712852E-3</v>
      </c>
      <c r="I21" s="31">
        <f>BS!I21</f>
        <v>1.5746186854189805E-3</v>
      </c>
      <c r="J21" s="32">
        <f>BS!J21</f>
        <v>5.0317475598935114E-3</v>
      </c>
    </row>
    <row r="22" spans="1:26" s="78" customFormat="1" x14ac:dyDescent="0.3">
      <c r="A22" s="55">
        <f t="shared" si="0"/>
        <v>16</v>
      </c>
      <c r="B22" s="15" t="str">
        <f t="shared" si="1"/>
        <v>Microbank MBC</v>
      </c>
      <c r="C22" s="33">
        <f>BS!C22</f>
        <v>1.5130058062413274E-3</v>
      </c>
      <c r="D22" s="34">
        <f>BS!D22</f>
        <v>2.0116014949903257E-3</v>
      </c>
      <c r="E22" s="34">
        <f>BS!E22</f>
        <v>1.5017011849437299E-3</v>
      </c>
      <c r="F22" s="34">
        <f>BS!F22</f>
        <v>1.6849020377500445E-5</v>
      </c>
      <c r="G22" s="34">
        <f>BS!G22</f>
        <v>1.9137286585726348E-5</v>
      </c>
      <c r="H22" s="34">
        <f>BS!H22</f>
        <v>1.9439807379977466E-6</v>
      </c>
      <c r="I22" s="34">
        <f>BS!I22</f>
        <v>3.0260028700695505E-5</v>
      </c>
      <c r="J22" s="35">
        <f>BS!J22</f>
        <v>1.5795204452967954E-3</v>
      </c>
    </row>
    <row r="23" spans="1:26" x14ac:dyDescent="0.3">
      <c r="A23" s="54">
        <f t="shared" si="0"/>
        <v>17</v>
      </c>
      <c r="B23" s="12" t="str">
        <f t="shared" si="1"/>
        <v>HashBank</v>
      </c>
      <c r="C23" s="30">
        <f>BS!C23</f>
        <v>3.3062317581768343E-4</v>
      </c>
      <c r="D23" s="31">
        <f>BS!D23</f>
        <v>0</v>
      </c>
      <c r="E23" s="31">
        <f>BS!E23</f>
        <v>9.6608303948815112E-6</v>
      </c>
      <c r="F23" s="31">
        <f>BS!F23</f>
        <v>4.0110758010418445E-6</v>
      </c>
      <c r="G23" s="31">
        <f>BS!G23</f>
        <v>4.5558370564284549E-6</v>
      </c>
      <c r="H23" s="31">
        <f>BS!H23</f>
        <v>0</v>
      </c>
      <c r="I23" s="31">
        <f>BS!I23</f>
        <v>7.503112068299911E-6</v>
      </c>
      <c r="J23" s="32">
        <f>BS!J23</f>
        <v>2.2191157438234189E-3</v>
      </c>
    </row>
    <row r="24" spans="1:26" x14ac:dyDescent="0.3">
      <c r="A24" s="55">
        <f t="shared" si="0"/>
        <v>18</v>
      </c>
      <c r="B24" s="15" t="str">
        <f t="shared" si="1"/>
        <v>PaveBank</v>
      </c>
      <c r="C24" s="33">
        <f>BS!C24</f>
        <v>3.1057346187412783E-4</v>
      </c>
      <c r="D24" s="34">
        <f>BS!D24</f>
        <v>0</v>
      </c>
      <c r="E24" s="34">
        <f>BS!E24</f>
        <v>2.7701749362508071E-4</v>
      </c>
      <c r="F24" s="34">
        <f>BS!F24</f>
        <v>3.6814807747188551E-4</v>
      </c>
      <c r="G24" s="34">
        <f>BS!G24</f>
        <v>4.1814628423608307E-4</v>
      </c>
      <c r="H24" s="34">
        <f>BS!H24</f>
        <v>1.0645082046735568E-3</v>
      </c>
      <c r="I24" s="34">
        <f>BS!I24</f>
        <v>0</v>
      </c>
      <c r="J24" s="35">
        <f>BS!J24</f>
        <v>5.0801156570269221E-4</v>
      </c>
    </row>
    <row r="25" spans="1:26" ht="13.5" thickBot="1" x14ac:dyDescent="0.35">
      <c r="A25" s="54">
        <f t="shared" si="0"/>
        <v>19</v>
      </c>
      <c r="B25" s="12" t="str">
        <f t="shared" si="1"/>
        <v>Paysera</v>
      </c>
      <c r="C25" s="30">
        <f>BS!C25</f>
        <v>2.0054694798583682E-4</v>
      </c>
      <c r="D25" s="31">
        <f>BS!D25</f>
        <v>0</v>
      </c>
      <c r="E25" s="31">
        <f>BS!E25</f>
        <v>1.1979181072347883E-4</v>
      </c>
      <c r="F25" s="31">
        <f>BS!F25</f>
        <v>5.726678425944498E-5</v>
      </c>
      <c r="G25" s="31">
        <f>BS!G25</f>
        <v>6.5044188775004576E-5</v>
      </c>
      <c r="H25" s="31">
        <f>BS!H25</f>
        <v>9.9829095460890043E-5</v>
      </c>
      <c r="I25" s="31">
        <f>BS!I25</f>
        <v>4.254103842178241E-5</v>
      </c>
      <c r="J25" s="32">
        <f>BS!J25</f>
        <v>6.756976278738026E-4</v>
      </c>
    </row>
    <row r="26" spans="1:26" ht="13.5" thickBot="1" x14ac:dyDescent="0.35">
      <c r="A26" s="55"/>
      <c r="B26" s="19" t="s">
        <v>49</v>
      </c>
      <c r="C26" s="20">
        <f>SUM(C7:C25)</f>
        <v>1.0000000000000007</v>
      </c>
      <c r="D26" s="21">
        <f t="shared" ref="D26:J26" si="2">SUM(D7:D25)</f>
        <v>1.0000000000000009</v>
      </c>
      <c r="E26" s="21">
        <f t="shared" si="2"/>
        <v>1.0000000000000009</v>
      </c>
      <c r="F26" s="21">
        <f t="shared" si="2"/>
        <v>1</v>
      </c>
      <c r="G26" s="21">
        <f t="shared" si="2"/>
        <v>1.0000000000000011</v>
      </c>
      <c r="H26" s="21">
        <f t="shared" si="2"/>
        <v>1.0000000000000007</v>
      </c>
      <c r="I26" s="21">
        <f t="shared" si="2"/>
        <v>0.99999999999999656</v>
      </c>
      <c r="J26" s="22">
        <f t="shared" si="2"/>
        <v>1.0000000000000002</v>
      </c>
    </row>
    <row r="27" spans="1:26" x14ac:dyDescent="0.3">
      <c r="A27" s="55"/>
      <c r="B27" s="15"/>
      <c r="Y27" s="23"/>
      <c r="Z27" s="23"/>
    </row>
    <row r="28" spans="1:26" ht="13.5" thickBot="1" x14ac:dyDescent="0.35">
      <c r="B28" s="62" t="s">
        <v>52</v>
      </c>
    </row>
    <row r="29" spans="1:26" x14ac:dyDescent="0.3">
      <c r="A29" s="174" t="s">
        <v>0</v>
      </c>
      <c r="B29" s="172" t="s">
        <v>283</v>
      </c>
      <c r="C29" s="176" t="s">
        <v>1</v>
      </c>
      <c r="D29" s="177"/>
      <c r="E29" s="177"/>
      <c r="F29" s="178"/>
      <c r="G29" s="79" t="s">
        <v>2</v>
      </c>
      <c r="H29" s="80"/>
      <c r="I29" s="80"/>
      <c r="J29" s="80"/>
      <c r="K29" s="80"/>
      <c r="L29" s="80"/>
      <c r="M29" s="80"/>
      <c r="N29" s="81"/>
      <c r="O29" s="176" t="s">
        <v>3</v>
      </c>
      <c r="P29" s="177"/>
      <c r="Q29" s="178"/>
      <c r="R29" s="176" t="s">
        <v>4</v>
      </c>
      <c r="S29" s="177"/>
      <c r="T29" s="178"/>
    </row>
    <row r="30" spans="1:26" ht="106.5" x14ac:dyDescent="0.3">
      <c r="A30" s="175"/>
      <c r="B30" s="173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3 months 2025</v>
      </c>
      <c r="S30" s="9" t="s">
        <v>79</v>
      </c>
      <c r="T30" s="10" t="s">
        <v>80</v>
      </c>
    </row>
    <row r="31" spans="1:26" x14ac:dyDescent="0.3">
      <c r="A31" s="119"/>
      <c r="B31" s="120" t="s">
        <v>263</v>
      </c>
      <c r="C31" s="121">
        <f>BS!C31</f>
        <v>98225304138.715607</v>
      </c>
      <c r="D31" s="122">
        <f>BS!D31</f>
        <v>14081245228.410059</v>
      </c>
      <c r="E31" s="122">
        <f>BS!E31</f>
        <v>65411434692.219101</v>
      </c>
      <c r="F31" s="123">
        <f>BS!F31</f>
        <v>-1117122914.1159201</v>
      </c>
      <c r="G31" s="121">
        <f>BS!G31</f>
        <v>83956344004.313507</v>
      </c>
      <c r="H31" s="122">
        <f>BS!H31</f>
        <v>60268868500.866829</v>
      </c>
      <c r="I31" s="122">
        <f>BS!I31</f>
        <v>5617892120.0485096</v>
      </c>
      <c r="J31" s="122">
        <f>BS!J31</f>
        <v>53062454233.056999</v>
      </c>
      <c r="K31" s="122">
        <f>BS!K31</f>
        <v>20843303952.555401</v>
      </c>
      <c r="L31" s="122">
        <f>BS!L31</f>
        <v>32219150280.501598</v>
      </c>
      <c r="M31" s="122">
        <f>BS!M31</f>
        <v>1153434993.8</v>
      </c>
      <c r="N31" s="123">
        <f>BS!N31</f>
        <v>21666969908.383869</v>
      </c>
      <c r="O31" s="121">
        <f>BS!O31</f>
        <v>14268960097.3421</v>
      </c>
      <c r="P31" s="122">
        <f>BS!P31</f>
        <v>1164287975.1199999</v>
      </c>
      <c r="Q31" s="123">
        <f>BS!Q31</f>
        <v>17333890097.034599</v>
      </c>
      <c r="R31" s="124">
        <f>BS!R31</f>
        <v>748282847.69396102</v>
      </c>
      <c r="S31" s="125">
        <f>BS!S31</f>
        <v>3.0929514510405653E-2</v>
      </c>
      <c r="T31" s="126">
        <f>BS!T31</f>
        <v>0.21083368735742702</v>
      </c>
    </row>
    <row r="32" spans="1:26" x14ac:dyDescent="0.3">
      <c r="A32" s="55">
        <v>1</v>
      </c>
      <c r="B32" s="15" t="s">
        <v>148</v>
      </c>
      <c r="C32" s="27">
        <f>BS!C32</f>
        <v>39216918068.221603</v>
      </c>
      <c r="D32" s="28">
        <f>BS!D32</f>
        <v>4938815333.580101</v>
      </c>
      <c r="E32" s="28">
        <f>BS!E32</f>
        <v>24424340994.904701</v>
      </c>
      <c r="F32" s="29">
        <f>BS!F32</f>
        <v>-335571082.76380002</v>
      </c>
      <c r="G32" s="27">
        <f>BS!G32</f>
        <v>34069730588.2435</v>
      </c>
      <c r="H32" s="28">
        <f>BS!H32</f>
        <v>25466610174.341</v>
      </c>
      <c r="I32" s="28">
        <f>BS!I32</f>
        <v>1931526919.0065</v>
      </c>
      <c r="J32" s="28">
        <f>BS!J32</f>
        <v>22971580871.044601</v>
      </c>
      <c r="K32" s="28">
        <f>BS!K32</f>
        <v>7988307995.6899996</v>
      </c>
      <c r="L32" s="28">
        <f>BS!L32</f>
        <v>14983272875.354601</v>
      </c>
      <c r="M32" s="85"/>
      <c r="N32" s="29">
        <f>BS!N32</f>
        <v>7726505344.3500004</v>
      </c>
      <c r="O32" s="27">
        <f>BS!O32</f>
        <v>5147187480.27668</v>
      </c>
      <c r="P32" s="28">
        <f>BS!P32</f>
        <v>27993660.18</v>
      </c>
      <c r="Q32" s="29">
        <f>BS!Q32</f>
        <v>6328558626.6489801</v>
      </c>
      <c r="R32" s="27">
        <f>BS!R32</f>
        <v>387779896.82170898</v>
      </c>
      <c r="S32" s="70">
        <f>BS!S32</f>
        <v>4.0588720321575567E-2</v>
      </c>
      <c r="T32" s="71">
        <f>BS!T32</f>
        <v>0.30030126464416862</v>
      </c>
    </row>
    <row r="33" spans="1:21" x14ac:dyDescent="0.3">
      <c r="A33" s="54">
        <v>2</v>
      </c>
      <c r="B33" s="12" t="s">
        <v>149</v>
      </c>
      <c r="C33" s="24">
        <f>BS!C33</f>
        <v>36588584728.730103</v>
      </c>
      <c r="D33" s="25">
        <f>BS!D33</f>
        <v>5577451694.9499998</v>
      </c>
      <c r="E33" s="25">
        <f>BS!E33</f>
        <v>24718867245.990101</v>
      </c>
      <c r="F33" s="26">
        <f>BS!F33</f>
        <v>-347035743.33999997</v>
      </c>
      <c r="G33" s="24">
        <f>BS!G33</f>
        <v>31340677801.880001</v>
      </c>
      <c r="H33" s="25">
        <f>BS!H33</f>
        <v>22215558926.009979</v>
      </c>
      <c r="I33" s="25">
        <f>BS!I33</f>
        <v>2647170345.0065999</v>
      </c>
      <c r="J33" s="25">
        <f>BS!J33</f>
        <v>18909766991.965</v>
      </c>
      <c r="K33" s="25">
        <f>BS!K33</f>
        <v>7672785113.8734503</v>
      </c>
      <c r="L33" s="25">
        <f>BS!L33</f>
        <v>11236981878.0914</v>
      </c>
      <c r="M33" s="85"/>
      <c r="N33" s="26">
        <f>BS!N33</f>
        <v>8383929089.7000008</v>
      </c>
      <c r="O33" s="24">
        <f>BS!O33</f>
        <v>5247906880.4399996</v>
      </c>
      <c r="P33" s="25">
        <f>BS!P33</f>
        <v>21015907.690000001</v>
      </c>
      <c r="Q33" s="26">
        <f>BS!Q33</f>
        <v>6787654987.4893999</v>
      </c>
      <c r="R33" s="24">
        <f>BS!R33</f>
        <v>294371407.76999998</v>
      </c>
      <c r="S33" s="72">
        <f>BS!S33</f>
        <v>3.2018624611483165E-2</v>
      </c>
      <c r="T33" s="73">
        <f>BS!T33</f>
        <v>0.22425242971642254</v>
      </c>
    </row>
    <row r="34" spans="1:21" x14ac:dyDescent="0.3">
      <c r="A34" s="55">
        <v>3</v>
      </c>
      <c r="B34" s="15" t="s">
        <v>150</v>
      </c>
      <c r="C34" s="27">
        <f>BS!C34</f>
        <v>5399413459.6908398</v>
      </c>
      <c r="D34" s="28">
        <f>BS!D34</f>
        <v>543701192.30999994</v>
      </c>
      <c r="E34" s="28">
        <f>BS!E34</f>
        <v>3903428389.6577601</v>
      </c>
      <c r="F34" s="29">
        <f>BS!F34</f>
        <v>-139472147.533126</v>
      </c>
      <c r="G34" s="27">
        <f>BS!G34</f>
        <v>4769343860.8492403</v>
      </c>
      <c r="H34" s="28">
        <f>BS!H34</f>
        <v>3549077182.777647</v>
      </c>
      <c r="I34" s="28">
        <f>BS!I34</f>
        <v>125695805.10073701</v>
      </c>
      <c r="J34" s="28">
        <f>BS!J34</f>
        <v>3399677371.24371</v>
      </c>
      <c r="K34" s="28">
        <f>BS!K34</f>
        <v>1474066207.6872599</v>
      </c>
      <c r="L34" s="28">
        <f>BS!L34</f>
        <v>1925611163.5564499</v>
      </c>
      <c r="M34" s="85"/>
      <c r="N34" s="29">
        <f>BS!N34</f>
        <v>1123389630.706876</v>
      </c>
      <c r="O34" s="27">
        <f>BS!O34</f>
        <v>630069598.89999998</v>
      </c>
      <c r="P34" s="28">
        <f>BS!P34</f>
        <v>44490459.259999998</v>
      </c>
      <c r="Q34" s="29">
        <f>BS!Q34</f>
        <v>636735176.87199998</v>
      </c>
      <c r="R34" s="27">
        <f>BS!R34</f>
        <v>29791150.180587001</v>
      </c>
      <c r="S34" s="70">
        <f>BS!S34</f>
        <v>2.3024092846881561E-2</v>
      </c>
      <c r="T34" s="71">
        <f>BS!T34</f>
        <v>0.19352832777294435</v>
      </c>
    </row>
    <row r="35" spans="1:21" x14ac:dyDescent="0.3">
      <c r="A35" s="54">
        <v>4</v>
      </c>
      <c r="B35" s="12" t="s">
        <v>153</v>
      </c>
      <c r="C35" s="24">
        <f>BS!C35</f>
        <v>4066132882.217</v>
      </c>
      <c r="D35" s="25">
        <f>BS!D35</f>
        <v>500922642.57299995</v>
      </c>
      <c r="E35" s="25">
        <f>BS!E35</f>
        <v>3013247634.29</v>
      </c>
      <c r="F35" s="26">
        <f>BS!F35</f>
        <v>-35686157.079999998</v>
      </c>
      <c r="G35" s="24">
        <f>BS!G35</f>
        <v>3438788251.0524101</v>
      </c>
      <c r="H35" s="25">
        <f>BS!H35</f>
        <v>2633465766.4460101</v>
      </c>
      <c r="I35" s="25">
        <f>BS!I35</f>
        <v>324008100.91799998</v>
      </c>
      <c r="J35" s="25">
        <f>BS!J35</f>
        <v>2281673211.1175098</v>
      </c>
      <c r="K35" s="25">
        <f>BS!K35</f>
        <v>993891985.62549996</v>
      </c>
      <c r="L35" s="25">
        <f>BS!L35</f>
        <v>1287781225.4920101</v>
      </c>
      <c r="M35" s="85"/>
      <c r="N35" s="26">
        <f>BS!N35</f>
        <v>753354080.39639997</v>
      </c>
      <c r="O35" s="24">
        <f>BS!O35</f>
        <v>627344631.51999998</v>
      </c>
      <c r="P35" s="25">
        <f>BS!P35</f>
        <v>18212575</v>
      </c>
      <c r="Q35" s="26">
        <f>BS!Q35</f>
        <v>729708654.50999999</v>
      </c>
      <c r="R35" s="24">
        <f>BS!R35</f>
        <v>23227031.16</v>
      </c>
      <c r="S35" s="72">
        <f>BS!S35</f>
        <v>2.3017267835178244E-2</v>
      </c>
      <c r="T35" s="73">
        <f>BS!T35</f>
        <v>0.15092830751023922</v>
      </c>
    </row>
    <row r="36" spans="1:21" x14ac:dyDescent="0.3">
      <c r="A36" s="55">
        <v>5</v>
      </c>
      <c r="B36" s="15" t="s">
        <v>156</v>
      </c>
      <c r="C36" s="27">
        <f>BS!C36</f>
        <v>3189911243.2566199</v>
      </c>
      <c r="D36" s="28">
        <f>BS!D36</f>
        <v>406485260.36913699</v>
      </c>
      <c r="E36" s="28">
        <f>BS!E36</f>
        <v>2632859515.3010101</v>
      </c>
      <c r="F36" s="29">
        <f>BS!F36</f>
        <v>-58848085.573523998</v>
      </c>
      <c r="G36" s="27">
        <f>BS!G36</f>
        <v>2790337261.1448998</v>
      </c>
      <c r="H36" s="28">
        <f>BS!H36</f>
        <v>1282500454.7549028</v>
      </c>
      <c r="I36" s="28">
        <f>BS!I36</f>
        <v>45383366.909999996</v>
      </c>
      <c r="J36" s="28">
        <f>BS!J36</f>
        <v>1227102704.2749</v>
      </c>
      <c r="K36" s="28">
        <f>BS!K36</f>
        <v>380816770.55449998</v>
      </c>
      <c r="L36" s="28">
        <f>BS!L36</f>
        <v>846285933.72040296</v>
      </c>
      <c r="M36" s="85"/>
      <c r="N36" s="29">
        <f>BS!N36</f>
        <v>1421266395.9200001</v>
      </c>
      <c r="O36" s="27">
        <f>BS!O36</f>
        <v>399573984.52275199</v>
      </c>
      <c r="P36" s="28">
        <f>BS!P36</f>
        <v>5239960</v>
      </c>
      <c r="Q36" s="29">
        <f>BS!Q36</f>
        <v>466776392.41275299</v>
      </c>
      <c r="R36" s="27">
        <f>BS!R36</f>
        <v>21971068.152752001</v>
      </c>
      <c r="S36" s="70">
        <f>BS!S36</f>
        <v>2.8360594190948604E-2</v>
      </c>
      <c r="T36" s="71">
        <f>BS!T36</f>
        <v>0.22637609641296202</v>
      </c>
    </row>
    <row r="37" spans="1:21" x14ac:dyDescent="0.3">
      <c r="A37" s="54">
        <v>6</v>
      </c>
      <c r="B37" s="12" t="s">
        <v>155</v>
      </c>
      <c r="C37" s="24">
        <f>BS!C37</f>
        <v>1999404519.5687101</v>
      </c>
      <c r="D37" s="25">
        <f>BS!D37</f>
        <v>234207939.38999999</v>
      </c>
      <c r="E37" s="25">
        <f>BS!E37</f>
        <v>1500024663.2521</v>
      </c>
      <c r="F37" s="26">
        <f>BS!F37</f>
        <v>-33801187.408859</v>
      </c>
      <c r="G37" s="24">
        <f>BS!G37</f>
        <v>1710098197.08371</v>
      </c>
      <c r="H37" s="25">
        <f>BS!H37</f>
        <v>1200745616.250021</v>
      </c>
      <c r="I37" s="25">
        <f>BS!I37</f>
        <v>141977426.62889999</v>
      </c>
      <c r="J37" s="25">
        <f>BS!J37</f>
        <v>1048674383.01552</v>
      </c>
      <c r="K37" s="25">
        <f>BS!K37</f>
        <v>495216523.38880002</v>
      </c>
      <c r="L37" s="25">
        <f>BS!L37</f>
        <v>553457859.626719</v>
      </c>
      <c r="M37" s="85"/>
      <c r="N37" s="26">
        <f>BS!N37</f>
        <v>482831883.34000003</v>
      </c>
      <c r="O37" s="24">
        <f>BS!O37</f>
        <v>289306322</v>
      </c>
      <c r="P37" s="25">
        <f>BS!P37</f>
        <v>121372000</v>
      </c>
      <c r="Q37" s="26">
        <f>BS!Q37</f>
        <v>334321377.94</v>
      </c>
      <c r="R37" s="24">
        <f>BS!R37</f>
        <v>6447369.9949789997</v>
      </c>
      <c r="S37" s="72">
        <f>BS!S37</f>
        <v>1.3031330946379089E-2</v>
      </c>
      <c r="T37" s="73">
        <f>BS!T37</f>
        <v>8.9845083676535237E-2</v>
      </c>
    </row>
    <row r="38" spans="1:21" x14ac:dyDescent="0.3">
      <c r="A38" s="55">
        <v>7</v>
      </c>
      <c r="B38" s="15" t="s">
        <v>152</v>
      </c>
      <c r="C38" s="27">
        <f>BS!C38</f>
        <v>1955758459.8501999</v>
      </c>
      <c r="D38" s="28">
        <f>BS!D38</f>
        <v>433937081.97327399</v>
      </c>
      <c r="E38" s="28">
        <f>BS!E38</f>
        <v>1369729224.7295001</v>
      </c>
      <c r="F38" s="29">
        <f>BS!F38</f>
        <v>-27978143.920315001</v>
      </c>
      <c r="G38" s="27">
        <f>BS!G38</f>
        <v>1634947346.6297801</v>
      </c>
      <c r="H38" s="28">
        <f>BS!H38</f>
        <v>1243760505.4163301</v>
      </c>
      <c r="I38" s="28">
        <f>BS!I38</f>
        <v>101846950.1504</v>
      </c>
      <c r="J38" s="28">
        <f>BS!J38</f>
        <v>1141913555.2685001</v>
      </c>
      <c r="K38" s="28">
        <f>BS!K38</f>
        <v>568375024.66929996</v>
      </c>
      <c r="L38" s="28">
        <f>BS!L38</f>
        <v>573538530.59920001</v>
      </c>
      <c r="M38" s="85"/>
      <c r="N38" s="29">
        <f>BS!N38</f>
        <v>376456845.72502702</v>
      </c>
      <c r="O38" s="27">
        <f>BS!O38</f>
        <v>320811113.06739998</v>
      </c>
      <c r="P38" s="28">
        <f>BS!P38</f>
        <v>112482804.98999999</v>
      </c>
      <c r="Q38" s="29">
        <f>BS!Q38</f>
        <v>330278073.20310003</v>
      </c>
      <c r="R38" s="27">
        <f>BS!R38</f>
        <v>5538335.6973249996</v>
      </c>
      <c r="S38" s="70">
        <f>BS!S38</f>
        <v>1.1377744006358536E-2</v>
      </c>
      <c r="T38" s="71">
        <f>BS!T38</f>
        <v>6.9609189825204754E-2</v>
      </c>
    </row>
    <row r="39" spans="1:21" x14ac:dyDescent="0.3">
      <c r="A39" s="54">
        <v>8</v>
      </c>
      <c r="B39" s="12" t="s">
        <v>154</v>
      </c>
      <c r="C39" s="24">
        <f>BS!C39</f>
        <v>1821722963.9675</v>
      </c>
      <c r="D39" s="25">
        <f>BS!D39</f>
        <v>614885522.81033599</v>
      </c>
      <c r="E39" s="25">
        <f>BS!E39</f>
        <v>1096227083.9995999</v>
      </c>
      <c r="F39" s="26">
        <f>BS!F39</f>
        <v>-56567616.313244998</v>
      </c>
      <c r="G39" s="24">
        <f>BS!G39</f>
        <v>1367502429.7894299</v>
      </c>
      <c r="H39" s="25">
        <f>BS!H39</f>
        <v>1269315369.4386001</v>
      </c>
      <c r="I39" s="25">
        <f>BS!I39</f>
        <v>23391191.001242001</v>
      </c>
      <c r="J39" s="25">
        <f>BS!J39</f>
        <v>1245915316.0903101</v>
      </c>
      <c r="K39" s="25">
        <f>BS!K39</f>
        <v>708781865.69773805</v>
      </c>
      <c r="L39" s="25">
        <f>BS!L39</f>
        <v>537133450.392573</v>
      </c>
      <c r="M39" s="85"/>
      <c r="N39" s="26">
        <f>BS!N39</f>
        <v>84096865.765200004</v>
      </c>
      <c r="O39" s="24">
        <f>BS!O39</f>
        <v>454220540.54777801</v>
      </c>
      <c r="P39" s="25">
        <f>BS!P39</f>
        <v>114430000</v>
      </c>
      <c r="Q39" s="26">
        <f>BS!Q39</f>
        <v>509386060.88937199</v>
      </c>
      <c r="R39" s="24">
        <f>BS!R39</f>
        <v>7497213.8527300004</v>
      </c>
      <c r="S39" s="72">
        <f>BS!S39</f>
        <v>1.5641415878952833E-2</v>
      </c>
      <c r="T39" s="73">
        <f>BS!T39</f>
        <v>6.6650017792648536E-2</v>
      </c>
    </row>
    <row r="40" spans="1:21" x14ac:dyDescent="0.3">
      <c r="A40" s="55">
        <v>9</v>
      </c>
      <c r="B40" s="15" t="s">
        <v>157</v>
      </c>
      <c r="C40" s="27">
        <f>BS!C40</f>
        <v>1033161177.84</v>
      </c>
      <c r="D40" s="28">
        <f>BS!D40</f>
        <v>135980953.63</v>
      </c>
      <c r="E40" s="28">
        <f>BS!E40</f>
        <v>857608435.44000006</v>
      </c>
      <c r="F40" s="29">
        <f>BS!F40</f>
        <v>-17923461.68</v>
      </c>
      <c r="G40" s="27">
        <f>BS!G40</f>
        <v>773771314.89999998</v>
      </c>
      <c r="H40" s="28">
        <f>BS!H40</f>
        <v>332625954.41999996</v>
      </c>
      <c r="I40" s="28">
        <f>BS!I40</f>
        <v>71568948.780000001</v>
      </c>
      <c r="J40" s="28">
        <f>BS!J40</f>
        <v>159642680.15000001</v>
      </c>
      <c r="K40" s="28">
        <f>BS!K40</f>
        <v>80166659.5</v>
      </c>
      <c r="L40" s="28">
        <f>BS!L40</f>
        <v>79476020.650000006</v>
      </c>
      <c r="M40" s="85"/>
      <c r="N40" s="29">
        <f>BS!N40</f>
        <v>421875399.76999998</v>
      </c>
      <c r="O40" s="27">
        <f>BS!O40</f>
        <v>259389862.94</v>
      </c>
      <c r="P40" s="28">
        <f>BS!P40</f>
        <v>76000000</v>
      </c>
      <c r="Q40" s="29">
        <f>BS!Q40</f>
        <v>268176096.10800001</v>
      </c>
      <c r="R40" s="27">
        <f>BS!R40</f>
        <v>3858564.83</v>
      </c>
      <c r="S40" s="70">
        <f>BS!S40</f>
        <v>1.5725337246772175E-2</v>
      </c>
      <c r="T40" s="71">
        <f>BS!T40</f>
        <v>5.9942483935574359E-2</v>
      </c>
    </row>
    <row r="41" spans="1:21" x14ac:dyDescent="0.3">
      <c r="A41" s="54">
        <v>10</v>
      </c>
      <c r="B41" s="12" t="s">
        <v>158</v>
      </c>
      <c r="C41" s="24">
        <f>BS!C41</f>
        <v>700228145.70519996</v>
      </c>
      <c r="D41" s="25">
        <f>BS!D41</f>
        <v>198288716.39709997</v>
      </c>
      <c r="E41" s="25">
        <f>BS!E41</f>
        <v>398402624.26980001</v>
      </c>
      <c r="F41" s="26">
        <f>BS!F41</f>
        <v>-11348753.9846</v>
      </c>
      <c r="G41" s="24">
        <f>BS!G41</f>
        <v>577118135.16989994</v>
      </c>
      <c r="H41" s="25">
        <f>BS!H41</f>
        <v>492372801.5625</v>
      </c>
      <c r="I41" s="25">
        <f>BS!I41</f>
        <v>136959445.8549</v>
      </c>
      <c r="J41" s="25">
        <f>BS!J41</f>
        <v>298530349.51160002</v>
      </c>
      <c r="K41" s="25">
        <f>BS!K41</f>
        <v>219934303.77860001</v>
      </c>
      <c r="L41" s="25">
        <f>BS!L41</f>
        <v>78596045.732999995</v>
      </c>
      <c r="M41" s="85"/>
      <c r="N41" s="26">
        <f>BS!N41</f>
        <v>71552262.683600008</v>
      </c>
      <c r="O41" s="24">
        <f>BS!O41</f>
        <v>123110010.09</v>
      </c>
      <c r="P41" s="25">
        <f>BS!P41</f>
        <v>136800000</v>
      </c>
      <c r="Q41" s="26">
        <f>BS!Q41</f>
        <v>146400028.96000001</v>
      </c>
      <c r="R41" s="24">
        <f>BS!R41</f>
        <v>-914718.04547999997</v>
      </c>
      <c r="S41" s="72">
        <f>BS!S41</f>
        <v>-5.2582282438124982E-3</v>
      </c>
      <c r="T41" s="73">
        <f>BS!T41</f>
        <v>-3.0128498244759987E-2</v>
      </c>
    </row>
    <row r="42" spans="1:21" x14ac:dyDescent="0.3">
      <c r="A42" s="55">
        <v>11</v>
      </c>
      <c r="B42" s="15" t="s">
        <v>289</v>
      </c>
      <c r="C42" s="27">
        <f>BS!C42</f>
        <v>615240869.12648106</v>
      </c>
      <c r="D42" s="28">
        <f>BS!D42</f>
        <v>44515728.471599996</v>
      </c>
      <c r="E42" s="28">
        <f>BS!E42</f>
        <v>553593926.162081</v>
      </c>
      <c r="F42" s="29">
        <f>BS!F42</f>
        <v>-17417566.280900002</v>
      </c>
      <c r="G42" s="27">
        <f>BS!G42</f>
        <v>518670342.71319997</v>
      </c>
      <c r="H42" s="28">
        <f>BS!H42</f>
        <v>0</v>
      </c>
      <c r="I42" s="28">
        <f>BS!I42</f>
        <v>0</v>
      </c>
      <c r="J42" s="28">
        <f>BS!J42</f>
        <v>0</v>
      </c>
      <c r="K42" s="28">
        <f>BS!K42</f>
        <v>0</v>
      </c>
      <c r="L42" s="28">
        <f>BS!L42</f>
        <v>0</v>
      </c>
      <c r="M42" s="85"/>
      <c r="N42" s="29">
        <f>BS!N42</f>
        <v>491224546.34020001</v>
      </c>
      <c r="O42" s="27">
        <f>BS!O42</f>
        <v>96570526.409999996</v>
      </c>
      <c r="P42" s="28">
        <f>BS!P42</f>
        <v>3634576</v>
      </c>
      <c r="Q42" s="29">
        <f>BS!Q42</f>
        <v>103766469.70999999</v>
      </c>
      <c r="R42" s="27">
        <f>BS!R42</f>
        <v>3594055.76</v>
      </c>
      <c r="S42" s="70">
        <f>BS!S42</f>
        <v>2.3594123638051367E-2</v>
      </c>
      <c r="T42" s="71">
        <f>BS!T42</f>
        <v>0.14949278591007303</v>
      </c>
    </row>
    <row r="43" spans="1:21" x14ac:dyDescent="0.3">
      <c r="A43" s="54">
        <v>12</v>
      </c>
      <c r="B43" s="12" t="s">
        <v>240</v>
      </c>
      <c r="C43" s="24">
        <f>BS!C43</f>
        <v>471679983.97312099</v>
      </c>
      <c r="D43" s="25">
        <f>BS!D43</f>
        <v>86249860.759325996</v>
      </c>
      <c r="E43" s="25">
        <f>BS!E43</f>
        <v>322236435.50447202</v>
      </c>
      <c r="F43" s="26">
        <f>BS!F43</f>
        <v>-1695917.0856029999</v>
      </c>
      <c r="G43" s="24">
        <f>BS!G43</f>
        <v>321889349.48138398</v>
      </c>
      <c r="H43" s="25">
        <f>BS!H43</f>
        <v>224901212.04354301</v>
      </c>
      <c r="I43" s="25">
        <f>BS!I43</f>
        <v>35983227.739739999</v>
      </c>
      <c r="J43" s="25">
        <f>BS!J43</f>
        <v>78580544.054804996</v>
      </c>
      <c r="K43" s="25">
        <f>BS!K43</f>
        <v>62583297.305969998</v>
      </c>
      <c r="L43" s="25">
        <f>BS!L43</f>
        <v>15997246.748834999</v>
      </c>
      <c r="M43" s="85"/>
      <c r="N43" s="26">
        <f>BS!N43</f>
        <v>86223563.518963993</v>
      </c>
      <c r="O43" s="24">
        <f>BS!O43</f>
        <v>149790634.49173799</v>
      </c>
      <c r="P43" s="25">
        <f>BS!P43</f>
        <v>69161600</v>
      </c>
      <c r="Q43" s="26">
        <f>BS!Q43</f>
        <v>147115694.66173801</v>
      </c>
      <c r="R43" s="24">
        <f>BS!R43</f>
        <v>3764844.3102000002</v>
      </c>
      <c r="S43" s="72">
        <f>BS!S43</f>
        <v>3.0492880780701975E-2</v>
      </c>
      <c r="T43" s="73">
        <f>BS!T43</f>
        <v>0.10187713381724371</v>
      </c>
    </row>
    <row r="44" spans="1:21" x14ac:dyDescent="0.3">
      <c r="A44" s="55">
        <v>13</v>
      </c>
      <c r="B44" s="15" t="s">
        <v>151</v>
      </c>
      <c r="C44" s="27">
        <f>BS!C44</f>
        <v>449191008.39977002</v>
      </c>
      <c r="D44" s="28">
        <f>BS!D44</f>
        <v>182687539.47370002</v>
      </c>
      <c r="E44" s="28">
        <f>BS!E44</f>
        <v>186487528.366988</v>
      </c>
      <c r="F44" s="29">
        <f>BS!F44</f>
        <v>-22565804.313145</v>
      </c>
      <c r="G44" s="27">
        <f>BS!G44</f>
        <v>152159175.05309999</v>
      </c>
      <c r="H44" s="28">
        <f>BS!H44</f>
        <v>12996861.939999999</v>
      </c>
      <c r="I44" s="28">
        <f>BS!I44</f>
        <v>0</v>
      </c>
      <c r="J44" s="28">
        <f>BS!J44</f>
        <v>12704715</v>
      </c>
      <c r="K44" s="28">
        <f>BS!K44</f>
        <v>8984243</v>
      </c>
      <c r="L44" s="28">
        <f>BS!L44</f>
        <v>3720472</v>
      </c>
      <c r="M44" s="85"/>
      <c r="N44" s="29">
        <f>BS!N44</f>
        <v>118830815.2652</v>
      </c>
      <c r="O44" s="27">
        <f>BS!O44</f>
        <v>297031834.62426299</v>
      </c>
      <c r="P44" s="28">
        <f>BS!P44</f>
        <v>209008277</v>
      </c>
      <c r="Q44" s="29">
        <f>BS!Q44</f>
        <v>339314192.984263</v>
      </c>
      <c r="R44" s="27">
        <f>BS!R44</f>
        <v>-33548334.759892002</v>
      </c>
      <c r="S44" s="70">
        <f>BS!S44</f>
        <v>-0.29700827888298836</v>
      </c>
      <c r="T44" s="71">
        <f>BS!T44</f>
        <v>-0.42989830915196448</v>
      </c>
    </row>
    <row r="45" spans="1:21" x14ac:dyDescent="0.3">
      <c r="A45" s="54">
        <v>14</v>
      </c>
      <c r="B45" s="12" t="s">
        <v>159</v>
      </c>
      <c r="C45" s="24">
        <f>BS!C45</f>
        <v>260813342.79089999</v>
      </c>
      <c r="D45" s="25">
        <f>BS!D45</f>
        <v>85673093.956699997</v>
      </c>
      <c r="E45" s="25">
        <f>BS!E45</f>
        <v>170214662.18799999</v>
      </c>
      <c r="F45" s="26">
        <f>BS!F45</f>
        <v>-4293075.8607000001</v>
      </c>
      <c r="G45" s="24">
        <f>BS!G45</f>
        <v>177057357.8883</v>
      </c>
      <c r="H45" s="25">
        <f>BS!H45</f>
        <v>170768484.94</v>
      </c>
      <c r="I45" s="25">
        <f>BS!I45</f>
        <v>12874205.7587</v>
      </c>
      <c r="J45" s="25">
        <f>BS!J45</f>
        <v>132028536.0917</v>
      </c>
      <c r="K45" s="25">
        <f>BS!K45</f>
        <v>88051166.032900006</v>
      </c>
      <c r="L45" s="25">
        <f>BS!L45</f>
        <v>43977370.058799997</v>
      </c>
      <c r="M45" s="85"/>
      <c r="N45" s="26">
        <f>BS!N45</f>
        <v>2758819.7001999998</v>
      </c>
      <c r="O45" s="24">
        <f>BS!O45</f>
        <v>83755984.902600005</v>
      </c>
      <c r="P45" s="25">
        <f>BS!P45</f>
        <v>50000000</v>
      </c>
      <c r="Q45" s="26">
        <f>BS!Q45</f>
        <v>82711736.182600006</v>
      </c>
      <c r="R45" s="24">
        <f>BS!R45</f>
        <v>1787924.1274999999</v>
      </c>
      <c r="S45" s="72">
        <f>BS!S45</f>
        <v>2.8413607347275025E-2</v>
      </c>
      <c r="T45" s="73">
        <f>BS!T45</f>
        <v>8.6318986282518467E-2</v>
      </c>
      <c r="U45" s="74"/>
    </row>
    <row r="46" spans="1:21" x14ac:dyDescent="0.3">
      <c r="A46" s="55">
        <v>15</v>
      </c>
      <c r="B46" s="15" t="s">
        <v>160</v>
      </c>
      <c r="C46" s="27">
        <f>BS!C46</f>
        <v>225847310.18593001</v>
      </c>
      <c r="D46" s="28">
        <f>BS!D46</f>
        <v>30460113.879999999</v>
      </c>
      <c r="E46" s="28">
        <f>BS!E46</f>
        <v>132584588.346705</v>
      </c>
      <c r="F46" s="29">
        <f>BS!F46</f>
        <v>-2949097.4651779998</v>
      </c>
      <c r="G46" s="27">
        <f>BS!G46</f>
        <v>154049504.69991001</v>
      </c>
      <c r="H46" s="28">
        <f>BS!H46</f>
        <v>147272703.772798</v>
      </c>
      <c r="I46" s="28">
        <f>BS!I46</f>
        <v>19506187.192798</v>
      </c>
      <c r="J46" s="28">
        <f>BS!J46</f>
        <v>127766516.58</v>
      </c>
      <c r="K46" s="28">
        <f>BS!K46</f>
        <v>77033640.519999996</v>
      </c>
      <c r="L46" s="28">
        <f>BS!L46</f>
        <v>50732876.060000002</v>
      </c>
      <c r="M46" s="85"/>
      <c r="N46" s="29">
        <f>BS!N46</f>
        <v>4462299.6098180003</v>
      </c>
      <c r="O46" s="27">
        <f>BS!O46</f>
        <v>71797805.152018994</v>
      </c>
      <c r="P46" s="28">
        <f>BS!P46</f>
        <v>99215900</v>
      </c>
      <c r="Q46" s="29">
        <f>BS!Q46</f>
        <v>55325331.819732003</v>
      </c>
      <c r="R46" s="27">
        <f>BS!R46</f>
        <v>-5268135.7443150003</v>
      </c>
      <c r="S46" s="70">
        <f>BS!S46</f>
        <v>-9.1574791364160024E-2</v>
      </c>
      <c r="T46" s="71">
        <f>BS!T46</f>
        <v>-0.31441886277393677</v>
      </c>
      <c r="U46" s="75"/>
    </row>
    <row r="47" spans="1:21" x14ac:dyDescent="0.3">
      <c r="A47" s="55">
        <v>16</v>
      </c>
      <c r="B47" s="12" t="s">
        <v>290</v>
      </c>
      <c r="C47" s="24">
        <f>BS!C47</f>
        <v>148615455.48169699</v>
      </c>
      <c r="D47" s="25">
        <f>BS!D47</f>
        <v>10884421.465799998</v>
      </c>
      <c r="E47" s="25">
        <f>BS!E47</f>
        <v>131581739.81633</v>
      </c>
      <c r="F47" s="26">
        <f>BS!F47</f>
        <v>-3969073.512933</v>
      </c>
      <c r="G47" s="24">
        <f>BS!G47</f>
        <v>126077341.274821</v>
      </c>
      <c r="H47" s="25">
        <f>BS!H47</f>
        <v>1015471.3935</v>
      </c>
      <c r="I47" s="25">
        <f>BS!I47</f>
        <v>0</v>
      </c>
      <c r="J47" s="25">
        <f>BS!J47</f>
        <v>1015471.3936</v>
      </c>
      <c r="K47" s="25">
        <f>BS!K47</f>
        <v>40518.981399999997</v>
      </c>
      <c r="L47" s="25">
        <f>BS!L47</f>
        <v>974952.41220000002</v>
      </c>
      <c r="M47" s="85"/>
      <c r="N47" s="26">
        <f>BS!N47</f>
        <v>117366949.132421</v>
      </c>
      <c r="O47" s="24">
        <f>BS!O47</f>
        <v>22538114.206875999</v>
      </c>
      <c r="P47" s="25">
        <f>BS!P47</f>
        <v>2254500</v>
      </c>
      <c r="Q47" s="26">
        <f>BS!Q47</f>
        <v>25085562.892696001</v>
      </c>
      <c r="R47" s="24">
        <f>BS!R47</f>
        <v>683967.35586500005</v>
      </c>
      <c r="S47" s="72">
        <f>BS!S47</f>
        <v>1.873981484391133E-2</v>
      </c>
      <c r="T47" s="73">
        <f>BS!T47</f>
        <v>0.12210911539131115</v>
      </c>
    </row>
    <row r="48" spans="1:21" x14ac:dyDescent="0.3">
      <c r="A48" s="55">
        <v>17</v>
      </c>
      <c r="B48" s="15" t="s">
        <v>273</v>
      </c>
      <c r="C48" s="27">
        <f>BS!C48</f>
        <v>32475562</v>
      </c>
      <c r="D48" s="28">
        <f>BS!D48</f>
        <v>14305815</v>
      </c>
      <c r="E48" s="28">
        <f>BS!E48</f>
        <v>0</v>
      </c>
      <c r="F48" s="29">
        <f>BS!F48</f>
        <v>0</v>
      </c>
      <c r="G48" s="27">
        <f>BS!G48</f>
        <v>811088</v>
      </c>
      <c r="H48" s="28">
        <f>BS!H48</f>
        <v>241743</v>
      </c>
      <c r="I48" s="28">
        <f>BS!I48</f>
        <v>0</v>
      </c>
      <c r="J48" s="28">
        <f>BS!J48</f>
        <v>241743.8953</v>
      </c>
      <c r="K48" s="28">
        <f>BS!K48</f>
        <v>0</v>
      </c>
      <c r="L48" s="28">
        <f>BS!L48</f>
        <v>241743.8953</v>
      </c>
      <c r="M48" s="85"/>
      <c r="N48" s="29">
        <f>BS!N48</f>
        <v>0</v>
      </c>
      <c r="O48" s="27">
        <f>BS!O48</f>
        <v>31664474</v>
      </c>
      <c r="P48" s="28">
        <f>BS!P48</f>
        <v>41223750</v>
      </c>
      <c r="Q48" s="29">
        <f>BS!Q48</f>
        <v>26170568</v>
      </c>
      <c r="R48" s="27">
        <f>BS!R48</f>
        <v>-2088941.03</v>
      </c>
      <c r="S48" s="70">
        <f>BS!S48</f>
        <v>-0.27685790967975299</v>
      </c>
      <c r="T48" s="71">
        <f>BS!T48</f>
        <v>-0.28225174407941589</v>
      </c>
      <c r="U48" s="75"/>
    </row>
    <row r="49" spans="1:21" x14ac:dyDescent="0.3">
      <c r="A49" s="55">
        <v>18</v>
      </c>
      <c r="B49" s="12" t="s">
        <v>271</v>
      </c>
      <c r="C49" s="24">
        <f>BS!C49</f>
        <v>30506172.75</v>
      </c>
      <c r="D49" s="25">
        <f>BS!D49</f>
        <v>30026833.66</v>
      </c>
      <c r="E49" s="25">
        <f>BS!E49</f>
        <v>0</v>
      </c>
      <c r="F49" s="26">
        <f>BS!F49</f>
        <v>0</v>
      </c>
      <c r="G49" s="24">
        <f>BS!G49</f>
        <v>23257375.989999998</v>
      </c>
      <c r="H49" s="25">
        <f>BS!H49</f>
        <v>22187868.07</v>
      </c>
      <c r="I49" s="25">
        <f>BS!I49</f>
        <v>0</v>
      </c>
      <c r="J49" s="25">
        <f>BS!J49</f>
        <v>22187868.07</v>
      </c>
      <c r="K49" s="25">
        <f>BS!K49</f>
        <v>22187868.07</v>
      </c>
      <c r="L49" s="25">
        <f>BS!L49</f>
        <v>0</v>
      </c>
      <c r="M49" s="85"/>
      <c r="N49" s="26">
        <f>BS!N49</f>
        <v>845116.46</v>
      </c>
      <c r="O49" s="24">
        <f>BS!O49</f>
        <v>7248796.7599999998</v>
      </c>
      <c r="P49" s="25">
        <f>BS!P49</f>
        <v>8052000</v>
      </c>
      <c r="Q49" s="26">
        <f>BS!Q49</f>
        <v>6989690.96</v>
      </c>
      <c r="R49" s="24">
        <f>BS!R49</f>
        <v>-173922.63</v>
      </c>
      <c r="S49" s="72">
        <f>BS!S49</f>
        <v>-3.1034044882635912E-2</v>
      </c>
      <c r="T49" s="73">
        <f>BS!T49</f>
        <v>-9.4668587918606578E-2</v>
      </c>
    </row>
    <row r="50" spans="1:21" x14ac:dyDescent="0.3">
      <c r="A50" s="55">
        <v>19</v>
      </c>
      <c r="B50" s="15" t="s">
        <v>165</v>
      </c>
      <c r="C50" s="27">
        <f>BS!C50</f>
        <v>19698784.960000001</v>
      </c>
      <c r="D50" s="28">
        <f>BS!D50</f>
        <v>11765483.760000002</v>
      </c>
      <c r="E50" s="28">
        <f>BS!E50</f>
        <v>0</v>
      </c>
      <c r="F50" s="29">
        <f>BS!F50</f>
        <v>0</v>
      </c>
      <c r="G50" s="27">
        <f>BS!G50</f>
        <v>10057282.470000001</v>
      </c>
      <c r="H50" s="28">
        <f>BS!H50</f>
        <v>3451404.29</v>
      </c>
      <c r="I50" s="28">
        <f>BS!I50</f>
        <v>0</v>
      </c>
      <c r="J50" s="28">
        <f>BS!J50</f>
        <v>3451404.29</v>
      </c>
      <c r="K50" s="28">
        <f>BS!K50</f>
        <v>2080768.18</v>
      </c>
      <c r="L50" s="28">
        <f>BS!L50</f>
        <v>1370636.11</v>
      </c>
      <c r="M50" s="85"/>
      <c r="N50" s="29">
        <f>BS!N50</f>
        <v>0</v>
      </c>
      <c r="O50" s="27">
        <f>BS!O50</f>
        <v>9641502.4900000002</v>
      </c>
      <c r="P50" s="28">
        <f>BS!P50</f>
        <v>3700005</v>
      </c>
      <c r="Q50" s="29">
        <f>BS!Q50</f>
        <v>9415374.7899999991</v>
      </c>
      <c r="R50" s="27">
        <f>BS!R50</f>
        <v>-35930.11</v>
      </c>
      <c r="S50" s="70">
        <f>BS!S50</f>
        <v>-7.2835830624005168E-3</v>
      </c>
      <c r="T50" s="71">
        <f>BS!T50</f>
        <v>-1.4787240478254976E-2</v>
      </c>
      <c r="U50" s="75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topLeftCell="A26" zoomScaleNormal="100" zoomScaleSheetLayoutView="100" workbookViewId="0">
      <selection activeCell="C36" sqref="C36"/>
    </sheetView>
  </sheetViews>
  <sheetFormatPr defaultColWidth="9.1796875" defaultRowHeight="13" x14ac:dyDescent="0.3"/>
  <cols>
    <col min="1" max="1" width="4.54296875" style="6" customWidth="1"/>
    <col min="2" max="2" width="42.26953125" style="6" bestFit="1" customWidth="1"/>
    <col min="3" max="6" width="10.81640625" style="6" bestFit="1" customWidth="1"/>
    <col min="7" max="7" width="11.81640625" style="6" customWidth="1"/>
    <col min="8" max="8" width="9.7265625" style="6" bestFit="1" customWidth="1"/>
    <col min="9" max="9" width="9.453125" style="6" bestFit="1" customWidth="1"/>
    <col min="10" max="10" width="10.26953125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9.26953125" style="6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x14ac:dyDescent="0.3">
      <c r="C1" s="7"/>
    </row>
    <row r="2" spans="1:6" x14ac:dyDescent="0.3">
      <c r="A2" s="6" t="s">
        <v>285</v>
      </c>
      <c r="C2" s="7"/>
    </row>
    <row r="3" spans="1:6" x14ac:dyDescent="0.3">
      <c r="A3" s="49"/>
      <c r="B3" s="64">
        <f>BS!B3</f>
        <v>45747</v>
      </c>
    </row>
    <row r="4" spans="1:6" ht="13.5" thickBot="1" x14ac:dyDescent="0.35"/>
    <row r="5" spans="1:6" ht="15.75" customHeight="1" x14ac:dyDescent="0.3">
      <c r="A5" s="181" t="s">
        <v>0</v>
      </c>
      <c r="B5" s="183" t="s">
        <v>282</v>
      </c>
      <c r="C5" s="80" t="s">
        <v>27</v>
      </c>
      <c r="D5" s="80"/>
      <c r="E5" s="80"/>
      <c r="F5" s="81"/>
    </row>
    <row r="6" spans="1:6" s="11" customFormat="1" ht="111" customHeight="1" x14ac:dyDescent="0.3">
      <c r="A6" s="182"/>
      <c r="B6" s="184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3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0.39925473799336614</v>
      </c>
      <c r="D7" s="14">
        <f>IFERROR(H32/ABS(H$31),0)</f>
        <v>0.40304462187916407</v>
      </c>
      <c r="E7" s="14">
        <f>IFERROR(I32/ABS(I$31),0)</f>
        <v>0.44120298810874681</v>
      </c>
      <c r="F7" s="14">
        <f t="shared" ref="F7:F20" si="2">IFERROR(O32/ABS(O$31),0)</f>
        <v>0.51822636054903459</v>
      </c>
    </row>
    <row r="8" spans="1:6" x14ac:dyDescent="0.3">
      <c r="A8" s="55">
        <f t="shared" si="0"/>
        <v>2</v>
      </c>
      <c r="B8" s="15" t="str">
        <f>BS!B8</f>
        <v>თი–ბი–სი ბანკი</v>
      </c>
      <c r="C8" s="16">
        <f t="shared" si="1"/>
        <v>0.37249652774868502</v>
      </c>
      <c r="D8" s="17">
        <f t="shared" ref="D8:E8" si="3">IFERROR(H33/ABS(H$31),0)</f>
        <v>0.31074230074008724</v>
      </c>
      <c r="E8" s="17">
        <f t="shared" si="3"/>
        <v>0.42749977801533584</v>
      </c>
      <c r="F8" s="17">
        <f t="shared" si="2"/>
        <v>0.3933959046063748</v>
      </c>
    </row>
    <row r="9" spans="1:6" x14ac:dyDescent="0.3">
      <c r="A9" s="54">
        <f t="shared" si="0"/>
        <v>3</v>
      </c>
      <c r="B9" s="12" t="str">
        <f>BS!B9</f>
        <v>ლიბერთი ბანკი</v>
      </c>
      <c r="C9" s="13">
        <f t="shared" si="1"/>
        <v>5.4969679218968746E-2</v>
      </c>
      <c r="D9" s="14">
        <f t="shared" ref="D9:E9" si="4">IFERROR(H34/ABS(H$31),0)</f>
        <v>7.3354760589801657E-2</v>
      </c>
      <c r="E9" s="14">
        <f t="shared" si="4"/>
        <v>3.3551474016069983E-2</v>
      </c>
      <c r="F9" s="14">
        <f t="shared" si="2"/>
        <v>3.9812686168601362E-2</v>
      </c>
    </row>
    <row r="10" spans="1:6" x14ac:dyDescent="0.3">
      <c r="A10" s="55">
        <f t="shared" si="0"/>
        <v>4</v>
      </c>
      <c r="B10" s="15" t="str">
        <f>BS!B10</f>
        <v>ბაზის ბანკი</v>
      </c>
      <c r="C10" s="16">
        <f t="shared" si="1"/>
        <v>4.1395981594261409E-2</v>
      </c>
      <c r="D10" s="17">
        <f t="shared" ref="D10:E10" si="5">IFERROR(H35/ABS(H$31),0)</f>
        <v>3.4595703399137416E-2</v>
      </c>
      <c r="E10" s="17">
        <f t="shared" si="5"/>
        <v>2.3406736574787455E-2</v>
      </c>
      <c r="F10" s="17">
        <f t="shared" si="2"/>
        <v>3.1040443104610072E-2</v>
      </c>
    </row>
    <row r="11" spans="1:6" x14ac:dyDescent="0.3">
      <c r="A11" s="54">
        <f t="shared" si="0"/>
        <v>5</v>
      </c>
      <c r="B11" s="12" t="str">
        <f>BS!B11</f>
        <v>კრედო ბანკი</v>
      </c>
      <c r="C11" s="13">
        <f t="shared" si="1"/>
        <v>3.2475452952039401E-2</v>
      </c>
      <c r="D11" s="14">
        <f t="shared" ref="D11:E11" si="6">IFERROR(H36/ABS(H$31),0)</f>
        <v>7.6935325392024925E-2</v>
      </c>
      <c r="E11" s="14">
        <f t="shared" si="6"/>
        <v>4.9910103153765581E-2</v>
      </c>
      <c r="F11" s="14">
        <f t="shared" si="2"/>
        <v>2.9361982865786482E-2</v>
      </c>
    </row>
    <row r="12" spans="1:6" x14ac:dyDescent="0.3">
      <c r="A12" s="55">
        <f t="shared" si="0"/>
        <v>6</v>
      </c>
      <c r="B12" s="15" t="str">
        <f>BS!B12</f>
        <v>ტერა ბანკი</v>
      </c>
      <c r="C12" s="16">
        <f t="shared" si="1"/>
        <v>2.0355289679175884E-2</v>
      </c>
      <c r="D12" s="17">
        <f t="shared" ref="D12:E12" si="7">IFERROR(H37/ABS(H$31),0)</f>
        <v>1.7204712296032591E-2</v>
      </c>
      <c r="E12" s="17">
        <f t="shared" si="7"/>
        <v>4.4301018195722543E-3</v>
      </c>
      <c r="F12" s="17">
        <f t="shared" si="2"/>
        <v>8.6162204771208367E-3</v>
      </c>
    </row>
    <row r="13" spans="1:6" x14ac:dyDescent="0.3">
      <c r="A13" s="54">
        <f t="shared" si="0"/>
        <v>7</v>
      </c>
      <c r="B13" s="12" t="str">
        <f>BS!B13</f>
        <v>პროკრედიტ ბანკი</v>
      </c>
      <c r="C13" s="13">
        <f t="shared" si="1"/>
        <v>1.9910943284922197E-2</v>
      </c>
      <c r="D13" s="14">
        <f t="shared" ref="D13:E13" si="8">IFERROR(H38/ABS(H$31),0)</f>
        <v>1.4857876898503456E-2</v>
      </c>
      <c r="E13" s="14">
        <f t="shared" si="8"/>
        <v>6.3367591612612907E-3</v>
      </c>
      <c r="F13" s="14">
        <f t="shared" si="2"/>
        <v>7.4013933559921906E-3</v>
      </c>
    </row>
    <row r="14" spans="1:6" x14ac:dyDescent="0.3">
      <c r="A14" s="55">
        <f t="shared" si="0"/>
        <v>8</v>
      </c>
      <c r="B14" s="15" t="str">
        <f>BS!B14</f>
        <v>ქართუ ბანკი</v>
      </c>
      <c r="C14" s="16">
        <f t="shared" si="1"/>
        <v>1.8546371323980109E-2</v>
      </c>
      <c r="D14" s="17">
        <f t="shared" ref="D14:E14" si="9">IFERROR(H39/ABS(H$31),0)</f>
        <v>1.5148544885794257E-2</v>
      </c>
      <c r="E14" s="17">
        <f t="shared" si="9"/>
        <v>7.3656132767047086E-3</v>
      </c>
      <c r="F14" s="17">
        <f t="shared" si="2"/>
        <v>1.0019224516283813E-2</v>
      </c>
    </row>
    <row r="15" spans="1:6" x14ac:dyDescent="0.3">
      <c r="A15" s="54">
        <f t="shared" si="0"/>
        <v>9</v>
      </c>
      <c r="B15" s="12" t="str">
        <f>BS!B15</f>
        <v>ხალიკ ბანკი</v>
      </c>
      <c r="C15" s="13">
        <f t="shared" si="1"/>
        <v>1.0518279244836448E-2</v>
      </c>
      <c r="D15" s="14">
        <f t="shared" ref="D15:E15" si="10">IFERROR(H40/ABS(H$31),0)</f>
        <v>9.382464970412922E-3</v>
      </c>
      <c r="E15" s="14">
        <f t="shared" si="10"/>
        <v>-2.7635757779396834E-5</v>
      </c>
      <c r="F15" s="14">
        <f t="shared" si="2"/>
        <v>5.1565592367795506E-3</v>
      </c>
    </row>
    <row r="16" spans="1:6" x14ac:dyDescent="0.3">
      <c r="A16" s="55">
        <f t="shared" si="0"/>
        <v>10</v>
      </c>
      <c r="B16" s="15" t="str">
        <f>BS!B16</f>
        <v>პაშაბანკი</v>
      </c>
      <c r="C16" s="16">
        <f t="shared" si="1"/>
        <v>7.1287959029001802E-3</v>
      </c>
      <c r="D16" s="17">
        <f t="shared" ref="D16:E16" si="11">IFERROR(H41/ABS(H$31),0)</f>
        <v>5.1715622232512398E-3</v>
      </c>
      <c r="E16" s="17">
        <f t="shared" si="11"/>
        <v>7.0918879002464968E-4</v>
      </c>
      <c r="F16" s="17">
        <f t="shared" si="2"/>
        <v>-1.2224228422433505E-3</v>
      </c>
    </row>
    <row r="17" spans="1:22" x14ac:dyDescent="0.3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6.2635679728476733E-3</v>
      </c>
      <c r="D17" s="14">
        <f t="shared" ref="D17:E17" si="12">IFERROR(H42/ABS(H$31),0)</f>
        <v>2.3454320095989231E-2</v>
      </c>
      <c r="E17" s="14">
        <f t="shared" si="12"/>
        <v>1.6500777086674123E-3</v>
      </c>
      <c r="F17" s="14">
        <f t="shared" si="2"/>
        <v>4.8030711529417911E-3</v>
      </c>
    </row>
    <row r="18" spans="1:22" x14ac:dyDescent="0.3">
      <c r="A18" s="55">
        <f t="shared" si="0"/>
        <v>12</v>
      </c>
      <c r="B18" s="15" t="str">
        <f>BS!B18</f>
        <v>იშ ბანკ</v>
      </c>
      <c r="C18" s="16">
        <f t="shared" si="1"/>
        <v>4.8020211096216686E-3</v>
      </c>
      <c r="D18" s="17">
        <f t="shared" ref="D18:E18" si="13">IFERROR(H43/ABS(H$31),0)</f>
        <v>4.7209290116046222E-3</v>
      </c>
      <c r="E18" s="17">
        <f t="shared" si="13"/>
        <v>3.9128993893179616E-3</v>
      </c>
      <c r="F18" s="17">
        <f t="shared" si="2"/>
        <v>5.0313117851122757E-3</v>
      </c>
    </row>
    <row r="19" spans="1:22" x14ac:dyDescent="0.3">
      <c r="A19" s="54">
        <f t="shared" si="0"/>
        <v>13</v>
      </c>
      <c r="B19" s="12" t="str">
        <f>BS!B19</f>
        <v>ვი–თი–ბი ბანკი</v>
      </c>
      <c r="C19" s="13">
        <f t="shared" si="1"/>
        <v>4.5730681349218745E-3</v>
      </c>
      <c r="D19" s="14">
        <f t="shared" ref="D19:E19" si="14">IFERROR(H44/ABS(H$31),0)</f>
        <v>9.7028418389799999E-4</v>
      </c>
      <c r="E19" s="14">
        <f t="shared" si="14"/>
        <v>-9.2351283549553558E-6</v>
      </c>
      <c r="F19" s="14">
        <f t="shared" si="2"/>
        <v>-4.4833761542550928E-2</v>
      </c>
    </row>
    <row r="20" spans="1:22" x14ac:dyDescent="0.3">
      <c r="A20" s="55">
        <f t="shared" si="0"/>
        <v>14</v>
      </c>
      <c r="B20" s="15" t="str">
        <f>BS!B20</f>
        <v>ზირაათ ბანკი</v>
      </c>
      <c r="C20" s="16">
        <f t="shared" si="1"/>
        <v>2.6552561488898474E-3</v>
      </c>
      <c r="D20" s="17">
        <f t="shared" ref="D20:E20" si="15">IFERROR(H45/ABS(H$31),0)</f>
        <v>3.1269301407466309E-3</v>
      </c>
      <c r="E20" s="17">
        <f t="shared" si="15"/>
        <v>6.0431454025537711E-4</v>
      </c>
      <c r="F20" s="17">
        <f t="shared" si="2"/>
        <v>2.3893693848656013E-3</v>
      </c>
    </row>
    <row r="21" spans="1:22" x14ac:dyDescent="0.3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2.2992782986651201E-3</v>
      </c>
      <c r="D21" s="14">
        <f t="shared" ref="D21:D24" si="18">IFERROR(H46/ABS(H$31),0)</f>
        <v>1.9619551716810154E-3</v>
      </c>
      <c r="E21" s="14">
        <f t="shared" ref="E21:E24" si="19">IFERROR(I46/ABS(I$31),0)</f>
        <v>-2.1133206892004385E-4</v>
      </c>
      <c r="F21" s="14">
        <f t="shared" ref="F21:F24" si="20">IFERROR(O46/ABS(O$31),0)</f>
        <v>-7.0403000156293929E-3</v>
      </c>
    </row>
    <row r="22" spans="1:22" x14ac:dyDescent="0.3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1.5130058062413274E-3</v>
      </c>
      <c r="D22" s="17">
        <f t="shared" si="18"/>
        <v>4.5114368568704754E-3</v>
      </c>
      <c r="E22" s="17">
        <f t="shared" si="19"/>
        <v>-4.7047237753519824E-4</v>
      </c>
      <c r="F22" s="17">
        <f t="shared" si="20"/>
        <v>9.140492234625358E-4</v>
      </c>
    </row>
    <row r="23" spans="1:22" x14ac:dyDescent="0.3">
      <c r="A23" s="54">
        <f t="shared" si="16"/>
        <v>17</v>
      </c>
      <c r="B23" s="12" t="str">
        <f>BS!B23</f>
        <v>ჰეშბანკი</v>
      </c>
      <c r="C23" s="13">
        <f t="shared" si="17"/>
        <v>3.3062317581768343E-4</v>
      </c>
      <c r="D23" s="14">
        <f t="shared" si="18"/>
        <v>5.2592173849301072E-4</v>
      </c>
      <c r="E23" s="14">
        <f t="shared" si="19"/>
        <v>-9.884696279060393E-4</v>
      </c>
      <c r="F23" s="14">
        <f t="shared" si="20"/>
        <v>-2.7916462824687819E-3</v>
      </c>
    </row>
    <row r="24" spans="1:22" s="78" customFormat="1" x14ac:dyDescent="0.3">
      <c r="A24" s="55">
        <f t="shared" si="16"/>
        <v>18</v>
      </c>
      <c r="B24" s="15" t="str">
        <f>BS!B24</f>
        <v>პეივბანკი</v>
      </c>
      <c r="C24" s="16">
        <f t="shared" si="17"/>
        <v>3.1057346187412783E-4</v>
      </c>
      <c r="D24" s="17">
        <f t="shared" si="18"/>
        <v>1.7487079582591318E-4</v>
      </c>
      <c r="E24" s="17">
        <f t="shared" si="19"/>
        <v>1.0269199300733502E-3</v>
      </c>
      <c r="F24" s="17">
        <f t="shared" si="20"/>
        <v>-2.3242899464552785E-4</v>
      </c>
    </row>
    <row r="25" spans="1:22" s="78" customFormat="1" ht="13.5" thickBot="1" x14ac:dyDescent="0.35">
      <c r="A25" s="54">
        <f t="shared" si="16"/>
        <v>19</v>
      </c>
      <c r="B25" s="12" t="str">
        <f>BS!B25</f>
        <v>პეისერა</v>
      </c>
      <c r="C25" s="13">
        <f t="shared" si="17"/>
        <v>2.0054694798583682E-4</v>
      </c>
      <c r="D25" s="14">
        <f t="shared" ref="D25" si="21">IFERROR(H50/ABS(H$31),0)</f>
        <v>1.1547873067773211E-4</v>
      </c>
      <c r="E25" s="14">
        <f t="shared" ref="E25" si="22">IFERROR(I50/ABS(I$31),0)</f>
        <v>1.0019047591305564E-4</v>
      </c>
      <c r="F25" s="14">
        <f t="shared" ref="F25" si="23">IFERROR(O50/ABS(O$31),0)</f>
        <v>-4.8016749429348138E-5</v>
      </c>
    </row>
    <row r="26" spans="1:22" ht="13.5" thickBot="1" x14ac:dyDescent="0.35">
      <c r="A26" s="18"/>
      <c r="B26" s="19" t="str">
        <f>BS!B26</f>
        <v>კონსოლიდირებული</v>
      </c>
      <c r="C26" s="20">
        <f>SUM(C7:C25)</f>
        <v>1.0000000000000007</v>
      </c>
      <c r="D26" s="20">
        <f t="shared" ref="D26:F26" si="24">SUM(D7:D25)</f>
        <v>0.99999999999999634</v>
      </c>
      <c r="E26" s="20">
        <f t="shared" si="24"/>
        <v>1.0000000000000002</v>
      </c>
      <c r="F26" s="20">
        <f t="shared" si="24"/>
        <v>0.99999999999999811</v>
      </c>
    </row>
    <row r="27" spans="1:22" x14ac:dyDescent="0.3">
      <c r="A27" s="127"/>
      <c r="B27" s="128"/>
      <c r="C27" s="129"/>
      <c r="D27" s="129"/>
      <c r="E27" s="129"/>
      <c r="F27" s="129"/>
    </row>
    <row r="28" spans="1:22" ht="13.5" thickBot="1" x14ac:dyDescent="0.35">
      <c r="B28" s="62" t="s">
        <v>36</v>
      </c>
      <c r="U28" s="23"/>
      <c r="V28" s="23"/>
    </row>
    <row r="29" spans="1:22" ht="15.75" customHeight="1" x14ac:dyDescent="0.3">
      <c r="A29" s="181" t="s">
        <v>0</v>
      </c>
      <c r="B29" s="183" t="s">
        <v>282</v>
      </c>
      <c r="C29" s="185" t="s">
        <v>56</v>
      </c>
      <c r="D29" s="187" t="s">
        <v>280</v>
      </c>
      <c r="E29" s="188"/>
      <c r="F29" s="188"/>
      <c r="G29" s="188"/>
      <c r="H29" s="189"/>
      <c r="I29" s="192" t="s">
        <v>279</v>
      </c>
      <c r="J29" s="193"/>
      <c r="K29" s="193"/>
      <c r="L29" s="194"/>
      <c r="M29" s="190" t="s">
        <v>57</v>
      </c>
      <c r="N29" s="190" t="s">
        <v>235</v>
      </c>
      <c r="O29" s="179" t="str">
        <f>YEAR($B$3)&amp;" წლის "&amp;MONTH($B$3)&amp;" თვის წმინდა მოგება"</f>
        <v>2025 წლის 3 თვის წმინდა მოგება</v>
      </c>
      <c r="P29" s="38"/>
    </row>
    <row r="30" spans="1:22" ht="121.5" customHeight="1" x14ac:dyDescent="0.3">
      <c r="A30" s="182"/>
      <c r="B30" s="184"/>
      <c r="C30" s="186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1"/>
      <c r="N30" s="191"/>
      <c r="O30" s="180"/>
      <c r="P30" s="38"/>
    </row>
    <row r="31" spans="1:22" x14ac:dyDescent="0.3">
      <c r="A31" s="130"/>
      <c r="B31" s="131" t="str">
        <f>BS!B31</f>
        <v>კონსოლიდირებული</v>
      </c>
      <c r="C31" s="132">
        <v>98225304138.715607</v>
      </c>
      <c r="D31" s="132">
        <v>2350795616.8620901</v>
      </c>
      <c r="E31" s="132">
        <v>1970696847.18507</v>
      </c>
      <c r="F31" s="132">
        <v>-1157868753.2611899</v>
      </c>
      <c r="G31" s="132">
        <v>-689875932.36332297</v>
      </c>
      <c r="H31" s="132">
        <v>1192926863.6009002</v>
      </c>
      <c r="I31" s="132">
        <v>197623674.50157899</v>
      </c>
      <c r="J31" s="132">
        <v>181284950.05500001</v>
      </c>
      <c r="K31" s="132">
        <v>-584949632.87709606</v>
      </c>
      <c r="L31" s="132">
        <v>-199567843.631697</v>
      </c>
      <c r="M31" s="132">
        <v>-110472899.99524401</v>
      </c>
      <c r="N31" s="132">
        <v>882886119.97395921</v>
      </c>
      <c r="O31" s="132">
        <v>748282847.69396102</v>
      </c>
    </row>
    <row r="32" spans="1:22" x14ac:dyDescent="0.3">
      <c r="A32" s="55">
        <f>BS!A32</f>
        <v>1</v>
      </c>
      <c r="B32" s="15" t="str">
        <f>BS!B32</f>
        <v>საქართველოს ბანკი</v>
      </c>
      <c r="C32" s="68">
        <v>39216918068.221603</v>
      </c>
      <c r="D32" s="27">
        <v>907418944.51952195</v>
      </c>
      <c r="E32" s="28">
        <v>737772878.57327402</v>
      </c>
      <c r="F32" s="28">
        <v>-426616187.85000002</v>
      </c>
      <c r="G32" s="28">
        <v>-258865896.49000001</v>
      </c>
      <c r="H32" s="29">
        <v>480802756.66952193</v>
      </c>
      <c r="I32" s="28">
        <v>87192155.711126998</v>
      </c>
      <c r="J32" s="28">
        <v>91714316.459999993</v>
      </c>
      <c r="K32" s="28">
        <v>-187376414.53</v>
      </c>
      <c r="L32" s="29">
        <v>-11262514.410459001</v>
      </c>
      <c r="M32" s="28">
        <v>-16998453.437353</v>
      </c>
      <c r="N32" s="28">
        <v>452541788.82170993</v>
      </c>
      <c r="O32" s="29">
        <v>387779896.82170898</v>
      </c>
    </row>
    <row r="33" spans="1:16" x14ac:dyDescent="0.3">
      <c r="A33" s="54">
        <f>BS!A33</f>
        <v>2</v>
      </c>
      <c r="B33" s="12" t="str">
        <f>BS!B33</f>
        <v>თი–ბი–სი ბანკი</v>
      </c>
      <c r="C33" s="69">
        <v>36588584728.730103</v>
      </c>
      <c r="D33" s="24">
        <v>813866011.39999998</v>
      </c>
      <c r="E33" s="25">
        <v>677045652.27999997</v>
      </c>
      <c r="F33" s="25">
        <v>-443173173.19</v>
      </c>
      <c r="G33" s="25">
        <v>-261552093.84</v>
      </c>
      <c r="H33" s="26">
        <v>370692838.20999998</v>
      </c>
      <c r="I33" s="25">
        <v>84484076.980000004</v>
      </c>
      <c r="J33" s="25">
        <v>74189784.310000002</v>
      </c>
      <c r="K33" s="25">
        <v>-168469356.63999999</v>
      </c>
      <c r="L33" s="26">
        <v>23096566.890000001</v>
      </c>
      <c r="M33" s="25">
        <v>-51200182.590000004</v>
      </c>
      <c r="N33" s="25">
        <v>342589222.50999999</v>
      </c>
      <c r="O33" s="26">
        <v>294371407.76999998</v>
      </c>
    </row>
    <row r="34" spans="1:16" x14ac:dyDescent="0.3">
      <c r="A34" s="55">
        <f>BS!A34</f>
        <v>3</v>
      </c>
      <c r="B34" s="15" t="str">
        <f>BS!B34</f>
        <v>ლიბერთი ბანკი</v>
      </c>
      <c r="C34" s="68">
        <v>5399413459.6908398</v>
      </c>
      <c r="D34" s="27">
        <v>165077284.34900001</v>
      </c>
      <c r="E34" s="28">
        <v>145316812.98899999</v>
      </c>
      <c r="F34" s="28">
        <v>-77570419.868413001</v>
      </c>
      <c r="G34" s="28">
        <v>-54439602.933685005</v>
      </c>
      <c r="H34" s="29">
        <v>87506864.480587006</v>
      </c>
      <c r="I34" s="28">
        <v>6630565.5800000001</v>
      </c>
      <c r="J34" s="28">
        <v>2888654.54</v>
      </c>
      <c r="K34" s="28">
        <v>-61929583.200000003</v>
      </c>
      <c r="L34" s="29">
        <v>-46813854.560000002</v>
      </c>
      <c r="M34" s="28">
        <v>-6511527</v>
      </c>
      <c r="N34" s="28">
        <v>34181482.920587003</v>
      </c>
      <c r="O34" s="29">
        <v>29791150.180587001</v>
      </c>
    </row>
    <row r="35" spans="1:16" x14ac:dyDescent="0.3">
      <c r="A35" s="54">
        <f>BS!A35</f>
        <v>4</v>
      </c>
      <c r="B35" s="12" t="str">
        <f>BS!B35</f>
        <v>ბაზის ბანკი</v>
      </c>
      <c r="C35" s="69">
        <v>4066132882.217</v>
      </c>
      <c r="D35" s="24">
        <v>95804680.159999996</v>
      </c>
      <c r="E35" s="25">
        <v>83702773.450000003</v>
      </c>
      <c r="F35" s="25">
        <v>-54534536.210000001</v>
      </c>
      <c r="G35" s="25">
        <v>-40163127.93</v>
      </c>
      <c r="H35" s="26">
        <v>41270143.949999996</v>
      </c>
      <c r="I35" s="25">
        <v>4625725.29</v>
      </c>
      <c r="J35" s="25">
        <v>2671508.86</v>
      </c>
      <c r="K35" s="25">
        <v>-21817233.870000001</v>
      </c>
      <c r="L35" s="26">
        <v>-13024695.939999999</v>
      </c>
      <c r="M35" s="25">
        <v>-1415016.03</v>
      </c>
      <c r="N35" s="25">
        <v>26830431.979999997</v>
      </c>
      <c r="O35" s="26">
        <v>23227031.16</v>
      </c>
    </row>
    <row r="36" spans="1:16" x14ac:dyDescent="0.3">
      <c r="A36" s="55">
        <f>BS!A36</f>
        <v>5</v>
      </c>
      <c r="B36" s="15" t="str">
        <f>BS!B36</f>
        <v>კრედო ბანკი</v>
      </c>
      <c r="C36" s="68">
        <v>3189911243.2566199</v>
      </c>
      <c r="D36" s="27">
        <v>151288801.790023</v>
      </c>
      <c r="E36" s="28">
        <v>138099605.900022</v>
      </c>
      <c r="F36" s="28">
        <v>-59510585.369999997</v>
      </c>
      <c r="G36" s="28">
        <v>-20772627.029999997</v>
      </c>
      <c r="H36" s="29">
        <v>91778216.420022994</v>
      </c>
      <c r="I36" s="28">
        <v>9863417.9800000004</v>
      </c>
      <c r="J36" s="28">
        <v>2209564.27</v>
      </c>
      <c r="K36" s="28">
        <v>-50748101.5</v>
      </c>
      <c r="L36" s="29">
        <v>-42904334.579999998</v>
      </c>
      <c r="M36" s="28">
        <v>-21410046.647269998</v>
      </c>
      <c r="N36" s="28">
        <v>27463835.192752998</v>
      </c>
      <c r="O36" s="29">
        <v>21971068.152752001</v>
      </c>
    </row>
    <row r="37" spans="1:16" x14ac:dyDescent="0.3">
      <c r="A37" s="54">
        <f>BS!A37</f>
        <v>6</v>
      </c>
      <c r="B37" s="12" t="str">
        <f>BS!B37</f>
        <v>ტერა ბანკი</v>
      </c>
      <c r="C37" s="69">
        <v>1999404519.5687101</v>
      </c>
      <c r="D37" s="24">
        <v>49354257</v>
      </c>
      <c r="E37" s="25">
        <v>42581702.734333001</v>
      </c>
      <c r="F37" s="25">
        <v>-28830293.521538001</v>
      </c>
      <c r="G37" s="25">
        <v>-18138425.310000002</v>
      </c>
      <c r="H37" s="26">
        <v>20523963.478461999</v>
      </c>
      <c r="I37" s="25">
        <v>875493</v>
      </c>
      <c r="J37" s="25">
        <v>30703</v>
      </c>
      <c r="K37" s="25">
        <v>-13254862.209339</v>
      </c>
      <c r="L37" s="26">
        <v>-11091310.350865001</v>
      </c>
      <c r="M37" s="25">
        <v>-1547729.1326179998</v>
      </c>
      <c r="N37" s="25">
        <v>7884923.9949789988</v>
      </c>
      <c r="O37" s="26">
        <v>6447369.9949789997</v>
      </c>
    </row>
    <row r="38" spans="1:16" x14ac:dyDescent="0.3">
      <c r="A38" s="55">
        <f>BS!A38</f>
        <v>7</v>
      </c>
      <c r="B38" s="15" t="str">
        <f>BS!B38</f>
        <v>პროკრედიტ ბანკი</v>
      </c>
      <c r="C38" s="68">
        <v>1955758459.8501999</v>
      </c>
      <c r="D38" s="27">
        <v>33228795.759399999</v>
      </c>
      <c r="E38" s="28">
        <v>28938395.047911</v>
      </c>
      <c r="F38" s="28">
        <v>-15504435.2711</v>
      </c>
      <c r="G38" s="28">
        <v>-10722047.9016</v>
      </c>
      <c r="H38" s="29">
        <v>17724360.488299999</v>
      </c>
      <c r="I38" s="28">
        <v>1252293.6298799999</v>
      </c>
      <c r="J38" s="28">
        <v>3131292.39</v>
      </c>
      <c r="K38" s="28">
        <v>-17703054.157499999</v>
      </c>
      <c r="L38" s="29">
        <v>-12992236.439964</v>
      </c>
      <c r="M38" s="28">
        <v>1591991.5989889998</v>
      </c>
      <c r="N38" s="28">
        <v>6324115.6473249989</v>
      </c>
      <c r="O38" s="29">
        <v>5538335.6973249996</v>
      </c>
    </row>
    <row r="39" spans="1:16" x14ac:dyDescent="0.3">
      <c r="A39" s="54">
        <f>BS!A39</f>
        <v>8</v>
      </c>
      <c r="B39" s="12" t="str">
        <f>BS!B39</f>
        <v>ქართუ ბანკი</v>
      </c>
      <c r="C39" s="69">
        <v>1821722963.9675</v>
      </c>
      <c r="D39" s="24">
        <v>27944562.652293999</v>
      </c>
      <c r="E39" s="25">
        <v>23753646.102908</v>
      </c>
      <c r="F39" s="25">
        <v>-9873456.5135660004</v>
      </c>
      <c r="G39" s="25">
        <v>-8207518.5651999991</v>
      </c>
      <c r="H39" s="26">
        <v>18071106.138728</v>
      </c>
      <c r="I39" s="25">
        <v>1455619.5607</v>
      </c>
      <c r="J39" s="25">
        <v>2748363.71</v>
      </c>
      <c r="K39" s="25">
        <v>-12081745.445077</v>
      </c>
      <c r="L39" s="26">
        <v>-8544573.7671259996</v>
      </c>
      <c r="M39" s="25">
        <v>-38247.215158999999</v>
      </c>
      <c r="N39" s="25">
        <v>9488285.1564429998</v>
      </c>
      <c r="O39" s="26">
        <v>7497213.8527300004</v>
      </c>
    </row>
    <row r="40" spans="1:16" x14ac:dyDescent="0.3">
      <c r="A40" s="55">
        <f>BS!A40</f>
        <v>9</v>
      </c>
      <c r="B40" s="15" t="str">
        <f>BS!B40</f>
        <v>ხალიკ ბანკი</v>
      </c>
      <c r="C40" s="68">
        <v>1033161177.84</v>
      </c>
      <c r="D40" s="27">
        <v>19811230.77</v>
      </c>
      <c r="E40" s="28">
        <v>18785715.73</v>
      </c>
      <c r="F40" s="28">
        <v>-8618636.2599999998</v>
      </c>
      <c r="G40" s="28">
        <v>-3725237.3200000003</v>
      </c>
      <c r="H40" s="29">
        <v>11192594.51</v>
      </c>
      <c r="I40" s="28">
        <v>-5461.48</v>
      </c>
      <c r="J40" s="28">
        <v>388871.08</v>
      </c>
      <c r="K40" s="28">
        <v>-6702538.2699999996</v>
      </c>
      <c r="L40" s="29">
        <v>-5779516.6799999997</v>
      </c>
      <c r="M40" s="28">
        <v>-677688.76000000013</v>
      </c>
      <c r="N40" s="28">
        <v>4735389.07</v>
      </c>
      <c r="O40" s="29">
        <v>3858564.83</v>
      </c>
    </row>
    <row r="41" spans="1:16" x14ac:dyDescent="0.3">
      <c r="A41" s="54">
        <f>BS!A41</f>
        <v>10</v>
      </c>
      <c r="B41" s="12" t="str">
        <f>BS!B41</f>
        <v>პაშაბანკი</v>
      </c>
      <c r="C41" s="69">
        <v>700228145.70519996</v>
      </c>
      <c r="D41" s="24">
        <v>13081706.9541</v>
      </c>
      <c r="E41" s="25">
        <v>9727275.8840999994</v>
      </c>
      <c r="F41" s="25">
        <v>-6912411.4512</v>
      </c>
      <c r="G41" s="25">
        <v>-5887863.8844999997</v>
      </c>
      <c r="H41" s="26">
        <v>6169295.5028999997</v>
      </c>
      <c r="I41" s="25">
        <v>140152.49460000001</v>
      </c>
      <c r="J41" s="25">
        <v>1549864.95</v>
      </c>
      <c r="K41" s="25">
        <v>-7431820.2199999997</v>
      </c>
      <c r="L41" s="26">
        <v>-3567791.8654</v>
      </c>
      <c r="M41" s="25">
        <v>-2890324.9529800001</v>
      </c>
      <c r="N41" s="25">
        <v>-288821.31548000034</v>
      </c>
      <c r="O41" s="26">
        <v>-914718.04547999997</v>
      </c>
    </row>
    <row r="42" spans="1:16" x14ac:dyDescent="0.3">
      <c r="A42" s="55">
        <f>BS!A42</f>
        <v>11</v>
      </c>
      <c r="B42" s="15" t="str">
        <f>BS!B42</f>
        <v>მიკრობანკი კრისტალი</v>
      </c>
      <c r="C42" s="68">
        <v>615240869.12648106</v>
      </c>
      <c r="D42" s="27">
        <v>39915490.039999999</v>
      </c>
      <c r="E42" s="28">
        <v>35966334.740000002</v>
      </c>
      <c r="F42" s="28">
        <v>-11936201.529999999</v>
      </c>
      <c r="G42" s="28">
        <v>0</v>
      </c>
      <c r="H42" s="29">
        <v>27979288.509999998</v>
      </c>
      <c r="I42" s="28">
        <v>326094.42</v>
      </c>
      <c r="J42" s="28">
        <v>-1941094.53</v>
      </c>
      <c r="K42" s="28">
        <v>-15816965.57</v>
      </c>
      <c r="L42" s="29">
        <v>-17626308.210000001</v>
      </c>
      <c r="M42" s="28">
        <v>-5860410.5999999996</v>
      </c>
      <c r="N42" s="28">
        <v>4492569.6999999974</v>
      </c>
      <c r="O42" s="29">
        <v>3594055.76</v>
      </c>
    </row>
    <row r="43" spans="1:16" x14ac:dyDescent="0.3">
      <c r="A43" s="54">
        <f>BS!A43</f>
        <v>12</v>
      </c>
      <c r="B43" s="12" t="str">
        <f>BS!B43</f>
        <v>იშ ბანკ</v>
      </c>
      <c r="C43" s="69">
        <v>471679983.97312099</v>
      </c>
      <c r="D43" s="24">
        <v>10040829.720210999</v>
      </c>
      <c r="E43" s="25">
        <v>8250006.3159870002</v>
      </c>
      <c r="F43" s="25">
        <v>-4409106.6811149996</v>
      </c>
      <c r="G43" s="25">
        <v>-2718196.416803</v>
      </c>
      <c r="H43" s="26">
        <v>5631723.0390959997</v>
      </c>
      <c r="I43" s="25">
        <v>773281.55527200003</v>
      </c>
      <c r="J43" s="25">
        <v>537404.63</v>
      </c>
      <c r="K43" s="25">
        <v>-2037817.8547990001</v>
      </c>
      <c r="L43" s="26">
        <v>-940082.16952700005</v>
      </c>
      <c r="M43" s="25">
        <v>-20302.323139</v>
      </c>
      <c r="N43" s="25">
        <v>4671338.5464300001</v>
      </c>
      <c r="O43" s="26">
        <v>3764844.3102000002</v>
      </c>
    </row>
    <row r="44" spans="1:16" x14ac:dyDescent="0.3">
      <c r="A44" s="55">
        <f>BS!A44</f>
        <v>13</v>
      </c>
      <c r="B44" s="15" t="str">
        <f>BS!B44</f>
        <v>ვი–თი–ბი ბანკი</v>
      </c>
      <c r="C44" s="68">
        <v>449191008.39977002</v>
      </c>
      <c r="D44" s="27">
        <v>3569691.8282989999</v>
      </c>
      <c r="E44" s="28">
        <v>3569691.8282989999</v>
      </c>
      <c r="F44" s="28">
        <v>-2412213.7599999998</v>
      </c>
      <c r="G44" s="28">
        <v>-238732.75999999998</v>
      </c>
      <c r="H44" s="29">
        <v>1157478.0682990002</v>
      </c>
      <c r="I44" s="28">
        <v>-1825.08</v>
      </c>
      <c r="J44" s="28">
        <v>0</v>
      </c>
      <c r="K44" s="28">
        <v>-3007325.35</v>
      </c>
      <c r="L44" s="29">
        <v>-32345204.056001</v>
      </c>
      <c r="M44" s="28">
        <v>-2326764.7721900004</v>
      </c>
      <c r="N44" s="28">
        <v>-33514490.759892002</v>
      </c>
      <c r="O44" s="29">
        <v>-33548334.759892002</v>
      </c>
    </row>
    <row r="45" spans="1:16" x14ac:dyDescent="0.3">
      <c r="A45" s="54">
        <f>BS!A45</f>
        <v>14</v>
      </c>
      <c r="B45" s="12" t="str">
        <f>BS!B45</f>
        <v>ზირაათ ბანკი</v>
      </c>
      <c r="C45" s="69">
        <v>260813342.79089999</v>
      </c>
      <c r="D45" s="24">
        <v>5292267.3255000003</v>
      </c>
      <c r="E45" s="25">
        <v>4789506.3154999996</v>
      </c>
      <c r="F45" s="25">
        <v>-1562068.36</v>
      </c>
      <c r="G45" s="25">
        <v>-1259446.77</v>
      </c>
      <c r="H45" s="26">
        <v>3730198.9654999999</v>
      </c>
      <c r="I45" s="25">
        <v>119426.86</v>
      </c>
      <c r="J45" s="25">
        <v>410699.36</v>
      </c>
      <c r="K45" s="25">
        <v>-1895060.85</v>
      </c>
      <c r="L45" s="26">
        <v>-1299745.18</v>
      </c>
      <c r="M45" s="25">
        <v>-198533.658</v>
      </c>
      <c r="N45" s="25">
        <v>2231920.1275000004</v>
      </c>
      <c r="O45" s="26">
        <v>1787924.1274999999</v>
      </c>
      <c r="P45" s="74"/>
    </row>
    <row r="46" spans="1:16" x14ac:dyDescent="0.3">
      <c r="A46" s="55">
        <f>BS!A46</f>
        <v>15</v>
      </c>
      <c r="B46" s="15" t="str">
        <f>BS!B46</f>
        <v>სილქ ბანკი</v>
      </c>
      <c r="C46" s="68">
        <v>225847310.18593001</v>
      </c>
      <c r="D46" s="27">
        <v>5756609.3937449995</v>
      </c>
      <c r="E46" s="28">
        <v>4790035.2837450001</v>
      </c>
      <c r="F46" s="28">
        <v>-3416140.3642660002</v>
      </c>
      <c r="G46" s="28">
        <v>-3185112.0915340004</v>
      </c>
      <c r="H46" s="29">
        <v>2340469.0294789993</v>
      </c>
      <c r="I46" s="28">
        <v>-41764.22</v>
      </c>
      <c r="J46" s="28">
        <v>428172.53</v>
      </c>
      <c r="K46" s="28">
        <v>-6969503.7303799996</v>
      </c>
      <c r="L46" s="29">
        <v>-7081075.09822</v>
      </c>
      <c r="M46" s="28">
        <v>-508556.13552299998</v>
      </c>
      <c r="N46" s="28">
        <v>-5249162.204264001</v>
      </c>
      <c r="O46" s="29">
        <v>-5268135.7443150003</v>
      </c>
      <c r="P46" s="75"/>
    </row>
    <row r="47" spans="1:16" x14ac:dyDescent="0.3">
      <c r="A47" s="54">
        <f>BS!A47</f>
        <v>16</v>
      </c>
      <c r="B47" s="12" t="str">
        <f>BS!B47</f>
        <v>მიკრობანკი ემბისი</v>
      </c>
      <c r="C47" s="69">
        <v>148615455.48169699</v>
      </c>
      <c r="D47" s="24">
        <v>8357716.6399999997</v>
      </c>
      <c r="E47" s="25">
        <v>7606814.0099999998</v>
      </c>
      <c r="F47" s="25">
        <v>-2975902.42</v>
      </c>
      <c r="G47" s="25">
        <v>-3.12</v>
      </c>
      <c r="H47" s="26">
        <v>5381814.2199999997</v>
      </c>
      <c r="I47" s="25">
        <v>-92976.48</v>
      </c>
      <c r="J47" s="25">
        <v>83154.145000000004</v>
      </c>
      <c r="K47" s="25">
        <v>-3484486.06</v>
      </c>
      <c r="L47" s="26">
        <v>-4088426.7041349998</v>
      </c>
      <c r="M47" s="25">
        <v>-459420.16000000003</v>
      </c>
      <c r="N47" s="25">
        <v>833967.35586499993</v>
      </c>
      <c r="O47" s="26">
        <v>683967.35586500005</v>
      </c>
      <c r="P47" s="74"/>
    </row>
    <row r="48" spans="1:16" x14ac:dyDescent="0.3">
      <c r="A48" s="55">
        <f>BS!A48</f>
        <v>17</v>
      </c>
      <c r="B48" s="15" t="str">
        <f>BS!B48</f>
        <v>ჰეშბანკი</v>
      </c>
      <c r="C48" s="68">
        <v>32475562</v>
      </c>
      <c r="D48" s="27">
        <v>627386.17000000004</v>
      </c>
      <c r="E48" s="28">
        <v>0</v>
      </c>
      <c r="F48" s="28">
        <v>0</v>
      </c>
      <c r="G48" s="28">
        <v>0</v>
      </c>
      <c r="H48" s="29">
        <v>627386.17000000004</v>
      </c>
      <c r="I48" s="28">
        <v>-195345</v>
      </c>
      <c r="J48" s="28">
        <v>528</v>
      </c>
      <c r="K48" s="28">
        <v>-2539944</v>
      </c>
      <c r="L48" s="29">
        <v>-2734295</v>
      </c>
      <c r="M48" s="28">
        <v>-5247.2000000000007</v>
      </c>
      <c r="N48" s="28">
        <v>-2112156.0300000003</v>
      </c>
      <c r="O48" s="29">
        <v>-2088941.03</v>
      </c>
      <c r="P48" s="75"/>
    </row>
    <row r="49" spans="1:16" x14ac:dyDescent="0.3">
      <c r="A49" s="54">
        <f>BS!A49</f>
        <v>18</v>
      </c>
      <c r="B49" s="12" t="str">
        <f>BS!B49</f>
        <v>პეივბანკი</v>
      </c>
      <c r="C49" s="69">
        <v>30506172.75</v>
      </c>
      <c r="D49" s="24">
        <v>220953.88</v>
      </c>
      <c r="E49" s="25">
        <v>0</v>
      </c>
      <c r="F49" s="25">
        <v>-12345.81</v>
      </c>
      <c r="G49" s="25">
        <v>0</v>
      </c>
      <c r="H49" s="26">
        <v>208608.07</v>
      </c>
      <c r="I49" s="25">
        <v>202943.69</v>
      </c>
      <c r="J49" s="25">
        <v>73952.13</v>
      </c>
      <c r="K49" s="25">
        <v>-1037346.86</v>
      </c>
      <c r="L49" s="26">
        <v>-382530.7</v>
      </c>
      <c r="M49" s="25">
        <v>0</v>
      </c>
      <c r="N49" s="25">
        <v>-173922.63</v>
      </c>
      <c r="O49" s="26">
        <v>-173922.63</v>
      </c>
      <c r="P49" s="74"/>
    </row>
    <row r="50" spans="1:16" x14ac:dyDescent="0.3">
      <c r="A50" s="55">
        <f>BS!A50</f>
        <v>19</v>
      </c>
      <c r="B50" s="15" t="str">
        <f>BS!B50</f>
        <v>პეისერა</v>
      </c>
      <c r="C50" s="68">
        <v>19698784.960000001</v>
      </c>
      <c r="D50" s="27">
        <v>138396.51</v>
      </c>
      <c r="E50" s="28">
        <v>0</v>
      </c>
      <c r="F50" s="28">
        <v>-638.83000000000004</v>
      </c>
      <c r="G50" s="28">
        <v>0</v>
      </c>
      <c r="H50" s="29">
        <v>137757.68000000002</v>
      </c>
      <c r="I50" s="28">
        <v>19800.009999999998</v>
      </c>
      <c r="J50" s="28">
        <v>169210.22</v>
      </c>
      <c r="K50" s="28">
        <v>-646472.56000000006</v>
      </c>
      <c r="L50" s="29">
        <v>-185914.81</v>
      </c>
      <c r="M50" s="28">
        <v>3559.02</v>
      </c>
      <c r="N50" s="28">
        <v>-44598.109999999979</v>
      </c>
      <c r="O50" s="29">
        <v>-35930.11</v>
      </c>
      <c r="P50" s="75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796875" defaultRowHeight="13" x14ac:dyDescent="0.3"/>
  <cols>
    <col min="1" max="1" width="4.54296875" style="6" customWidth="1"/>
    <col min="2" max="2" width="30.453125" style="6" bestFit="1" customWidth="1"/>
    <col min="3" max="6" width="10.81640625" style="6" bestFit="1" customWidth="1"/>
    <col min="7" max="7" width="11.81640625" style="6" bestFit="1" customWidth="1"/>
    <col min="8" max="8" width="9.7265625" style="6" bestFit="1" customWidth="1"/>
    <col min="9" max="9" width="9.453125" style="6" bestFit="1" customWidth="1"/>
    <col min="10" max="10" width="9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8.81640625" style="6" bestFit="1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ht="9" hidden="1" customHeight="1" x14ac:dyDescent="0.3"/>
    <row r="2" spans="1:6" x14ac:dyDescent="0.3">
      <c r="A2" s="6" t="s">
        <v>284</v>
      </c>
    </row>
    <row r="3" spans="1:6" x14ac:dyDescent="0.3">
      <c r="B3" s="65">
        <f>'BS-E'!B3</f>
        <v>45747</v>
      </c>
    </row>
    <row r="4" spans="1:6" ht="13.5" thickBot="1" x14ac:dyDescent="0.35"/>
    <row r="5" spans="1:6" ht="15.75" customHeight="1" x14ac:dyDescent="0.3">
      <c r="A5" s="174" t="s">
        <v>0</v>
      </c>
      <c r="B5" s="172" t="s">
        <v>283</v>
      </c>
      <c r="C5" s="199" t="s">
        <v>47</v>
      </c>
      <c r="D5" s="200"/>
      <c r="E5" s="200"/>
      <c r="F5" s="201"/>
    </row>
    <row r="6" spans="1:6" s="11" customFormat="1" ht="180.75" customHeight="1" x14ac:dyDescent="0.3">
      <c r="A6" s="175"/>
      <c r="B6" s="173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3">
      <c r="A7" s="54">
        <f>A32</f>
        <v>1</v>
      </c>
      <c r="B7" s="12" t="str">
        <f>B32</f>
        <v>Bank of Georgia</v>
      </c>
      <c r="C7" s="30">
        <f>IS!C7</f>
        <v>0.39925473799336614</v>
      </c>
      <c r="D7" s="31">
        <f>IS!D7</f>
        <v>0.40304462187916407</v>
      </c>
      <c r="E7" s="31">
        <f>IS!E7</f>
        <v>0.44120298810874681</v>
      </c>
      <c r="F7" s="32">
        <f>IS!F7</f>
        <v>0.51822636054903459</v>
      </c>
    </row>
    <row r="8" spans="1:6" x14ac:dyDescent="0.3">
      <c r="A8" s="55">
        <f t="shared" ref="A8" si="0">A33</f>
        <v>2</v>
      </c>
      <c r="B8" s="15" t="str">
        <f t="shared" ref="B8:B22" si="1">B33</f>
        <v>TBC Bank</v>
      </c>
      <c r="C8" s="33">
        <f>IS!C8</f>
        <v>0.37249652774868502</v>
      </c>
      <c r="D8" s="34">
        <f>IS!D8</f>
        <v>0.31074230074008724</v>
      </c>
      <c r="E8" s="34">
        <f>IS!E8</f>
        <v>0.42749977801533584</v>
      </c>
      <c r="F8" s="35">
        <f>IS!F8</f>
        <v>0.3933959046063748</v>
      </c>
    </row>
    <row r="9" spans="1:6" x14ac:dyDescent="0.3">
      <c r="A9" s="54">
        <f t="shared" ref="A9" si="2">A34</f>
        <v>3</v>
      </c>
      <c r="B9" s="12" t="str">
        <f t="shared" si="1"/>
        <v>Liberty Bank</v>
      </c>
      <c r="C9" s="30">
        <f>IS!C9</f>
        <v>5.4969679218968746E-2</v>
      </c>
      <c r="D9" s="31">
        <f>IS!D9</f>
        <v>7.3354760589801657E-2</v>
      </c>
      <c r="E9" s="31">
        <f>IS!E9</f>
        <v>3.3551474016069983E-2</v>
      </c>
      <c r="F9" s="32">
        <f>IS!F9</f>
        <v>3.9812686168601362E-2</v>
      </c>
    </row>
    <row r="10" spans="1:6" x14ac:dyDescent="0.3">
      <c r="A10" s="55">
        <f t="shared" ref="A10" si="3">A35</f>
        <v>4</v>
      </c>
      <c r="B10" s="15" t="str">
        <f t="shared" si="1"/>
        <v>Basis Bank</v>
      </c>
      <c r="C10" s="33">
        <f>IS!C10</f>
        <v>4.1395981594261409E-2</v>
      </c>
      <c r="D10" s="34">
        <f>IS!D10</f>
        <v>3.4595703399137416E-2</v>
      </c>
      <c r="E10" s="34">
        <f>IS!E10</f>
        <v>2.3406736574787455E-2</v>
      </c>
      <c r="F10" s="35">
        <f>IS!F10</f>
        <v>3.1040443104610072E-2</v>
      </c>
    </row>
    <row r="11" spans="1:6" x14ac:dyDescent="0.3">
      <c r="A11" s="54">
        <f t="shared" ref="A11" si="4">A36</f>
        <v>5</v>
      </c>
      <c r="B11" s="12" t="str">
        <f t="shared" si="1"/>
        <v>Credo Bank</v>
      </c>
      <c r="C11" s="30">
        <f>IS!C11</f>
        <v>3.2475452952039401E-2</v>
      </c>
      <c r="D11" s="31">
        <f>IS!D11</f>
        <v>7.6935325392024925E-2</v>
      </c>
      <c r="E11" s="31">
        <f>IS!E11</f>
        <v>4.9910103153765581E-2</v>
      </c>
      <c r="F11" s="32">
        <f>IS!F11</f>
        <v>2.9361982865786482E-2</v>
      </c>
    </row>
    <row r="12" spans="1:6" x14ac:dyDescent="0.3">
      <c r="A12" s="55">
        <f t="shared" ref="A12" si="5">A37</f>
        <v>6</v>
      </c>
      <c r="B12" s="15" t="str">
        <f t="shared" si="1"/>
        <v>Tera bank</v>
      </c>
      <c r="C12" s="33">
        <f>IS!C12</f>
        <v>2.0355289679175884E-2</v>
      </c>
      <c r="D12" s="34">
        <f>IS!D12</f>
        <v>1.7204712296032591E-2</v>
      </c>
      <c r="E12" s="34">
        <f>IS!E12</f>
        <v>4.4301018195722543E-3</v>
      </c>
      <c r="F12" s="35">
        <f>IS!F12</f>
        <v>8.6162204771208367E-3</v>
      </c>
    </row>
    <row r="13" spans="1:6" x14ac:dyDescent="0.3">
      <c r="A13" s="54">
        <f t="shared" ref="A13" si="6">A38</f>
        <v>7</v>
      </c>
      <c r="B13" s="12" t="str">
        <f t="shared" si="1"/>
        <v>ProCredit Bank</v>
      </c>
      <c r="C13" s="30">
        <f>IS!C13</f>
        <v>1.9910943284922197E-2</v>
      </c>
      <c r="D13" s="31">
        <f>IS!D13</f>
        <v>1.4857876898503456E-2</v>
      </c>
      <c r="E13" s="31">
        <f>IS!E13</f>
        <v>6.3367591612612907E-3</v>
      </c>
      <c r="F13" s="32">
        <f>IS!F13</f>
        <v>7.4013933559921906E-3</v>
      </c>
    </row>
    <row r="14" spans="1:6" x14ac:dyDescent="0.3">
      <c r="A14" s="55">
        <f t="shared" ref="A14" si="7">A39</f>
        <v>8</v>
      </c>
      <c r="B14" s="15" t="str">
        <f t="shared" si="1"/>
        <v>Cartu Bank</v>
      </c>
      <c r="C14" s="33">
        <f>IS!C14</f>
        <v>1.8546371323980109E-2</v>
      </c>
      <c r="D14" s="34">
        <f>IS!D14</f>
        <v>1.5148544885794257E-2</v>
      </c>
      <c r="E14" s="34">
        <f>IS!E14</f>
        <v>7.3656132767047086E-3</v>
      </c>
      <c r="F14" s="35">
        <f>IS!F14</f>
        <v>1.0019224516283813E-2</v>
      </c>
    </row>
    <row r="15" spans="1:6" x14ac:dyDescent="0.3">
      <c r="A15" s="54">
        <f t="shared" ref="A15" si="8">A40</f>
        <v>9</v>
      </c>
      <c r="B15" s="12" t="str">
        <f t="shared" si="1"/>
        <v>HALYK Bank</v>
      </c>
      <c r="C15" s="30">
        <f>IS!C15</f>
        <v>1.0518279244836448E-2</v>
      </c>
      <c r="D15" s="31">
        <f>IS!D15</f>
        <v>9.382464970412922E-3</v>
      </c>
      <c r="E15" s="31">
        <f>IS!E15</f>
        <v>-2.7635757779396834E-5</v>
      </c>
      <c r="F15" s="32">
        <f>IS!F15</f>
        <v>5.1565592367795506E-3</v>
      </c>
    </row>
    <row r="16" spans="1:6" x14ac:dyDescent="0.3">
      <c r="A16" s="55">
        <f t="shared" ref="A16" si="9">A41</f>
        <v>10</v>
      </c>
      <c r="B16" s="15" t="str">
        <f t="shared" si="1"/>
        <v>Pasha Bank</v>
      </c>
      <c r="C16" s="33">
        <f>IS!C16</f>
        <v>7.1287959029001802E-3</v>
      </c>
      <c r="D16" s="34">
        <f>IS!D16</f>
        <v>5.1715622232512398E-3</v>
      </c>
      <c r="E16" s="34">
        <f>IS!E16</f>
        <v>7.0918879002464968E-4</v>
      </c>
      <c r="F16" s="35">
        <f>IS!F16</f>
        <v>-1.2224228422433505E-3</v>
      </c>
    </row>
    <row r="17" spans="1:22" x14ac:dyDescent="0.3">
      <c r="A17" s="54">
        <f t="shared" ref="A17" si="10">A42</f>
        <v>11</v>
      </c>
      <c r="B17" s="12" t="str">
        <f t="shared" si="1"/>
        <v>Microbank Crystal</v>
      </c>
      <c r="C17" s="30">
        <f>IS!C17</f>
        <v>6.2635679728476733E-3</v>
      </c>
      <c r="D17" s="31">
        <f>IS!D17</f>
        <v>2.3454320095989231E-2</v>
      </c>
      <c r="E17" s="31">
        <f>IS!E17</f>
        <v>1.6500777086674123E-3</v>
      </c>
      <c r="F17" s="32">
        <f>IS!F17</f>
        <v>4.8030711529417911E-3</v>
      </c>
    </row>
    <row r="18" spans="1:22" x14ac:dyDescent="0.3">
      <c r="A18" s="55">
        <f t="shared" ref="A18" si="11">A43</f>
        <v>12</v>
      </c>
      <c r="B18" s="15" t="str">
        <f t="shared" si="1"/>
        <v>IS Bank</v>
      </c>
      <c r="C18" s="33">
        <f>IS!C18</f>
        <v>4.8020211096216686E-3</v>
      </c>
      <c r="D18" s="34">
        <f>IS!D18</f>
        <v>4.7209290116046222E-3</v>
      </c>
      <c r="E18" s="34">
        <f>IS!E18</f>
        <v>3.9128993893179616E-3</v>
      </c>
      <c r="F18" s="35">
        <f>IS!F18</f>
        <v>5.0313117851122757E-3</v>
      </c>
    </row>
    <row r="19" spans="1:22" x14ac:dyDescent="0.3">
      <c r="A19" s="54">
        <f t="shared" ref="A19" si="12">A44</f>
        <v>13</v>
      </c>
      <c r="B19" s="12" t="str">
        <f t="shared" si="1"/>
        <v>VTB Bank Georgia</v>
      </c>
      <c r="C19" s="30">
        <f>IS!C19</f>
        <v>4.5730681349218745E-3</v>
      </c>
      <c r="D19" s="31">
        <f>IS!D19</f>
        <v>9.7028418389799999E-4</v>
      </c>
      <c r="E19" s="31">
        <f>IS!E19</f>
        <v>-9.2351283549553558E-6</v>
      </c>
      <c r="F19" s="32">
        <f>IS!F19</f>
        <v>-4.4833761542550928E-2</v>
      </c>
    </row>
    <row r="20" spans="1:22" x14ac:dyDescent="0.3">
      <c r="A20" s="55">
        <f t="shared" ref="A20" si="13">A45</f>
        <v>14</v>
      </c>
      <c r="B20" s="15" t="str">
        <f t="shared" si="1"/>
        <v>Ziraat Bank</v>
      </c>
      <c r="C20" s="33">
        <f>IS!C20</f>
        <v>2.6552561488898474E-3</v>
      </c>
      <c r="D20" s="34">
        <f>IS!D20</f>
        <v>3.1269301407466309E-3</v>
      </c>
      <c r="E20" s="34">
        <f>IS!E20</f>
        <v>6.0431454025537711E-4</v>
      </c>
      <c r="F20" s="35">
        <f>IS!F20</f>
        <v>2.3893693848656013E-3</v>
      </c>
    </row>
    <row r="21" spans="1:22" x14ac:dyDescent="0.3">
      <c r="A21" s="54">
        <f t="shared" ref="A21" si="14">A46</f>
        <v>15</v>
      </c>
      <c r="B21" s="12" t="str">
        <f t="shared" si="1"/>
        <v>Silk Bank</v>
      </c>
      <c r="C21" s="30">
        <f>IS!C21</f>
        <v>2.2992782986651201E-3</v>
      </c>
      <c r="D21" s="31">
        <f>IS!D21</f>
        <v>1.9619551716810154E-3</v>
      </c>
      <c r="E21" s="31">
        <f>IS!E21</f>
        <v>-2.1133206892004385E-4</v>
      </c>
      <c r="F21" s="32">
        <f>IS!F21</f>
        <v>-7.0403000156293929E-3</v>
      </c>
    </row>
    <row r="22" spans="1:22" x14ac:dyDescent="0.3">
      <c r="A22" s="55">
        <f t="shared" ref="A22:B25" si="15">A47</f>
        <v>16</v>
      </c>
      <c r="B22" s="15" t="str">
        <f t="shared" si="1"/>
        <v>Microbank MBC</v>
      </c>
      <c r="C22" s="33">
        <f>IS!C22</f>
        <v>1.5130058062413274E-3</v>
      </c>
      <c r="D22" s="34">
        <f>IS!D22</f>
        <v>4.5114368568704754E-3</v>
      </c>
      <c r="E22" s="34">
        <f>IS!E22</f>
        <v>-4.7047237753519824E-4</v>
      </c>
      <c r="F22" s="35">
        <f>IS!F22</f>
        <v>9.140492234625358E-4</v>
      </c>
    </row>
    <row r="23" spans="1:22" x14ac:dyDescent="0.3">
      <c r="A23" s="54">
        <f t="shared" si="15"/>
        <v>17</v>
      </c>
      <c r="B23" s="12" t="str">
        <f t="shared" si="15"/>
        <v>HashBank</v>
      </c>
      <c r="C23" s="30">
        <f>IS!C23</f>
        <v>3.3062317581768343E-4</v>
      </c>
      <c r="D23" s="31">
        <f>IS!D23</f>
        <v>5.2592173849301072E-4</v>
      </c>
      <c r="E23" s="31">
        <f>IS!E23</f>
        <v>-9.884696279060393E-4</v>
      </c>
      <c r="F23" s="32">
        <f>IS!F23</f>
        <v>-2.7916462824687819E-3</v>
      </c>
    </row>
    <row r="24" spans="1:22" x14ac:dyDescent="0.3">
      <c r="A24" s="55">
        <f t="shared" si="15"/>
        <v>18</v>
      </c>
      <c r="B24" s="15" t="str">
        <f t="shared" si="15"/>
        <v>PaveBank</v>
      </c>
      <c r="C24" s="33">
        <f>IS!C24</f>
        <v>3.1057346187412783E-4</v>
      </c>
      <c r="D24" s="34">
        <f>IS!D24</f>
        <v>1.7487079582591318E-4</v>
      </c>
      <c r="E24" s="34">
        <f>IS!E24</f>
        <v>1.0269199300733502E-3</v>
      </c>
      <c r="F24" s="35">
        <f>IS!F24</f>
        <v>-2.3242899464552785E-4</v>
      </c>
    </row>
    <row r="25" spans="1:22" ht="13.5" thickBot="1" x14ac:dyDescent="0.35">
      <c r="A25" s="55">
        <f t="shared" si="15"/>
        <v>19</v>
      </c>
      <c r="B25" s="15" t="str">
        <f t="shared" si="15"/>
        <v>Paysera</v>
      </c>
      <c r="C25" s="33">
        <f>IS!C25</f>
        <v>2.0054694798583682E-4</v>
      </c>
      <c r="D25" s="34">
        <f>IS!D25</f>
        <v>1.1547873067773211E-4</v>
      </c>
      <c r="E25" s="34">
        <f>IS!E25</f>
        <v>1.0019047591305564E-4</v>
      </c>
      <c r="F25" s="35">
        <f>IS!F25</f>
        <v>-4.8016749429348138E-5</v>
      </c>
    </row>
    <row r="26" spans="1:22" ht="13.5" thickBot="1" x14ac:dyDescent="0.35">
      <c r="A26" s="18"/>
      <c r="B26" s="19" t="s">
        <v>49</v>
      </c>
      <c r="C26" s="20">
        <f>SUM(C7:C25)</f>
        <v>1.0000000000000007</v>
      </c>
      <c r="D26" s="21">
        <f t="shared" ref="D26:F26" si="16">SUM(D7:D25)</f>
        <v>0.99999999999999634</v>
      </c>
      <c r="E26" s="21">
        <f t="shared" si="16"/>
        <v>1.0000000000000002</v>
      </c>
      <c r="F26" s="21">
        <f t="shared" si="16"/>
        <v>0.99999999999999811</v>
      </c>
    </row>
    <row r="27" spans="1:22" x14ac:dyDescent="0.3">
      <c r="A27" s="127"/>
      <c r="B27" s="128"/>
      <c r="C27" s="129"/>
      <c r="D27" s="129"/>
      <c r="E27" s="129"/>
      <c r="F27" s="129"/>
    </row>
    <row r="28" spans="1:22" ht="13.5" thickBot="1" x14ac:dyDescent="0.35">
      <c r="B28" s="62" t="s">
        <v>52</v>
      </c>
      <c r="U28" s="23"/>
      <c r="V28" s="23"/>
    </row>
    <row r="29" spans="1:22" ht="15.75" customHeight="1" x14ac:dyDescent="0.3">
      <c r="A29" s="174" t="s">
        <v>0</v>
      </c>
      <c r="B29" s="172" t="s">
        <v>283</v>
      </c>
      <c r="C29" s="185" t="s">
        <v>5</v>
      </c>
      <c r="D29" s="187" t="s">
        <v>278</v>
      </c>
      <c r="E29" s="188"/>
      <c r="F29" s="188"/>
      <c r="G29" s="188"/>
      <c r="H29" s="189"/>
      <c r="I29" s="202" t="s">
        <v>277</v>
      </c>
      <c r="J29" s="203"/>
      <c r="K29" s="203"/>
      <c r="L29" s="204"/>
      <c r="M29" s="197" t="s">
        <v>14</v>
      </c>
      <c r="N29" s="197" t="s">
        <v>237</v>
      </c>
      <c r="O29" s="195" t="str">
        <f>'BS-E'!$R$30</f>
        <v>NET Income of 3 months 2025</v>
      </c>
      <c r="P29" s="38"/>
    </row>
    <row r="30" spans="1:22" ht="131.25" customHeight="1" x14ac:dyDescent="0.3">
      <c r="A30" s="175"/>
      <c r="B30" s="173"/>
      <c r="C30" s="186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8"/>
      <c r="N30" s="198"/>
      <c r="O30" s="196"/>
      <c r="P30" s="38"/>
    </row>
    <row r="31" spans="1:22" x14ac:dyDescent="0.3">
      <c r="A31" s="133"/>
      <c r="B31" s="120" t="str">
        <f>'BS-E'!B31</f>
        <v>Consolidated</v>
      </c>
      <c r="C31" s="134">
        <f>IS!C31</f>
        <v>98225304138.715607</v>
      </c>
      <c r="D31" s="135">
        <f>IS!D31</f>
        <v>2350795616.8620901</v>
      </c>
      <c r="E31" s="135">
        <f>IS!E31</f>
        <v>1970696847.18507</v>
      </c>
      <c r="F31" s="135">
        <f>IS!F31</f>
        <v>-1157868753.2611899</v>
      </c>
      <c r="G31" s="135">
        <f>IS!G31</f>
        <v>-689875932.36332297</v>
      </c>
      <c r="H31" s="135">
        <f>IS!H31</f>
        <v>1192926863.6009002</v>
      </c>
      <c r="I31" s="136">
        <f>IS!I31</f>
        <v>197623674.50157899</v>
      </c>
      <c r="J31" s="136">
        <f>IS!J31</f>
        <v>181284950.05500001</v>
      </c>
      <c r="K31" s="134">
        <f>IS!K31</f>
        <v>-584949632.87709606</v>
      </c>
      <c r="L31" s="136">
        <f>IS!L31</f>
        <v>-199567843.631697</v>
      </c>
      <c r="M31" s="136">
        <f>IS!M31</f>
        <v>-110472899.99524401</v>
      </c>
      <c r="N31" s="136">
        <f>IS!N31</f>
        <v>882886119.97395921</v>
      </c>
      <c r="O31" s="137">
        <f>IS!O31</f>
        <v>748282847.69396102</v>
      </c>
    </row>
    <row r="32" spans="1:22" x14ac:dyDescent="0.3">
      <c r="A32" s="55">
        <f>'BS-E'!A32</f>
        <v>1</v>
      </c>
      <c r="B32" s="15" t="str">
        <f>'BS-E'!B32</f>
        <v>Bank of Georgia</v>
      </c>
      <c r="C32" s="45">
        <f>IS!C32</f>
        <v>39216918068.221603</v>
      </c>
      <c r="D32" s="46">
        <f>IS!D32</f>
        <v>907418944.51952195</v>
      </c>
      <c r="E32" s="47">
        <f>IS!E32</f>
        <v>737772878.57327402</v>
      </c>
      <c r="F32" s="47">
        <f>IS!F32</f>
        <v>-426616187.85000002</v>
      </c>
      <c r="G32" s="47">
        <f>IS!G32</f>
        <v>-258865896.49000001</v>
      </c>
      <c r="H32" s="48">
        <f>IS!H32</f>
        <v>480802756.66952193</v>
      </c>
      <c r="I32" s="47">
        <f>IS!I32</f>
        <v>87192155.711126998</v>
      </c>
      <c r="J32" s="47">
        <f>IS!J32</f>
        <v>91714316.459999993</v>
      </c>
      <c r="K32" s="45">
        <f>IS!K32</f>
        <v>-187376414.53</v>
      </c>
      <c r="L32" s="47">
        <f>IS!L32</f>
        <v>-11262514.410459001</v>
      </c>
      <c r="M32" s="47">
        <f>IS!M32</f>
        <v>-16998453.437353</v>
      </c>
      <c r="N32" s="47">
        <f>IS!N32</f>
        <v>452541788.82170993</v>
      </c>
      <c r="O32" s="48">
        <f>IS!O32</f>
        <v>387779896.82170898</v>
      </c>
    </row>
    <row r="33" spans="1:16" x14ac:dyDescent="0.3">
      <c r="A33" s="54">
        <f>'BS-E'!A33</f>
        <v>2</v>
      </c>
      <c r="B33" s="12" t="str">
        <f>'BS-E'!B33</f>
        <v>TBC Bank</v>
      </c>
      <c r="C33" s="41">
        <f>IS!C33</f>
        <v>36588584728.730103</v>
      </c>
      <c r="D33" s="42">
        <f>IS!D33</f>
        <v>813866011.39999998</v>
      </c>
      <c r="E33" s="43">
        <f>IS!E33</f>
        <v>677045652.27999997</v>
      </c>
      <c r="F33" s="43">
        <f>IS!F33</f>
        <v>-443173173.19</v>
      </c>
      <c r="G33" s="43">
        <f>IS!G33</f>
        <v>-261552093.84</v>
      </c>
      <c r="H33" s="44">
        <f>IS!H33</f>
        <v>370692838.20999998</v>
      </c>
      <c r="I33" s="43">
        <f>IS!I33</f>
        <v>84484076.980000004</v>
      </c>
      <c r="J33" s="43">
        <f>IS!J33</f>
        <v>74189784.310000002</v>
      </c>
      <c r="K33" s="41">
        <f>IS!K33</f>
        <v>-168469356.63999999</v>
      </c>
      <c r="L33" s="43">
        <f>IS!L33</f>
        <v>23096566.890000001</v>
      </c>
      <c r="M33" s="43">
        <f>IS!M33</f>
        <v>-51200182.590000004</v>
      </c>
      <c r="N33" s="43">
        <f>IS!N33</f>
        <v>342589222.50999999</v>
      </c>
      <c r="O33" s="44">
        <f>IS!O33</f>
        <v>294371407.76999998</v>
      </c>
    </row>
    <row r="34" spans="1:16" x14ac:dyDescent="0.3">
      <c r="A34" s="55">
        <f>'BS-E'!A34</f>
        <v>3</v>
      </c>
      <c r="B34" s="15" t="str">
        <f>'BS-E'!B34</f>
        <v>Liberty Bank</v>
      </c>
      <c r="C34" s="45">
        <f>IS!C34</f>
        <v>5399413459.6908398</v>
      </c>
      <c r="D34" s="46">
        <f>IS!D34</f>
        <v>165077284.34900001</v>
      </c>
      <c r="E34" s="47">
        <f>IS!E34</f>
        <v>145316812.98899999</v>
      </c>
      <c r="F34" s="47">
        <f>IS!F34</f>
        <v>-77570419.868413001</v>
      </c>
      <c r="G34" s="47">
        <f>IS!G34</f>
        <v>-54439602.933685005</v>
      </c>
      <c r="H34" s="48">
        <f>IS!H34</f>
        <v>87506864.480587006</v>
      </c>
      <c r="I34" s="47">
        <f>IS!I34</f>
        <v>6630565.5800000001</v>
      </c>
      <c r="J34" s="47">
        <f>IS!J34</f>
        <v>2888654.54</v>
      </c>
      <c r="K34" s="45">
        <f>IS!K34</f>
        <v>-61929583.200000003</v>
      </c>
      <c r="L34" s="47">
        <f>IS!L34</f>
        <v>-46813854.560000002</v>
      </c>
      <c r="M34" s="47">
        <f>IS!M34</f>
        <v>-6511527</v>
      </c>
      <c r="N34" s="47">
        <f>IS!N34</f>
        <v>34181482.920587003</v>
      </c>
      <c r="O34" s="48">
        <f>IS!O34</f>
        <v>29791150.180587001</v>
      </c>
    </row>
    <row r="35" spans="1:16" x14ac:dyDescent="0.3">
      <c r="A35" s="54">
        <f>'BS-E'!A35</f>
        <v>4</v>
      </c>
      <c r="B35" s="12" t="str">
        <f>'BS-E'!B35</f>
        <v>Basis Bank</v>
      </c>
      <c r="C35" s="41">
        <f>IS!C35</f>
        <v>4066132882.217</v>
      </c>
      <c r="D35" s="42">
        <f>IS!D35</f>
        <v>95804680.159999996</v>
      </c>
      <c r="E35" s="43">
        <f>IS!E35</f>
        <v>83702773.450000003</v>
      </c>
      <c r="F35" s="43">
        <f>IS!F35</f>
        <v>-54534536.210000001</v>
      </c>
      <c r="G35" s="43">
        <f>IS!G35</f>
        <v>-40163127.93</v>
      </c>
      <c r="H35" s="44">
        <f>IS!H35</f>
        <v>41270143.949999996</v>
      </c>
      <c r="I35" s="43">
        <f>IS!I35</f>
        <v>4625725.29</v>
      </c>
      <c r="J35" s="43">
        <f>IS!J35</f>
        <v>2671508.86</v>
      </c>
      <c r="K35" s="41">
        <f>IS!K35</f>
        <v>-21817233.870000001</v>
      </c>
      <c r="L35" s="43">
        <f>IS!L35</f>
        <v>-13024695.939999999</v>
      </c>
      <c r="M35" s="43">
        <f>IS!M35</f>
        <v>-1415016.03</v>
      </c>
      <c r="N35" s="43">
        <f>IS!N35</f>
        <v>26830431.979999997</v>
      </c>
      <c r="O35" s="44">
        <f>IS!O35</f>
        <v>23227031.16</v>
      </c>
    </row>
    <row r="36" spans="1:16" x14ac:dyDescent="0.3">
      <c r="A36" s="55">
        <f>'BS-E'!A36</f>
        <v>5</v>
      </c>
      <c r="B36" s="15" t="str">
        <f>'BS-E'!B36</f>
        <v>Credo Bank</v>
      </c>
      <c r="C36" s="45">
        <f>IS!C36</f>
        <v>3189911243.2566199</v>
      </c>
      <c r="D36" s="46">
        <f>IS!D36</f>
        <v>151288801.790023</v>
      </c>
      <c r="E36" s="47">
        <f>IS!E36</f>
        <v>138099605.900022</v>
      </c>
      <c r="F36" s="47">
        <f>IS!F36</f>
        <v>-59510585.369999997</v>
      </c>
      <c r="G36" s="47">
        <f>IS!G36</f>
        <v>-20772627.029999997</v>
      </c>
      <c r="H36" s="48">
        <f>IS!H36</f>
        <v>91778216.420022994</v>
      </c>
      <c r="I36" s="47">
        <f>IS!I36</f>
        <v>9863417.9800000004</v>
      </c>
      <c r="J36" s="47">
        <f>IS!J36</f>
        <v>2209564.27</v>
      </c>
      <c r="K36" s="45">
        <f>IS!K36</f>
        <v>-50748101.5</v>
      </c>
      <c r="L36" s="47">
        <f>IS!L36</f>
        <v>-42904334.579999998</v>
      </c>
      <c r="M36" s="47">
        <f>IS!M36</f>
        <v>-21410046.647269998</v>
      </c>
      <c r="N36" s="47">
        <f>IS!N36</f>
        <v>27463835.192752998</v>
      </c>
      <c r="O36" s="48">
        <f>IS!O36</f>
        <v>21971068.152752001</v>
      </c>
    </row>
    <row r="37" spans="1:16" x14ac:dyDescent="0.3">
      <c r="A37" s="54">
        <f>'BS-E'!A37</f>
        <v>6</v>
      </c>
      <c r="B37" s="12" t="str">
        <f>'BS-E'!B37</f>
        <v>Tera bank</v>
      </c>
      <c r="C37" s="41">
        <f>IS!C37</f>
        <v>1999404519.5687101</v>
      </c>
      <c r="D37" s="42">
        <f>IS!D37</f>
        <v>49354257</v>
      </c>
      <c r="E37" s="43">
        <f>IS!E37</f>
        <v>42581702.734333001</v>
      </c>
      <c r="F37" s="43">
        <f>IS!F37</f>
        <v>-28830293.521538001</v>
      </c>
      <c r="G37" s="43">
        <f>IS!G37</f>
        <v>-18138425.310000002</v>
      </c>
      <c r="H37" s="44">
        <f>IS!H37</f>
        <v>20523963.478461999</v>
      </c>
      <c r="I37" s="43">
        <f>IS!I37</f>
        <v>875493</v>
      </c>
      <c r="J37" s="43">
        <f>IS!J37</f>
        <v>30703</v>
      </c>
      <c r="K37" s="41">
        <f>IS!K37</f>
        <v>-13254862.209339</v>
      </c>
      <c r="L37" s="43">
        <f>IS!L37</f>
        <v>-11091310.350865001</v>
      </c>
      <c r="M37" s="43">
        <f>IS!M37</f>
        <v>-1547729.1326179998</v>
      </c>
      <c r="N37" s="43">
        <f>IS!N37</f>
        <v>7884923.9949789988</v>
      </c>
      <c r="O37" s="44">
        <f>IS!O37</f>
        <v>6447369.9949789997</v>
      </c>
    </row>
    <row r="38" spans="1:16" x14ac:dyDescent="0.3">
      <c r="A38" s="55">
        <f>'BS-E'!A38</f>
        <v>7</v>
      </c>
      <c r="B38" s="15" t="str">
        <f>'BS-E'!B38</f>
        <v>ProCredit Bank</v>
      </c>
      <c r="C38" s="45">
        <f>IS!C38</f>
        <v>1955758459.8501999</v>
      </c>
      <c r="D38" s="46">
        <f>IS!D38</f>
        <v>33228795.759399999</v>
      </c>
      <c r="E38" s="47">
        <f>IS!E38</f>
        <v>28938395.047911</v>
      </c>
      <c r="F38" s="47">
        <f>IS!F38</f>
        <v>-15504435.2711</v>
      </c>
      <c r="G38" s="47">
        <f>IS!G38</f>
        <v>-10722047.9016</v>
      </c>
      <c r="H38" s="48">
        <f>IS!H38</f>
        <v>17724360.488299999</v>
      </c>
      <c r="I38" s="47">
        <f>IS!I38</f>
        <v>1252293.6298799999</v>
      </c>
      <c r="J38" s="47">
        <f>IS!J38</f>
        <v>3131292.39</v>
      </c>
      <c r="K38" s="45">
        <f>IS!K38</f>
        <v>-17703054.157499999</v>
      </c>
      <c r="L38" s="47">
        <f>IS!L38</f>
        <v>-12992236.439964</v>
      </c>
      <c r="M38" s="47">
        <f>IS!M38</f>
        <v>1591991.5989889998</v>
      </c>
      <c r="N38" s="47">
        <f>IS!N38</f>
        <v>6324115.6473249989</v>
      </c>
      <c r="O38" s="48">
        <f>IS!O38</f>
        <v>5538335.6973249996</v>
      </c>
    </row>
    <row r="39" spans="1:16" x14ac:dyDescent="0.3">
      <c r="A39" s="54">
        <f>'BS-E'!A39</f>
        <v>8</v>
      </c>
      <c r="B39" s="12" t="str">
        <f>'BS-E'!B39</f>
        <v>Cartu Bank</v>
      </c>
      <c r="C39" s="41">
        <f>IS!C39</f>
        <v>1821722963.9675</v>
      </c>
      <c r="D39" s="42">
        <f>IS!D39</f>
        <v>27944562.652293999</v>
      </c>
      <c r="E39" s="43">
        <f>IS!E39</f>
        <v>23753646.102908</v>
      </c>
      <c r="F39" s="43">
        <f>IS!F39</f>
        <v>-9873456.5135660004</v>
      </c>
      <c r="G39" s="43">
        <f>IS!G39</f>
        <v>-8207518.5651999991</v>
      </c>
      <c r="H39" s="44">
        <f>IS!H39</f>
        <v>18071106.138728</v>
      </c>
      <c r="I39" s="43">
        <f>IS!I39</f>
        <v>1455619.5607</v>
      </c>
      <c r="J39" s="43">
        <f>IS!J39</f>
        <v>2748363.71</v>
      </c>
      <c r="K39" s="41">
        <f>IS!K39</f>
        <v>-12081745.445077</v>
      </c>
      <c r="L39" s="43">
        <f>IS!L39</f>
        <v>-8544573.7671259996</v>
      </c>
      <c r="M39" s="43">
        <f>IS!M39</f>
        <v>-38247.215158999999</v>
      </c>
      <c r="N39" s="43">
        <f>IS!N39</f>
        <v>9488285.1564429998</v>
      </c>
      <c r="O39" s="44">
        <f>IS!O39</f>
        <v>7497213.8527300004</v>
      </c>
    </row>
    <row r="40" spans="1:16" x14ac:dyDescent="0.3">
      <c r="A40" s="55">
        <f>'BS-E'!A40</f>
        <v>9</v>
      </c>
      <c r="B40" s="15" t="str">
        <f>'BS-E'!B40</f>
        <v>HALYK Bank</v>
      </c>
      <c r="C40" s="45">
        <f>IS!C40</f>
        <v>1033161177.84</v>
      </c>
      <c r="D40" s="46">
        <f>IS!D40</f>
        <v>19811230.77</v>
      </c>
      <c r="E40" s="47">
        <f>IS!E40</f>
        <v>18785715.73</v>
      </c>
      <c r="F40" s="47">
        <f>IS!F40</f>
        <v>-8618636.2599999998</v>
      </c>
      <c r="G40" s="47">
        <f>IS!G40</f>
        <v>-3725237.3200000003</v>
      </c>
      <c r="H40" s="48">
        <f>IS!H40</f>
        <v>11192594.51</v>
      </c>
      <c r="I40" s="47">
        <f>IS!I40</f>
        <v>-5461.48</v>
      </c>
      <c r="J40" s="47">
        <f>IS!J40</f>
        <v>388871.08</v>
      </c>
      <c r="K40" s="45">
        <f>IS!K40</f>
        <v>-6702538.2699999996</v>
      </c>
      <c r="L40" s="47">
        <f>IS!L40</f>
        <v>-5779516.6799999997</v>
      </c>
      <c r="M40" s="47">
        <f>IS!M40</f>
        <v>-677688.76000000013</v>
      </c>
      <c r="N40" s="47">
        <f>IS!N40</f>
        <v>4735389.07</v>
      </c>
      <c r="O40" s="48">
        <f>IS!O40</f>
        <v>3858564.83</v>
      </c>
    </row>
    <row r="41" spans="1:16" x14ac:dyDescent="0.3">
      <c r="A41" s="54">
        <f>'BS-E'!A41</f>
        <v>10</v>
      </c>
      <c r="B41" s="12" t="str">
        <f>'BS-E'!B41</f>
        <v>Pasha Bank</v>
      </c>
      <c r="C41" s="41">
        <f>IS!C41</f>
        <v>700228145.70519996</v>
      </c>
      <c r="D41" s="42">
        <f>IS!D41</f>
        <v>13081706.9541</v>
      </c>
      <c r="E41" s="43">
        <f>IS!E41</f>
        <v>9727275.8840999994</v>
      </c>
      <c r="F41" s="43">
        <f>IS!F41</f>
        <v>-6912411.4512</v>
      </c>
      <c r="G41" s="43">
        <f>IS!G41</f>
        <v>-5887863.8844999997</v>
      </c>
      <c r="H41" s="44">
        <f>IS!H41</f>
        <v>6169295.5028999997</v>
      </c>
      <c r="I41" s="43">
        <f>IS!I41</f>
        <v>140152.49460000001</v>
      </c>
      <c r="J41" s="43">
        <f>IS!J41</f>
        <v>1549864.95</v>
      </c>
      <c r="K41" s="41">
        <f>IS!K41</f>
        <v>-7431820.2199999997</v>
      </c>
      <c r="L41" s="43">
        <f>IS!L41</f>
        <v>-3567791.8654</v>
      </c>
      <c r="M41" s="43">
        <f>IS!M41</f>
        <v>-2890324.9529800001</v>
      </c>
      <c r="N41" s="43">
        <f>IS!N41</f>
        <v>-288821.31548000034</v>
      </c>
      <c r="O41" s="44">
        <f>IS!O41</f>
        <v>-914718.04547999997</v>
      </c>
    </row>
    <row r="42" spans="1:16" x14ac:dyDescent="0.3">
      <c r="A42" s="55">
        <f>'BS-E'!A42</f>
        <v>11</v>
      </c>
      <c r="B42" s="15" t="str">
        <f>'BS-E'!B42</f>
        <v>Microbank Crystal</v>
      </c>
      <c r="C42" s="45">
        <f>IS!C42</f>
        <v>615240869.12648106</v>
      </c>
      <c r="D42" s="46">
        <f>IS!D42</f>
        <v>39915490.039999999</v>
      </c>
      <c r="E42" s="47">
        <f>IS!E42</f>
        <v>35966334.740000002</v>
      </c>
      <c r="F42" s="47">
        <f>IS!F42</f>
        <v>-11936201.529999999</v>
      </c>
      <c r="G42" s="47">
        <f>IS!G42</f>
        <v>0</v>
      </c>
      <c r="H42" s="48">
        <f>IS!H42</f>
        <v>27979288.509999998</v>
      </c>
      <c r="I42" s="47">
        <f>IS!I42</f>
        <v>326094.42</v>
      </c>
      <c r="J42" s="47">
        <f>IS!J42</f>
        <v>-1941094.53</v>
      </c>
      <c r="K42" s="45">
        <f>IS!K42</f>
        <v>-15816965.57</v>
      </c>
      <c r="L42" s="47">
        <f>IS!L42</f>
        <v>-17626308.210000001</v>
      </c>
      <c r="M42" s="47">
        <f>IS!M42</f>
        <v>-5860410.5999999996</v>
      </c>
      <c r="N42" s="47">
        <f>IS!N42</f>
        <v>4492569.6999999974</v>
      </c>
      <c r="O42" s="48">
        <f>IS!O42</f>
        <v>3594055.76</v>
      </c>
    </row>
    <row r="43" spans="1:16" x14ac:dyDescent="0.3">
      <c r="A43" s="54">
        <f>'BS-E'!A43</f>
        <v>12</v>
      </c>
      <c r="B43" s="12" t="str">
        <f>'BS-E'!B43</f>
        <v>IS Bank</v>
      </c>
      <c r="C43" s="41">
        <f>IS!C43</f>
        <v>471679983.97312099</v>
      </c>
      <c r="D43" s="42">
        <f>IS!D43</f>
        <v>10040829.720210999</v>
      </c>
      <c r="E43" s="43">
        <f>IS!E43</f>
        <v>8250006.3159870002</v>
      </c>
      <c r="F43" s="43">
        <f>IS!F43</f>
        <v>-4409106.6811149996</v>
      </c>
      <c r="G43" s="43">
        <f>IS!G43</f>
        <v>-2718196.416803</v>
      </c>
      <c r="H43" s="44">
        <f>IS!H43</f>
        <v>5631723.0390959997</v>
      </c>
      <c r="I43" s="43">
        <f>IS!I43</f>
        <v>773281.55527200003</v>
      </c>
      <c r="J43" s="43">
        <f>IS!J43</f>
        <v>537404.63</v>
      </c>
      <c r="K43" s="41">
        <f>IS!K43</f>
        <v>-2037817.8547990001</v>
      </c>
      <c r="L43" s="43">
        <f>IS!L43</f>
        <v>-940082.16952700005</v>
      </c>
      <c r="M43" s="43">
        <f>IS!M43</f>
        <v>-20302.323139</v>
      </c>
      <c r="N43" s="43">
        <f>IS!N43</f>
        <v>4671338.5464300001</v>
      </c>
      <c r="O43" s="44">
        <f>IS!O43</f>
        <v>3764844.3102000002</v>
      </c>
    </row>
    <row r="44" spans="1:16" x14ac:dyDescent="0.3">
      <c r="A44" s="55">
        <f>'BS-E'!A44</f>
        <v>13</v>
      </c>
      <c r="B44" s="15" t="str">
        <f>'BS-E'!B44</f>
        <v>VTB Bank Georgia</v>
      </c>
      <c r="C44" s="45">
        <f>IS!C44</f>
        <v>449191008.39977002</v>
      </c>
      <c r="D44" s="46">
        <f>IS!D44</f>
        <v>3569691.8282989999</v>
      </c>
      <c r="E44" s="47">
        <f>IS!E44</f>
        <v>3569691.8282989999</v>
      </c>
      <c r="F44" s="47">
        <f>IS!F44</f>
        <v>-2412213.7599999998</v>
      </c>
      <c r="G44" s="47">
        <f>IS!G44</f>
        <v>-238732.75999999998</v>
      </c>
      <c r="H44" s="48">
        <f>IS!H44</f>
        <v>1157478.0682990002</v>
      </c>
      <c r="I44" s="47">
        <f>IS!I44</f>
        <v>-1825.08</v>
      </c>
      <c r="J44" s="47">
        <f>IS!J44</f>
        <v>0</v>
      </c>
      <c r="K44" s="45">
        <f>IS!K44</f>
        <v>-3007325.35</v>
      </c>
      <c r="L44" s="47">
        <f>IS!L44</f>
        <v>-32345204.056001</v>
      </c>
      <c r="M44" s="47">
        <f>IS!M44</f>
        <v>-2326764.7721900004</v>
      </c>
      <c r="N44" s="47">
        <f>IS!N44</f>
        <v>-33514490.759892002</v>
      </c>
      <c r="O44" s="48">
        <f>IS!O44</f>
        <v>-33548334.759892002</v>
      </c>
    </row>
    <row r="45" spans="1:16" x14ac:dyDescent="0.3">
      <c r="A45" s="54">
        <f>'BS-E'!A45</f>
        <v>14</v>
      </c>
      <c r="B45" s="12" t="str">
        <f>'BS-E'!B45</f>
        <v>Ziraat Bank</v>
      </c>
      <c r="C45" s="41">
        <f>IS!C45</f>
        <v>260813342.79089999</v>
      </c>
      <c r="D45" s="42">
        <f>IS!D45</f>
        <v>5292267.3255000003</v>
      </c>
      <c r="E45" s="43">
        <f>IS!E45</f>
        <v>4789506.3154999996</v>
      </c>
      <c r="F45" s="43">
        <f>IS!F45</f>
        <v>-1562068.36</v>
      </c>
      <c r="G45" s="43">
        <f>IS!G45</f>
        <v>-1259446.77</v>
      </c>
      <c r="H45" s="44">
        <f>IS!H45</f>
        <v>3730198.9654999999</v>
      </c>
      <c r="I45" s="43">
        <f>IS!I45</f>
        <v>119426.86</v>
      </c>
      <c r="J45" s="43">
        <f>IS!J45</f>
        <v>410699.36</v>
      </c>
      <c r="K45" s="41">
        <f>IS!K45</f>
        <v>-1895060.85</v>
      </c>
      <c r="L45" s="43">
        <f>IS!L45</f>
        <v>-1299745.18</v>
      </c>
      <c r="M45" s="43">
        <f>IS!M45</f>
        <v>-198533.658</v>
      </c>
      <c r="N45" s="43">
        <f>IS!N45</f>
        <v>2231920.1275000004</v>
      </c>
      <c r="O45" s="44">
        <f>IS!O45</f>
        <v>1787924.1274999999</v>
      </c>
      <c r="P45" s="74"/>
    </row>
    <row r="46" spans="1:16" x14ac:dyDescent="0.3">
      <c r="A46" s="55">
        <f>'BS-E'!A46</f>
        <v>15</v>
      </c>
      <c r="B46" s="15" t="str">
        <f>'BS-E'!B46</f>
        <v>Silk Bank</v>
      </c>
      <c r="C46" s="45">
        <f>IS!C46</f>
        <v>225847310.18593001</v>
      </c>
      <c r="D46" s="46">
        <f>IS!D46</f>
        <v>5756609.3937449995</v>
      </c>
      <c r="E46" s="47">
        <f>IS!E46</f>
        <v>4790035.2837450001</v>
      </c>
      <c r="F46" s="47">
        <f>IS!F46</f>
        <v>-3416140.3642660002</v>
      </c>
      <c r="G46" s="47">
        <f>IS!G46</f>
        <v>-3185112.0915340004</v>
      </c>
      <c r="H46" s="48">
        <f>IS!H46</f>
        <v>2340469.0294789993</v>
      </c>
      <c r="I46" s="47">
        <f>IS!I46</f>
        <v>-41764.22</v>
      </c>
      <c r="J46" s="47">
        <f>IS!J46</f>
        <v>428172.53</v>
      </c>
      <c r="K46" s="45">
        <f>IS!K46</f>
        <v>-6969503.7303799996</v>
      </c>
      <c r="L46" s="47">
        <f>IS!L46</f>
        <v>-7081075.09822</v>
      </c>
      <c r="M46" s="47">
        <f>IS!M46</f>
        <v>-508556.13552299998</v>
      </c>
      <c r="N46" s="47">
        <f>IS!N46</f>
        <v>-5249162.204264001</v>
      </c>
      <c r="O46" s="48">
        <f>IS!O46</f>
        <v>-5268135.7443150003</v>
      </c>
      <c r="P46" s="75"/>
    </row>
    <row r="47" spans="1:16" x14ac:dyDescent="0.3">
      <c r="A47" s="54">
        <f>'BS-E'!A47</f>
        <v>16</v>
      </c>
      <c r="B47" s="12" t="str">
        <f>'BS-E'!B47</f>
        <v>Microbank MBC</v>
      </c>
      <c r="C47" s="41">
        <f>IS!C47</f>
        <v>148615455.48169699</v>
      </c>
      <c r="D47" s="42">
        <f>IS!D47</f>
        <v>8357716.6399999997</v>
      </c>
      <c r="E47" s="43">
        <f>IS!E47</f>
        <v>7606814.0099999998</v>
      </c>
      <c r="F47" s="43">
        <f>IS!F47</f>
        <v>-2975902.42</v>
      </c>
      <c r="G47" s="43">
        <f>IS!G47</f>
        <v>-3.12</v>
      </c>
      <c r="H47" s="44">
        <f>IS!H47</f>
        <v>5381814.2199999997</v>
      </c>
      <c r="I47" s="43">
        <f>IS!I47</f>
        <v>-92976.48</v>
      </c>
      <c r="J47" s="43">
        <f>IS!J47</f>
        <v>83154.145000000004</v>
      </c>
      <c r="K47" s="41">
        <f>IS!K47</f>
        <v>-3484486.06</v>
      </c>
      <c r="L47" s="43">
        <f>IS!L47</f>
        <v>-4088426.7041349998</v>
      </c>
      <c r="M47" s="43">
        <f>IS!M47</f>
        <v>-459420.16000000003</v>
      </c>
      <c r="N47" s="43">
        <f>IS!N47</f>
        <v>833967.35586499993</v>
      </c>
      <c r="O47" s="44">
        <f>IS!O47</f>
        <v>683967.35586500005</v>
      </c>
    </row>
    <row r="48" spans="1:16" x14ac:dyDescent="0.3">
      <c r="A48" s="55">
        <f>'BS-E'!A48</f>
        <v>17</v>
      </c>
      <c r="B48" s="15" t="str">
        <f>'BS-E'!B48</f>
        <v>HashBank</v>
      </c>
      <c r="C48" s="45">
        <f>IS!C48</f>
        <v>32475562</v>
      </c>
      <c r="D48" s="46">
        <f>IS!D48</f>
        <v>627386.17000000004</v>
      </c>
      <c r="E48" s="47">
        <f>IS!E48</f>
        <v>0</v>
      </c>
      <c r="F48" s="47">
        <f>IS!F48</f>
        <v>0</v>
      </c>
      <c r="G48" s="47">
        <f>IS!G48</f>
        <v>0</v>
      </c>
      <c r="H48" s="48">
        <f>IS!H48</f>
        <v>627386.17000000004</v>
      </c>
      <c r="I48" s="47">
        <f>IS!I48</f>
        <v>-195345</v>
      </c>
      <c r="J48" s="47">
        <f>IS!J48</f>
        <v>528</v>
      </c>
      <c r="K48" s="45">
        <f>IS!K48</f>
        <v>-2539944</v>
      </c>
      <c r="L48" s="47">
        <f>IS!L48</f>
        <v>-2734295</v>
      </c>
      <c r="M48" s="47">
        <f>IS!M48</f>
        <v>-5247.2000000000007</v>
      </c>
      <c r="N48" s="47">
        <f>IS!N48</f>
        <v>-2112156.0300000003</v>
      </c>
      <c r="O48" s="48">
        <f>IS!O48</f>
        <v>-2088941.03</v>
      </c>
      <c r="P48" s="75"/>
    </row>
    <row r="49" spans="1:16" x14ac:dyDescent="0.3">
      <c r="A49" s="54">
        <f>'BS-E'!A49</f>
        <v>18</v>
      </c>
      <c r="B49" s="12" t="str">
        <f>'BS-E'!B49</f>
        <v>PaveBank</v>
      </c>
      <c r="C49" s="41">
        <f>IS!C49</f>
        <v>30506172.75</v>
      </c>
      <c r="D49" s="42">
        <f>IS!D49</f>
        <v>220953.88</v>
      </c>
      <c r="E49" s="43">
        <f>IS!E49</f>
        <v>0</v>
      </c>
      <c r="F49" s="43">
        <f>IS!F49</f>
        <v>-12345.81</v>
      </c>
      <c r="G49" s="43">
        <f>IS!G49</f>
        <v>0</v>
      </c>
      <c r="H49" s="44">
        <f>IS!H49</f>
        <v>208608.07</v>
      </c>
      <c r="I49" s="43">
        <f>IS!I49</f>
        <v>202943.69</v>
      </c>
      <c r="J49" s="43">
        <f>IS!J49</f>
        <v>73952.13</v>
      </c>
      <c r="K49" s="41">
        <f>IS!K49</f>
        <v>-1037346.86</v>
      </c>
      <c r="L49" s="43">
        <f>IS!L49</f>
        <v>-382530.7</v>
      </c>
      <c r="M49" s="43">
        <f>IS!M49</f>
        <v>0</v>
      </c>
      <c r="N49" s="43">
        <f>IS!N49</f>
        <v>-173922.63</v>
      </c>
      <c r="O49" s="44">
        <f>IS!O49</f>
        <v>-173922.63</v>
      </c>
    </row>
    <row r="50" spans="1:16" x14ac:dyDescent="0.3">
      <c r="A50" s="55">
        <f>'BS-E'!A50</f>
        <v>19</v>
      </c>
      <c r="B50" s="15" t="str">
        <f>'BS-E'!B50</f>
        <v>Paysera</v>
      </c>
      <c r="C50" s="45">
        <f>IS!C50</f>
        <v>19698784.960000001</v>
      </c>
      <c r="D50" s="46">
        <f>IS!D50</f>
        <v>138396.51</v>
      </c>
      <c r="E50" s="47">
        <f>IS!E50</f>
        <v>0</v>
      </c>
      <c r="F50" s="47">
        <f>IS!F50</f>
        <v>-638.83000000000004</v>
      </c>
      <c r="G50" s="47">
        <f>IS!G50</f>
        <v>0</v>
      </c>
      <c r="H50" s="48">
        <f>IS!H50</f>
        <v>137757.68000000002</v>
      </c>
      <c r="I50" s="47">
        <f>IS!I50</f>
        <v>19800.009999999998</v>
      </c>
      <c r="J50" s="47">
        <f>IS!J50</f>
        <v>169210.22</v>
      </c>
      <c r="K50" s="45">
        <f>IS!K50</f>
        <v>-646472.56000000006</v>
      </c>
      <c r="L50" s="47">
        <f>IS!L50</f>
        <v>-185914.81</v>
      </c>
      <c r="M50" s="47">
        <f>IS!M50</f>
        <v>3559.02</v>
      </c>
      <c r="N50" s="47">
        <f>IS!N50</f>
        <v>-44598.109999999979</v>
      </c>
      <c r="O50" s="48">
        <f>IS!O50</f>
        <v>-35930.11</v>
      </c>
      <c r="P50" s="75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K16" sqref="K16"/>
    </sheetView>
  </sheetViews>
  <sheetFormatPr defaultColWidth="9.1796875" defaultRowHeight="13" x14ac:dyDescent="0.3"/>
  <cols>
    <col min="1" max="1" width="6.81640625" style="2" customWidth="1"/>
    <col min="2" max="2" width="49" style="2" customWidth="1"/>
    <col min="3" max="3" width="10.453125" style="2" bestFit="1" customWidth="1"/>
    <col min="4" max="4" width="14.7265625" style="2" customWidth="1"/>
    <col min="5" max="6" width="10.453125" style="2" bestFit="1" customWidth="1"/>
    <col min="7" max="7" width="13.26953125" style="2" customWidth="1"/>
    <col min="8" max="9" width="11.54296875" style="2" customWidth="1"/>
    <col min="10" max="10" width="14" style="2" customWidth="1"/>
    <col min="11" max="11" width="11.7265625" style="2" bestFit="1" customWidth="1"/>
    <col min="12" max="12" width="9.26953125" style="2" bestFit="1" customWidth="1"/>
    <col min="13" max="13" width="13.81640625" style="2" customWidth="1"/>
    <col min="14" max="14" width="11" style="2" customWidth="1"/>
    <col min="15" max="15" width="9.81640625" style="2" bestFit="1" customWidth="1"/>
    <col min="16" max="16" width="14.26953125" style="2" customWidth="1"/>
    <col min="17" max="17" width="15.81640625" style="2" bestFit="1" customWidth="1"/>
    <col min="18" max="16384" width="9.1796875" style="2"/>
  </cols>
  <sheetData>
    <row r="1" spans="1:17" x14ac:dyDescent="0.3">
      <c r="B1" s="89" t="s">
        <v>181</v>
      </c>
    </row>
    <row r="2" spans="1:17" x14ac:dyDescent="0.3">
      <c r="A2" s="5"/>
      <c r="B2" s="64">
        <f>BS!B3</f>
        <v>45747</v>
      </c>
      <c r="C2" s="4"/>
      <c r="D2" s="4"/>
      <c r="E2" s="4"/>
      <c r="F2" s="4"/>
      <c r="G2" s="1"/>
      <c r="H2" s="1"/>
      <c r="I2" s="1"/>
      <c r="J2" s="1"/>
    </row>
    <row r="3" spans="1:17" x14ac:dyDescent="0.3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3">
      <c r="A4" s="88"/>
      <c r="B4" s="206"/>
      <c r="C4" s="205" t="s">
        <v>168</v>
      </c>
      <c r="D4" s="205"/>
      <c r="E4" s="205"/>
      <c r="F4" s="205" t="s">
        <v>167</v>
      </c>
      <c r="G4" s="205"/>
      <c r="H4" s="205"/>
      <c r="I4" s="205" t="s">
        <v>76</v>
      </c>
      <c r="J4" s="205"/>
      <c r="K4" s="205"/>
      <c r="L4" s="208" t="s">
        <v>169</v>
      </c>
      <c r="M4" s="208"/>
      <c r="N4" s="208"/>
      <c r="O4" s="205" t="s">
        <v>170</v>
      </c>
      <c r="P4" s="205"/>
      <c r="Q4" s="205"/>
    </row>
    <row r="5" spans="1:17" x14ac:dyDescent="0.3">
      <c r="A5" s="88"/>
      <c r="B5" s="207"/>
      <c r="C5" s="138" t="s">
        <v>67</v>
      </c>
      <c r="D5" s="139" t="s">
        <v>241</v>
      </c>
      <c r="E5" s="138" t="s">
        <v>66</v>
      </c>
      <c r="F5" s="138" t="s">
        <v>67</v>
      </c>
      <c r="G5" s="139" t="s">
        <v>241</v>
      </c>
      <c r="H5" s="138" t="s">
        <v>66</v>
      </c>
      <c r="I5" s="138" t="s">
        <v>67</v>
      </c>
      <c r="J5" s="139" t="s">
        <v>241</v>
      </c>
      <c r="K5" s="138" t="s">
        <v>66</v>
      </c>
      <c r="L5" s="140" t="s">
        <v>67</v>
      </c>
      <c r="M5" s="139" t="s">
        <v>241</v>
      </c>
      <c r="N5" s="140" t="s">
        <v>66</v>
      </c>
      <c r="O5" s="138" t="s">
        <v>67</v>
      </c>
      <c r="P5" s="139" t="s">
        <v>241</v>
      </c>
      <c r="Q5" s="138" t="s">
        <v>66</v>
      </c>
    </row>
    <row r="6" spans="1:17" x14ac:dyDescent="0.3">
      <c r="A6" s="88"/>
      <c r="B6" s="141" t="s">
        <v>171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3">
      <c r="A7" s="88"/>
      <c r="B7" s="90" t="s">
        <v>68</v>
      </c>
      <c r="C7" s="143">
        <v>0</v>
      </c>
      <c r="D7" s="143">
        <v>0</v>
      </c>
      <c r="E7" s="144">
        <v>0</v>
      </c>
      <c r="F7" s="143">
        <v>0</v>
      </c>
      <c r="G7" s="143">
        <v>0</v>
      </c>
      <c r="H7" s="144">
        <v>0</v>
      </c>
      <c r="I7" s="143">
        <v>0</v>
      </c>
      <c r="J7" s="143">
        <v>0</v>
      </c>
      <c r="K7" s="144">
        <v>0</v>
      </c>
      <c r="L7" s="143">
        <v>0</v>
      </c>
      <c r="M7" s="143">
        <v>0</v>
      </c>
      <c r="N7" s="144">
        <v>0</v>
      </c>
      <c r="O7" s="144">
        <v>0</v>
      </c>
      <c r="P7" s="144">
        <v>0</v>
      </c>
      <c r="Q7" s="144">
        <v>0</v>
      </c>
    </row>
    <row r="8" spans="1:17" x14ac:dyDescent="0.3">
      <c r="A8" s="88"/>
      <c r="B8" s="91" t="s">
        <v>69</v>
      </c>
      <c r="C8" s="145">
        <v>44597666.18810001</v>
      </c>
      <c r="D8" s="145">
        <v>395571224.05435312</v>
      </c>
      <c r="E8" s="144">
        <v>440168890.2424531</v>
      </c>
      <c r="F8" s="145">
        <v>20444.330000000002</v>
      </c>
      <c r="G8" s="145">
        <v>10001346.75</v>
      </c>
      <c r="H8" s="144">
        <v>10021791.08</v>
      </c>
      <c r="I8" s="145">
        <v>352546317.09699988</v>
      </c>
      <c r="J8" s="145">
        <v>775247114.88561606</v>
      </c>
      <c r="K8" s="144">
        <v>1127793431.9826159</v>
      </c>
      <c r="L8" s="145">
        <v>10538035.92</v>
      </c>
      <c r="M8" s="145">
        <v>0</v>
      </c>
      <c r="N8" s="144">
        <v>10538035.92</v>
      </c>
      <c r="O8" s="144">
        <v>407702463.53509992</v>
      </c>
      <c r="P8" s="144">
        <v>1180819685.68997</v>
      </c>
      <c r="Q8" s="144">
        <v>1588522149.22507</v>
      </c>
    </row>
    <row r="9" spans="1:17" x14ac:dyDescent="0.3">
      <c r="A9" s="88"/>
      <c r="B9" s="92" t="s">
        <v>172</v>
      </c>
      <c r="C9" s="143">
        <v>23628288.668100022</v>
      </c>
      <c r="D9" s="143">
        <v>134587442.38083845</v>
      </c>
      <c r="E9" s="144">
        <v>158215731.04893848</v>
      </c>
      <c r="F9" s="143">
        <v>20444.330000000002</v>
      </c>
      <c r="G9" s="143">
        <v>0</v>
      </c>
      <c r="H9" s="144">
        <v>20444.330000000002</v>
      </c>
      <c r="I9" s="143">
        <v>196851626.72520003</v>
      </c>
      <c r="J9" s="143">
        <v>47568231.748870999</v>
      </c>
      <c r="K9" s="144">
        <v>244419858.47407103</v>
      </c>
      <c r="L9" s="143">
        <v>10538035.92</v>
      </c>
      <c r="M9" s="143">
        <v>0</v>
      </c>
      <c r="N9" s="144">
        <v>10538035.92</v>
      </c>
      <c r="O9" s="144">
        <v>231038395.6433</v>
      </c>
      <c r="P9" s="144">
        <v>182155674.12970895</v>
      </c>
      <c r="Q9" s="144">
        <v>413194069.77300894</v>
      </c>
    </row>
    <row r="10" spans="1:17" x14ac:dyDescent="0.3">
      <c r="A10" s="88"/>
      <c r="B10" s="93" t="s">
        <v>173</v>
      </c>
      <c r="C10" s="143">
        <v>20969377.520000003</v>
      </c>
      <c r="D10" s="143">
        <v>260983781.67351499</v>
      </c>
      <c r="E10" s="144">
        <v>281953159.193515</v>
      </c>
      <c r="F10" s="143">
        <v>0</v>
      </c>
      <c r="G10" s="143">
        <v>10001346.75</v>
      </c>
      <c r="H10" s="144">
        <v>10001346.75</v>
      </c>
      <c r="I10" s="143">
        <v>155694690.37179998</v>
      </c>
      <c r="J10" s="143">
        <v>727678883.1367451</v>
      </c>
      <c r="K10" s="144">
        <v>883373573.50854504</v>
      </c>
      <c r="L10" s="143">
        <v>0</v>
      </c>
      <c r="M10" s="143">
        <v>0</v>
      </c>
      <c r="N10" s="144">
        <v>0</v>
      </c>
      <c r="O10" s="144">
        <v>176664067.89179999</v>
      </c>
      <c r="P10" s="144">
        <v>998664011.5602603</v>
      </c>
      <c r="Q10" s="144">
        <v>1175328079.4520602</v>
      </c>
    </row>
    <row r="11" spans="1:17" x14ac:dyDescent="0.3">
      <c r="A11" s="88"/>
      <c r="B11" s="91" t="s">
        <v>174</v>
      </c>
      <c r="C11" s="145">
        <v>396973051.58800006</v>
      </c>
      <c r="D11" s="145">
        <v>742260752.26012278</v>
      </c>
      <c r="E11" s="144">
        <v>1139233803.8481228</v>
      </c>
      <c r="F11" s="145">
        <v>90123119.190000013</v>
      </c>
      <c r="G11" s="145">
        <v>145454531.23982292</v>
      </c>
      <c r="H11" s="144">
        <v>235577650.42982295</v>
      </c>
      <c r="I11" s="145">
        <v>177712168.74839997</v>
      </c>
      <c r="J11" s="145">
        <v>42876606.159906268</v>
      </c>
      <c r="K11" s="144">
        <v>220588774.90830624</v>
      </c>
      <c r="L11" s="145">
        <v>3900793664.4213982</v>
      </c>
      <c r="M11" s="145">
        <v>121698226.44087315</v>
      </c>
      <c r="N11" s="144">
        <v>4022491890.8622713</v>
      </c>
      <c r="O11" s="144">
        <v>4565602003.9477978</v>
      </c>
      <c r="P11" s="144">
        <v>1052290116.1007195</v>
      </c>
      <c r="Q11" s="144">
        <v>5617892120.0485172</v>
      </c>
    </row>
    <row r="12" spans="1:17" ht="26" x14ac:dyDescent="0.3">
      <c r="A12" s="88"/>
      <c r="B12" s="94" t="s">
        <v>175</v>
      </c>
      <c r="C12" s="143">
        <v>389619933.4515</v>
      </c>
      <c r="D12" s="143">
        <v>361386594.57858592</v>
      </c>
      <c r="E12" s="144">
        <v>751006528.03008592</v>
      </c>
      <c r="F12" s="143">
        <v>83921882.100000009</v>
      </c>
      <c r="G12" s="143">
        <v>145332643.25335598</v>
      </c>
      <c r="H12" s="144">
        <v>229254525.35335597</v>
      </c>
      <c r="I12" s="143">
        <v>177712168.74839997</v>
      </c>
      <c r="J12" s="143">
        <v>42876606.159906268</v>
      </c>
      <c r="K12" s="144">
        <v>220588774.90830624</v>
      </c>
      <c r="L12" s="143">
        <v>3900793664.4213982</v>
      </c>
      <c r="M12" s="143">
        <v>104488319.4992733</v>
      </c>
      <c r="N12" s="144">
        <v>4005281983.9206715</v>
      </c>
      <c r="O12" s="144">
        <v>4552047648.7212982</v>
      </c>
      <c r="P12" s="144">
        <v>654084163.49112225</v>
      </c>
      <c r="Q12" s="144">
        <v>5206131812.2124205</v>
      </c>
    </row>
    <row r="13" spans="1:17" ht="26" x14ac:dyDescent="0.3">
      <c r="A13" s="88"/>
      <c r="B13" s="94" t="s">
        <v>176</v>
      </c>
      <c r="C13" s="143">
        <v>7353118.136500001</v>
      </c>
      <c r="D13" s="143">
        <v>380874157.68153793</v>
      </c>
      <c r="E13" s="144">
        <v>388227275.81803793</v>
      </c>
      <c r="F13" s="143">
        <v>6201237.0899999999</v>
      </c>
      <c r="G13" s="143">
        <v>121887.9864670001</v>
      </c>
      <c r="H13" s="144">
        <v>6323125.0764669999</v>
      </c>
      <c r="I13" s="143">
        <v>0</v>
      </c>
      <c r="J13" s="143">
        <v>0</v>
      </c>
      <c r="K13" s="144">
        <v>0</v>
      </c>
      <c r="L13" s="143">
        <v>0</v>
      </c>
      <c r="M13" s="143">
        <v>17209906.941599999</v>
      </c>
      <c r="N13" s="144">
        <v>17209906.941599999</v>
      </c>
      <c r="O13" s="144">
        <v>13554355.226500001</v>
      </c>
      <c r="P13" s="144">
        <v>398205952.60960501</v>
      </c>
      <c r="Q13" s="144">
        <v>411760307.83610499</v>
      </c>
    </row>
    <row r="14" spans="1:17" x14ac:dyDescent="0.3">
      <c r="A14" s="88"/>
      <c r="B14" s="95" t="s">
        <v>177</v>
      </c>
      <c r="C14" s="145">
        <v>441570717.77610016</v>
      </c>
      <c r="D14" s="145">
        <v>1137831976.3144767</v>
      </c>
      <c r="E14" s="144">
        <v>1579402694.0905769</v>
      </c>
      <c r="F14" s="145">
        <v>90143563.520000011</v>
      </c>
      <c r="G14" s="145">
        <v>155455877.98982295</v>
      </c>
      <c r="H14" s="144">
        <v>245599441.50982296</v>
      </c>
      <c r="I14" s="145">
        <v>530258485.84539998</v>
      </c>
      <c r="J14" s="145">
        <v>818123721.04552209</v>
      </c>
      <c r="K14" s="144">
        <v>1348382206.8909221</v>
      </c>
      <c r="L14" s="145">
        <v>3911331700.3413982</v>
      </c>
      <c r="M14" s="145">
        <v>121698226.44087315</v>
      </c>
      <c r="N14" s="144">
        <v>4033029926.7822714</v>
      </c>
      <c r="O14" s="144">
        <v>4973304467.4828987</v>
      </c>
      <c r="P14" s="144">
        <v>2233109801.7906961</v>
      </c>
      <c r="Q14" s="144">
        <v>7206414269.2735949</v>
      </c>
    </row>
    <row r="15" spans="1:17" x14ac:dyDescent="0.3">
      <c r="A15" s="88"/>
      <c r="B15" s="141" t="s">
        <v>178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3">
      <c r="A16" s="88"/>
      <c r="B16" s="90" t="s">
        <v>70</v>
      </c>
      <c r="C16" s="145">
        <v>5401357544.4773989</v>
      </c>
      <c r="D16" s="145">
        <v>4949850954.4305239</v>
      </c>
      <c r="E16" s="144">
        <v>10351208498.907923</v>
      </c>
      <c r="F16" s="145">
        <v>2729166758.1600003</v>
      </c>
      <c r="G16" s="145">
        <v>2159298956.0171046</v>
      </c>
      <c r="H16" s="144">
        <v>4888465714.1771049</v>
      </c>
      <c r="I16" s="145">
        <v>2200119251.5074</v>
      </c>
      <c r="J16" s="145">
        <v>1261080188.1536913</v>
      </c>
      <c r="K16" s="144">
        <v>3461199439.6610913</v>
      </c>
      <c r="L16" s="145">
        <v>1786002214.9164999</v>
      </c>
      <c r="M16" s="145">
        <v>356428084.89279628</v>
      </c>
      <c r="N16" s="144">
        <v>2142430299.8092961</v>
      </c>
      <c r="O16" s="144">
        <v>12116645769.0613</v>
      </c>
      <c r="P16" s="144">
        <v>8726658183.4941196</v>
      </c>
      <c r="Q16" s="144">
        <v>20843303952.55542</v>
      </c>
    </row>
    <row r="17" spans="1:17" x14ac:dyDescent="0.3">
      <c r="A17" s="88"/>
      <c r="B17" s="96" t="s">
        <v>71</v>
      </c>
      <c r="C17" s="148">
        <v>5339729588.3374004</v>
      </c>
      <c r="D17" s="148">
        <v>4176620322.1382599</v>
      </c>
      <c r="E17" s="144">
        <v>9516349910.4756603</v>
      </c>
      <c r="F17" s="148">
        <v>2720701069.1100001</v>
      </c>
      <c r="G17" s="148">
        <v>1983592743.3574052</v>
      </c>
      <c r="H17" s="144">
        <v>4704293812.4674053</v>
      </c>
      <c r="I17" s="148">
        <v>2198737148.1773996</v>
      </c>
      <c r="J17" s="148">
        <v>1123125112.6830692</v>
      </c>
      <c r="K17" s="144">
        <v>3321862260.8604689</v>
      </c>
      <c r="L17" s="148">
        <v>1782172313.4864998</v>
      </c>
      <c r="M17" s="148">
        <v>234973781.90864015</v>
      </c>
      <c r="N17" s="144">
        <v>2017146095.3951399</v>
      </c>
      <c r="O17" s="144">
        <v>12041340119.111303</v>
      </c>
      <c r="P17" s="144">
        <v>7518311960.0873737</v>
      </c>
      <c r="Q17" s="144">
        <v>19559652079.198677</v>
      </c>
    </row>
    <row r="18" spans="1:17" x14ac:dyDescent="0.3">
      <c r="A18" s="88"/>
      <c r="B18" s="96" t="s">
        <v>72</v>
      </c>
      <c r="C18" s="148">
        <v>61627956.139999993</v>
      </c>
      <c r="D18" s="148">
        <v>773230632.29226458</v>
      </c>
      <c r="E18" s="144">
        <v>834858588.43226457</v>
      </c>
      <c r="F18" s="148">
        <v>8465689.0499999989</v>
      </c>
      <c r="G18" s="148">
        <v>175706212.659697</v>
      </c>
      <c r="H18" s="144">
        <v>184171901.70969701</v>
      </c>
      <c r="I18" s="148">
        <v>1382103.33</v>
      </c>
      <c r="J18" s="148">
        <v>137955075.47062322</v>
      </c>
      <c r="K18" s="144">
        <v>139337178.80062324</v>
      </c>
      <c r="L18" s="148">
        <v>3829901.43</v>
      </c>
      <c r="M18" s="148">
        <v>121454302.98415644</v>
      </c>
      <c r="N18" s="144">
        <v>125284204.41415645</v>
      </c>
      <c r="O18" s="144">
        <v>75305649.950000003</v>
      </c>
      <c r="P18" s="144">
        <v>1208346223.4067414</v>
      </c>
      <c r="Q18" s="144">
        <v>1283651873.3567414</v>
      </c>
    </row>
    <row r="19" spans="1:17" x14ac:dyDescent="0.3">
      <c r="A19" s="88"/>
      <c r="B19" s="90" t="s">
        <v>73</v>
      </c>
      <c r="C19" s="145">
        <v>3104179427.411921</v>
      </c>
      <c r="D19" s="145">
        <v>6593489561.5389004</v>
      </c>
      <c r="E19" s="144">
        <v>9697668988.9508209</v>
      </c>
      <c r="F19" s="145">
        <v>860463229.26999962</v>
      </c>
      <c r="G19" s="145">
        <v>3418444860.7117672</v>
      </c>
      <c r="H19" s="144">
        <v>4278908089.9817667</v>
      </c>
      <c r="I19" s="145">
        <v>5140206789.9866028</v>
      </c>
      <c r="J19" s="145">
        <v>8820159248.1559124</v>
      </c>
      <c r="K19" s="144">
        <v>13960366038.142515</v>
      </c>
      <c r="L19" s="145">
        <v>1914935853.9075</v>
      </c>
      <c r="M19" s="145">
        <v>2367271309.5190201</v>
      </c>
      <c r="N19" s="144">
        <v>4282207163.4265203</v>
      </c>
      <c r="O19" s="144">
        <v>11019785300.576021</v>
      </c>
      <c r="P19" s="144">
        <v>21199364979.925583</v>
      </c>
      <c r="Q19" s="144">
        <v>32219150280.501602</v>
      </c>
    </row>
    <row r="20" spans="1:17" x14ac:dyDescent="0.3">
      <c r="A20" s="88"/>
      <c r="B20" s="96" t="s">
        <v>74</v>
      </c>
      <c r="C20" s="148">
        <v>2749730546.4219208</v>
      </c>
      <c r="D20" s="148">
        <v>3012703483.8757935</v>
      </c>
      <c r="E20" s="144">
        <v>5762434030.2977142</v>
      </c>
      <c r="F20" s="148">
        <v>764440766.50999963</v>
      </c>
      <c r="G20" s="148">
        <v>2427629437.4458132</v>
      </c>
      <c r="H20" s="144">
        <v>3192070203.9558129</v>
      </c>
      <c r="I20" s="148">
        <v>4358770834.5411034</v>
      </c>
      <c r="J20" s="148">
        <v>6493364115.1369228</v>
      </c>
      <c r="K20" s="144">
        <v>10852134949.678026</v>
      </c>
      <c r="L20" s="148">
        <v>1518231325.2160003</v>
      </c>
      <c r="M20" s="148">
        <v>1523003973.7151968</v>
      </c>
      <c r="N20" s="144">
        <v>3041235298.9311972</v>
      </c>
      <c r="O20" s="144">
        <v>9391173472.6890202</v>
      </c>
      <c r="P20" s="144">
        <v>13456701010.173754</v>
      </c>
      <c r="Q20" s="144">
        <v>22847874482.862774</v>
      </c>
    </row>
    <row r="21" spans="1:17" x14ac:dyDescent="0.3">
      <c r="A21" s="88"/>
      <c r="B21" s="96" t="s">
        <v>75</v>
      </c>
      <c r="C21" s="148">
        <v>354448880.99000001</v>
      </c>
      <c r="D21" s="148">
        <v>3580786077.6630964</v>
      </c>
      <c r="E21" s="144">
        <v>3935234958.6530967</v>
      </c>
      <c r="F21" s="148">
        <v>96022462.759999961</v>
      </c>
      <c r="G21" s="148">
        <v>990815423.26595187</v>
      </c>
      <c r="H21" s="144">
        <v>1086837886.0259519</v>
      </c>
      <c r="I21" s="148">
        <v>781435955.44549882</v>
      </c>
      <c r="J21" s="148">
        <v>2326795133.0189934</v>
      </c>
      <c r="K21" s="144">
        <v>3108231088.4644923</v>
      </c>
      <c r="L21" s="148">
        <v>396704528.69150001</v>
      </c>
      <c r="M21" s="148">
        <v>844267335.80381942</v>
      </c>
      <c r="N21" s="144">
        <v>1240971864.4953194</v>
      </c>
      <c r="O21" s="144">
        <v>1628611827.8869984</v>
      </c>
      <c r="P21" s="144">
        <v>7742663969.7518702</v>
      </c>
      <c r="Q21" s="144">
        <v>9371275797.6388683</v>
      </c>
    </row>
    <row r="22" spans="1:17" ht="26" x14ac:dyDescent="0.3">
      <c r="A22" s="88"/>
      <c r="B22" s="97" t="s">
        <v>179</v>
      </c>
      <c r="C22" s="149">
        <v>8505536971.8893194</v>
      </c>
      <c r="D22" s="149">
        <v>11543340515.969425</v>
      </c>
      <c r="E22" s="144">
        <v>20048877487.858746</v>
      </c>
      <c r="F22" s="149">
        <v>3589629987.4300003</v>
      </c>
      <c r="G22" s="149">
        <v>5577743816.7288723</v>
      </c>
      <c r="H22" s="144">
        <v>9167373804.1588726</v>
      </c>
      <c r="I22" s="149">
        <v>7340326041.4940033</v>
      </c>
      <c r="J22" s="149">
        <v>10081239436.309608</v>
      </c>
      <c r="K22" s="144">
        <v>17421565477.803612</v>
      </c>
      <c r="L22" s="149">
        <v>3700938068.8239999</v>
      </c>
      <c r="M22" s="149">
        <v>2723699394.4118133</v>
      </c>
      <c r="N22" s="144">
        <v>6424637463.2358131</v>
      </c>
      <c r="O22" s="144">
        <v>23136431069.637321</v>
      </c>
      <c r="P22" s="144">
        <v>29926023163.419739</v>
      </c>
      <c r="Q22" s="144">
        <v>53062454233.05706</v>
      </c>
    </row>
    <row r="23" spans="1:17" x14ac:dyDescent="0.3">
      <c r="A23" s="88"/>
      <c r="B23" s="98" t="s">
        <v>43</v>
      </c>
      <c r="C23" s="145">
        <v>8947107689.6654224</v>
      </c>
      <c r="D23" s="145">
        <v>12681172492.283892</v>
      </c>
      <c r="E23" s="144">
        <v>21628280181.949314</v>
      </c>
      <c r="F23" s="145">
        <v>3679773550.9499998</v>
      </c>
      <c r="G23" s="145">
        <v>5733199694.7187014</v>
      </c>
      <c r="H23" s="144">
        <v>9412973245.6687012</v>
      </c>
      <c r="I23" s="145">
        <v>7870584527.3394012</v>
      </c>
      <c r="J23" s="145">
        <v>10899363157.355137</v>
      </c>
      <c r="K23" s="144">
        <v>18769947684.694538</v>
      </c>
      <c r="L23" s="145">
        <v>7612269769.1653976</v>
      </c>
      <c r="M23" s="145">
        <v>2845397620.8526917</v>
      </c>
      <c r="N23" s="144">
        <v>10457667390.018089</v>
      </c>
      <c r="O23" s="144">
        <v>28109735537.120216</v>
      </c>
      <c r="P23" s="144">
        <v>32159132965.210449</v>
      </c>
      <c r="Q23" s="144">
        <v>60268868502.330666</v>
      </c>
    </row>
    <row r="24" spans="1:17" x14ac:dyDescent="0.3">
      <c r="Q24" s="161">
        <f>Q23-BS!H31</f>
        <v>1.463836669921875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796875" defaultRowHeight="13" x14ac:dyDescent="0.3"/>
  <cols>
    <col min="1" max="1" width="6.1796875" style="50" bestFit="1" customWidth="1"/>
    <col min="2" max="2" width="47.81640625" style="50" bestFit="1" customWidth="1"/>
    <col min="3" max="7" width="10.1796875" style="50" bestFit="1" customWidth="1"/>
    <col min="8" max="11" width="11.453125" style="50" customWidth="1"/>
    <col min="12" max="13" width="9.1796875" style="50"/>
    <col min="14" max="14" width="11.54296875" style="50" customWidth="1"/>
    <col min="15" max="17" width="9.81640625" style="50" bestFit="1" customWidth="1"/>
    <col min="18" max="16384" width="9.1796875" style="50"/>
  </cols>
  <sheetData>
    <row r="1" spans="1:17" x14ac:dyDescent="0.3">
      <c r="B1" s="99" t="s">
        <v>24</v>
      </c>
    </row>
    <row r="2" spans="1:17" x14ac:dyDescent="0.3">
      <c r="A2" s="53"/>
      <c r="B2" s="65">
        <f>BS!B3</f>
        <v>45747</v>
      </c>
      <c r="C2" s="52"/>
      <c r="D2" s="52"/>
      <c r="E2" s="52"/>
      <c r="F2" s="52"/>
      <c r="G2" s="51"/>
      <c r="H2" s="51"/>
      <c r="I2" s="51"/>
      <c r="J2" s="51"/>
    </row>
    <row r="3" spans="1:17" x14ac:dyDescent="0.3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3">
      <c r="A4" s="209"/>
      <c r="B4" s="206"/>
      <c r="C4" s="205" t="s">
        <v>242</v>
      </c>
      <c r="D4" s="205"/>
      <c r="E4" s="205"/>
      <c r="F4" s="205" t="s">
        <v>243</v>
      </c>
      <c r="G4" s="205"/>
      <c r="H4" s="205"/>
      <c r="I4" s="205" t="s">
        <v>244</v>
      </c>
      <c r="J4" s="205"/>
      <c r="K4" s="205"/>
      <c r="L4" s="208" t="s">
        <v>245</v>
      </c>
      <c r="M4" s="208"/>
      <c r="N4" s="208"/>
      <c r="O4" s="205" t="s">
        <v>246</v>
      </c>
      <c r="P4" s="205"/>
      <c r="Q4" s="205"/>
    </row>
    <row r="5" spans="1:17" x14ac:dyDescent="0.3">
      <c r="A5" s="210"/>
      <c r="B5" s="207"/>
      <c r="C5" s="138" t="s">
        <v>22</v>
      </c>
      <c r="D5" s="139" t="s">
        <v>23</v>
      </c>
      <c r="E5" s="138" t="s">
        <v>13</v>
      </c>
      <c r="F5" s="138" t="s">
        <v>22</v>
      </c>
      <c r="G5" s="139" t="s">
        <v>23</v>
      </c>
      <c r="H5" s="138" t="s">
        <v>13</v>
      </c>
      <c r="I5" s="138" t="s">
        <v>22</v>
      </c>
      <c r="J5" s="139" t="s">
        <v>23</v>
      </c>
      <c r="K5" s="138" t="s">
        <v>13</v>
      </c>
      <c r="L5" s="138" t="s">
        <v>22</v>
      </c>
      <c r="M5" s="139" t="s">
        <v>23</v>
      </c>
      <c r="N5" s="138" t="s">
        <v>13</v>
      </c>
      <c r="O5" s="138" t="s">
        <v>22</v>
      </c>
      <c r="P5" s="139" t="s">
        <v>23</v>
      </c>
      <c r="Q5" s="138" t="s">
        <v>13</v>
      </c>
    </row>
    <row r="6" spans="1:17" x14ac:dyDescent="0.3">
      <c r="A6" s="150"/>
      <c r="B6" s="141" t="s">
        <v>247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3">
      <c r="A7" s="150"/>
      <c r="B7" s="90" t="s">
        <v>248</v>
      </c>
      <c r="C7" s="143">
        <f>'RC-D'!C7</f>
        <v>0</v>
      </c>
      <c r="D7" s="143">
        <f>'RC-D'!D7</f>
        <v>0</v>
      </c>
      <c r="E7" s="144">
        <f>'RC-D'!E7</f>
        <v>0</v>
      </c>
      <c r="F7" s="143">
        <f>'RC-D'!F7</f>
        <v>0</v>
      </c>
      <c r="G7" s="143">
        <f>'RC-D'!G7</f>
        <v>0</v>
      </c>
      <c r="H7" s="144">
        <f>'RC-D'!H7</f>
        <v>0</v>
      </c>
      <c r="I7" s="143">
        <f>'RC-D'!I7</f>
        <v>0</v>
      </c>
      <c r="J7" s="143">
        <f>'RC-D'!J7</f>
        <v>0</v>
      </c>
      <c r="K7" s="144">
        <f>'RC-D'!K7</f>
        <v>0</v>
      </c>
      <c r="L7" s="143">
        <f>'RC-D'!L7</f>
        <v>0</v>
      </c>
      <c r="M7" s="143">
        <f>'RC-D'!M7</f>
        <v>0</v>
      </c>
      <c r="N7" s="144">
        <f>'RC-D'!N7</f>
        <v>0</v>
      </c>
      <c r="O7" s="144">
        <f>'RC-D'!O7</f>
        <v>0</v>
      </c>
      <c r="P7" s="144">
        <f>'RC-D'!P7</f>
        <v>0</v>
      </c>
      <c r="Q7" s="144">
        <f>'RC-D'!Q7</f>
        <v>0</v>
      </c>
    </row>
    <row r="8" spans="1:17" x14ac:dyDescent="0.3">
      <c r="A8" s="150"/>
      <c r="B8" s="91" t="s">
        <v>249</v>
      </c>
      <c r="C8" s="145">
        <f>'RC-D'!C8</f>
        <v>44597666.18810001</v>
      </c>
      <c r="D8" s="145">
        <f>'RC-D'!D8</f>
        <v>395571224.05435312</v>
      </c>
      <c r="E8" s="144">
        <f>'RC-D'!E8</f>
        <v>440168890.2424531</v>
      </c>
      <c r="F8" s="145">
        <f>'RC-D'!F8</f>
        <v>20444.330000000002</v>
      </c>
      <c r="G8" s="145">
        <f>'RC-D'!G8</f>
        <v>10001346.75</v>
      </c>
      <c r="H8" s="144">
        <f>'RC-D'!H8</f>
        <v>10021791.08</v>
      </c>
      <c r="I8" s="145">
        <f>'RC-D'!I8</f>
        <v>352546317.09699988</v>
      </c>
      <c r="J8" s="145">
        <f>'RC-D'!J8</f>
        <v>775247114.88561606</v>
      </c>
      <c r="K8" s="144">
        <f>'RC-D'!K8</f>
        <v>1127793431.9826159</v>
      </c>
      <c r="L8" s="145">
        <f>'RC-D'!L8</f>
        <v>10538035.92</v>
      </c>
      <c r="M8" s="145">
        <f>'RC-D'!M8</f>
        <v>0</v>
      </c>
      <c r="N8" s="144">
        <f>'RC-D'!N8</f>
        <v>10538035.92</v>
      </c>
      <c r="O8" s="144">
        <f>'RC-D'!O8</f>
        <v>407702463.53509992</v>
      </c>
      <c r="P8" s="144">
        <f>'RC-D'!P8</f>
        <v>1180819685.68997</v>
      </c>
      <c r="Q8" s="144">
        <f>'RC-D'!Q8</f>
        <v>1588522149.22507</v>
      </c>
    </row>
    <row r="9" spans="1:17" x14ac:dyDescent="0.3">
      <c r="A9" s="150"/>
      <c r="B9" s="92" t="s">
        <v>250</v>
      </c>
      <c r="C9" s="143">
        <f>'RC-D'!C9</f>
        <v>23628288.668100022</v>
      </c>
      <c r="D9" s="143">
        <f>'RC-D'!D9</f>
        <v>134587442.38083845</v>
      </c>
      <c r="E9" s="144">
        <f>'RC-D'!E9</f>
        <v>158215731.04893848</v>
      </c>
      <c r="F9" s="143">
        <f>'RC-D'!F9</f>
        <v>20444.330000000002</v>
      </c>
      <c r="G9" s="143">
        <f>'RC-D'!G9</f>
        <v>0</v>
      </c>
      <c r="H9" s="144">
        <f>'RC-D'!H9</f>
        <v>20444.330000000002</v>
      </c>
      <c r="I9" s="143">
        <f>'RC-D'!I9</f>
        <v>196851626.72520003</v>
      </c>
      <c r="J9" s="143">
        <f>'RC-D'!J9</f>
        <v>47568231.748870999</v>
      </c>
      <c r="K9" s="144">
        <f>'RC-D'!K9</f>
        <v>244419858.47407103</v>
      </c>
      <c r="L9" s="143">
        <f>'RC-D'!L9</f>
        <v>10538035.92</v>
      </c>
      <c r="M9" s="143">
        <f>'RC-D'!M9</f>
        <v>0</v>
      </c>
      <c r="N9" s="144">
        <f>'RC-D'!N9</f>
        <v>10538035.92</v>
      </c>
      <c r="O9" s="144">
        <f>'RC-D'!O9</f>
        <v>231038395.6433</v>
      </c>
      <c r="P9" s="144">
        <f>'RC-D'!P9</f>
        <v>182155674.12970895</v>
      </c>
      <c r="Q9" s="144">
        <f>'RC-D'!Q9</f>
        <v>413194069.77300894</v>
      </c>
    </row>
    <row r="10" spans="1:17" x14ac:dyDescent="0.3">
      <c r="A10" s="150"/>
      <c r="B10" s="93" t="s">
        <v>251</v>
      </c>
      <c r="C10" s="143">
        <f>'RC-D'!C10</f>
        <v>20969377.520000003</v>
      </c>
      <c r="D10" s="143">
        <f>'RC-D'!D10</f>
        <v>260983781.67351499</v>
      </c>
      <c r="E10" s="144">
        <f>'RC-D'!E10</f>
        <v>281953159.193515</v>
      </c>
      <c r="F10" s="143">
        <f>'RC-D'!F10</f>
        <v>0</v>
      </c>
      <c r="G10" s="143">
        <f>'RC-D'!G10</f>
        <v>10001346.75</v>
      </c>
      <c r="H10" s="144">
        <f>'RC-D'!H10</f>
        <v>10001346.75</v>
      </c>
      <c r="I10" s="143">
        <f>'RC-D'!I10</f>
        <v>155694690.37179998</v>
      </c>
      <c r="J10" s="143">
        <f>'RC-D'!J10</f>
        <v>727678883.1367451</v>
      </c>
      <c r="K10" s="144">
        <f>'RC-D'!K10</f>
        <v>883373573.50854504</v>
      </c>
      <c r="L10" s="143">
        <f>'RC-D'!L10</f>
        <v>0</v>
      </c>
      <c r="M10" s="143">
        <f>'RC-D'!M10</f>
        <v>0</v>
      </c>
      <c r="N10" s="144">
        <f>'RC-D'!N10</f>
        <v>0</v>
      </c>
      <c r="O10" s="144">
        <f>'RC-D'!O10</f>
        <v>176664067.89179999</v>
      </c>
      <c r="P10" s="144">
        <f>'RC-D'!P10</f>
        <v>998664011.5602603</v>
      </c>
      <c r="Q10" s="144">
        <f>'RC-D'!Q10</f>
        <v>1175328079.4520602</v>
      </c>
    </row>
    <row r="11" spans="1:17" x14ac:dyDescent="0.3">
      <c r="A11" s="150"/>
      <c r="B11" s="91" t="s">
        <v>252</v>
      </c>
      <c r="C11" s="145">
        <f>'RC-D'!C11</f>
        <v>396973051.58800006</v>
      </c>
      <c r="D11" s="145">
        <f>'RC-D'!D11</f>
        <v>742260752.26012278</v>
      </c>
      <c r="E11" s="144">
        <f>'RC-D'!E11</f>
        <v>1139233803.8481228</v>
      </c>
      <c r="F11" s="145">
        <f>'RC-D'!F11</f>
        <v>90123119.190000013</v>
      </c>
      <c r="G11" s="145">
        <f>'RC-D'!G11</f>
        <v>145454531.23982292</v>
      </c>
      <c r="H11" s="144">
        <f>'RC-D'!H11</f>
        <v>235577650.42982295</v>
      </c>
      <c r="I11" s="145">
        <f>'RC-D'!I11</f>
        <v>177712168.74839997</v>
      </c>
      <c r="J11" s="145">
        <f>'RC-D'!J11</f>
        <v>42876606.159906268</v>
      </c>
      <c r="K11" s="144">
        <f>'RC-D'!K11</f>
        <v>220588774.90830624</v>
      </c>
      <c r="L11" s="145">
        <f>'RC-D'!L11</f>
        <v>3900793664.4213982</v>
      </c>
      <c r="M11" s="145">
        <f>'RC-D'!M11</f>
        <v>121698226.44087315</v>
      </c>
      <c r="N11" s="144">
        <f>'RC-D'!N11</f>
        <v>4022491890.8622713</v>
      </c>
      <c r="O11" s="144">
        <f>'RC-D'!O11</f>
        <v>4565602003.9477978</v>
      </c>
      <c r="P11" s="144">
        <f>'RC-D'!P11</f>
        <v>1052290116.1007195</v>
      </c>
      <c r="Q11" s="144">
        <f>'RC-D'!Q11</f>
        <v>5617892120.0485172</v>
      </c>
    </row>
    <row r="12" spans="1:17" x14ac:dyDescent="0.3">
      <c r="A12" s="150"/>
      <c r="B12" s="94" t="s">
        <v>253</v>
      </c>
      <c r="C12" s="143">
        <f>'RC-D'!C12</f>
        <v>389619933.4515</v>
      </c>
      <c r="D12" s="143">
        <f>'RC-D'!D12</f>
        <v>361386594.57858592</v>
      </c>
      <c r="E12" s="144">
        <f>'RC-D'!E12</f>
        <v>751006528.03008592</v>
      </c>
      <c r="F12" s="143">
        <f>'RC-D'!F12</f>
        <v>83921882.100000009</v>
      </c>
      <c r="G12" s="143">
        <f>'RC-D'!G12</f>
        <v>145332643.25335598</v>
      </c>
      <c r="H12" s="144">
        <f>'RC-D'!H12</f>
        <v>229254525.35335597</v>
      </c>
      <c r="I12" s="143">
        <f>'RC-D'!I12</f>
        <v>177712168.74839997</v>
      </c>
      <c r="J12" s="143">
        <f>'RC-D'!J12</f>
        <v>42876606.159906268</v>
      </c>
      <c r="K12" s="144">
        <f>'RC-D'!K12</f>
        <v>220588774.90830624</v>
      </c>
      <c r="L12" s="143">
        <f>'RC-D'!L12</f>
        <v>3900793664.4213982</v>
      </c>
      <c r="M12" s="143">
        <f>'RC-D'!M12</f>
        <v>104488319.4992733</v>
      </c>
      <c r="N12" s="144">
        <f>'RC-D'!N12</f>
        <v>4005281983.9206715</v>
      </c>
      <c r="O12" s="144">
        <f>'RC-D'!O12</f>
        <v>4552047648.7212982</v>
      </c>
      <c r="P12" s="144">
        <f>'RC-D'!P12</f>
        <v>654084163.49112225</v>
      </c>
      <c r="Q12" s="144">
        <f>'RC-D'!Q12</f>
        <v>5206131812.2124205</v>
      </c>
    </row>
    <row r="13" spans="1:17" x14ac:dyDescent="0.3">
      <c r="A13" s="150"/>
      <c r="B13" s="94" t="s">
        <v>254</v>
      </c>
      <c r="C13" s="143">
        <f>'RC-D'!C13</f>
        <v>7353118.136500001</v>
      </c>
      <c r="D13" s="143">
        <f>'RC-D'!D13</f>
        <v>380874157.68153793</v>
      </c>
      <c r="E13" s="144">
        <f>'RC-D'!E13</f>
        <v>388227275.81803793</v>
      </c>
      <c r="F13" s="143">
        <f>'RC-D'!F13</f>
        <v>6201237.0899999999</v>
      </c>
      <c r="G13" s="143">
        <f>'RC-D'!G13</f>
        <v>121887.9864670001</v>
      </c>
      <c r="H13" s="144">
        <f>'RC-D'!H13</f>
        <v>6323125.0764669999</v>
      </c>
      <c r="I13" s="143">
        <f>'RC-D'!I13</f>
        <v>0</v>
      </c>
      <c r="J13" s="143">
        <f>'RC-D'!J13</f>
        <v>0</v>
      </c>
      <c r="K13" s="144">
        <f>'RC-D'!K13</f>
        <v>0</v>
      </c>
      <c r="L13" s="143">
        <f>'RC-D'!L13</f>
        <v>0</v>
      </c>
      <c r="M13" s="143">
        <f>'RC-D'!M13</f>
        <v>17209906.941599999</v>
      </c>
      <c r="N13" s="144">
        <f>'RC-D'!N13</f>
        <v>17209906.941599999</v>
      </c>
      <c r="O13" s="144">
        <f>'RC-D'!O13</f>
        <v>13554355.226500001</v>
      </c>
      <c r="P13" s="144">
        <f>'RC-D'!P13</f>
        <v>398205952.60960501</v>
      </c>
      <c r="Q13" s="144">
        <f>'RC-D'!Q13</f>
        <v>411760307.83610499</v>
      </c>
    </row>
    <row r="14" spans="1:17" x14ac:dyDescent="0.3">
      <c r="A14" s="150"/>
      <c r="B14" s="95" t="s">
        <v>255</v>
      </c>
      <c r="C14" s="145">
        <f>'RC-D'!C14</f>
        <v>441570717.77610016</v>
      </c>
      <c r="D14" s="145">
        <f>'RC-D'!D14</f>
        <v>1137831976.3144767</v>
      </c>
      <c r="E14" s="144">
        <f>'RC-D'!E14</f>
        <v>1579402694.0905769</v>
      </c>
      <c r="F14" s="145">
        <f>'RC-D'!F14</f>
        <v>90143563.520000011</v>
      </c>
      <c r="G14" s="145">
        <f>'RC-D'!G14</f>
        <v>155455877.98982295</v>
      </c>
      <c r="H14" s="144">
        <f>'RC-D'!H14</f>
        <v>245599441.50982296</v>
      </c>
      <c r="I14" s="145">
        <f>'RC-D'!I14</f>
        <v>530258485.84539998</v>
      </c>
      <c r="J14" s="145">
        <f>'RC-D'!J14</f>
        <v>818123721.04552209</v>
      </c>
      <c r="K14" s="144">
        <f>'RC-D'!K14</f>
        <v>1348382206.8909221</v>
      </c>
      <c r="L14" s="145">
        <f>'RC-D'!L14</f>
        <v>3911331700.3413982</v>
      </c>
      <c r="M14" s="145">
        <f>'RC-D'!M14</f>
        <v>121698226.44087315</v>
      </c>
      <c r="N14" s="144">
        <f>'RC-D'!N14</f>
        <v>4033029926.7822714</v>
      </c>
      <c r="O14" s="144">
        <f>'RC-D'!O14</f>
        <v>4973304467.4828987</v>
      </c>
      <c r="P14" s="144">
        <f>'RC-D'!P14</f>
        <v>2233109801.7906961</v>
      </c>
      <c r="Q14" s="144">
        <f>'RC-D'!Q14</f>
        <v>7206414269.2735949</v>
      </c>
    </row>
    <row r="15" spans="1:17" x14ac:dyDescent="0.3">
      <c r="A15" s="150"/>
      <c r="B15" s="141" t="s">
        <v>256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3">
      <c r="A16" s="150"/>
      <c r="B16" s="90" t="s">
        <v>25</v>
      </c>
      <c r="C16" s="145">
        <f>'RC-D'!C16</f>
        <v>5401357544.4773989</v>
      </c>
      <c r="D16" s="145">
        <f>'RC-D'!D16</f>
        <v>4949850954.4305239</v>
      </c>
      <c r="E16" s="144">
        <f>'RC-D'!E16</f>
        <v>10351208498.907923</v>
      </c>
      <c r="F16" s="145">
        <f>'RC-D'!F16</f>
        <v>2729166758.1600003</v>
      </c>
      <c r="G16" s="145">
        <f>'RC-D'!G16</f>
        <v>2159298956.0171046</v>
      </c>
      <c r="H16" s="144">
        <f>'RC-D'!H16</f>
        <v>4888465714.1771049</v>
      </c>
      <c r="I16" s="145">
        <f>'RC-D'!I16</f>
        <v>2200119251.5074</v>
      </c>
      <c r="J16" s="145">
        <f>'RC-D'!J16</f>
        <v>1261080188.1536913</v>
      </c>
      <c r="K16" s="144">
        <f>'RC-D'!K16</f>
        <v>3461199439.6610913</v>
      </c>
      <c r="L16" s="145">
        <f>'RC-D'!L16</f>
        <v>1786002214.9164999</v>
      </c>
      <c r="M16" s="145">
        <f>'RC-D'!M16</f>
        <v>356428084.89279628</v>
      </c>
      <c r="N16" s="144">
        <f>'RC-D'!N16</f>
        <v>2142430299.8092961</v>
      </c>
      <c r="O16" s="144">
        <f>'RC-D'!O16</f>
        <v>12116645769.0613</v>
      </c>
      <c r="P16" s="144">
        <f>'RC-D'!P16</f>
        <v>8726658183.4941196</v>
      </c>
      <c r="Q16" s="144">
        <f>'RC-D'!Q16</f>
        <v>20843303952.55542</v>
      </c>
    </row>
    <row r="17" spans="1:17" x14ac:dyDescent="0.3">
      <c r="A17" s="150"/>
      <c r="B17" s="96" t="s">
        <v>257</v>
      </c>
      <c r="C17" s="148">
        <f>'RC-D'!C17</f>
        <v>5339729588.3374004</v>
      </c>
      <c r="D17" s="148">
        <f>'RC-D'!D17</f>
        <v>4176620322.1382599</v>
      </c>
      <c r="E17" s="144">
        <f>'RC-D'!E17</f>
        <v>9516349910.4756603</v>
      </c>
      <c r="F17" s="148">
        <f>'RC-D'!F17</f>
        <v>2720701069.1100001</v>
      </c>
      <c r="G17" s="148">
        <f>'RC-D'!G17</f>
        <v>1983592743.3574052</v>
      </c>
      <c r="H17" s="144">
        <f>'RC-D'!H17</f>
        <v>4704293812.4674053</v>
      </c>
      <c r="I17" s="148">
        <f>'RC-D'!I17</f>
        <v>2198737148.1773996</v>
      </c>
      <c r="J17" s="148">
        <f>'RC-D'!J17</f>
        <v>1123125112.6830692</v>
      </c>
      <c r="K17" s="144">
        <f>'RC-D'!K17</f>
        <v>3321862260.8604689</v>
      </c>
      <c r="L17" s="148">
        <f>'RC-D'!L17</f>
        <v>1782172313.4864998</v>
      </c>
      <c r="M17" s="148">
        <f>'RC-D'!M17</f>
        <v>234973781.90864015</v>
      </c>
      <c r="N17" s="144">
        <f>'RC-D'!N17</f>
        <v>2017146095.3951399</v>
      </c>
      <c r="O17" s="144">
        <f>'RC-D'!O17</f>
        <v>12041340119.111303</v>
      </c>
      <c r="P17" s="144">
        <f>'RC-D'!P17</f>
        <v>7518311960.0873737</v>
      </c>
      <c r="Q17" s="144">
        <f>'RC-D'!Q17</f>
        <v>19559652079.198677</v>
      </c>
    </row>
    <row r="18" spans="1:17" x14ac:dyDescent="0.3">
      <c r="A18" s="150"/>
      <c r="B18" s="96" t="s">
        <v>258</v>
      </c>
      <c r="C18" s="148">
        <f>'RC-D'!C18</f>
        <v>61627956.139999993</v>
      </c>
      <c r="D18" s="148">
        <f>'RC-D'!D18</f>
        <v>773230632.29226458</v>
      </c>
      <c r="E18" s="144">
        <f>'RC-D'!E18</f>
        <v>834858588.43226457</v>
      </c>
      <c r="F18" s="148">
        <f>'RC-D'!F18</f>
        <v>8465689.0499999989</v>
      </c>
      <c r="G18" s="148">
        <f>'RC-D'!G18</f>
        <v>175706212.659697</v>
      </c>
      <c r="H18" s="144">
        <f>'RC-D'!H18</f>
        <v>184171901.70969701</v>
      </c>
      <c r="I18" s="148">
        <f>'RC-D'!I18</f>
        <v>1382103.33</v>
      </c>
      <c r="J18" s="148">
        <f>'RC-D'!J18</f>
        <v>137955075.47062322</v>
      </c>
      <c r="K18" s="144">
        <f>'RC-D'!K18</f>
        <v>139337178.80062324</v>
      </c>
      <c r="L18" s="148">
        <f>'RC-D'!L18</f>
        <v>3829901.43</v>
      </c>
      <c r="M18" s="148">
        <f>'RC-D'!M18</f>
        <v>121454302.98415644</v>
      </c>
      <c r="N18" s="144">
        <f>'RC-D'!N18</f>
        <v>125284204.41415645</v>
      </c>
      <c r="O18" s="144">
        <f>'RC-D'!O18</f>
        <v>75305649.950000003</v>
      </c>
      <c r="P18" s="144">
        <f>'RC-D'!P18</f>
        <v>1208346223.4067414</v>
      </c>
      <c r="Q18" s="144">
        <f>'RC-D'!Q18</f>
        <v>1283651873.3567414</v>
      </c>
    </row>
    <row r="19" spans="1:17" x14ac:dyDescent="0.3">
      <c r="A19" s="151"/>
      <c r="B19" s="90" t="s">
        <v>8</v>
      </c>
      <c r="C19" s="145">
        <f>'RC-D'!C19</f>
        <v>3104179427.411921</v>
      </c>
      <c r="D19" s="145">
        <f>'RC-D'!D19</f>
        <v>6593489561.5389004</v>
      </c>
      <c r="E19" s="144">
        <f>'RC-D'!E19</f>
        <v>9697668988.9508209</v>
      </c>
      <c r="F19" s="145">
        <f>'RC-D'!F19</f>
        <v>860463229.26999962</v>
      </c>
      <c r="G19" s="145">
        <f>'RC-D'!G19</f>
        <v>3418444860.7117672</v>
      </c>
      <c r="H19" s="144">
        <f>'RC-D'!H19</f>
        <v>4278908089.9817667</v>
      </c>
      <c r="I19" s="145">
        <f>'RC-D'!I19</f>
        <v>5140206789.9866028</v>
      </c>
      <c r="J19" s="145">
        <f>'RC-D'!J19</f>
        <v>8820159248.1559124</v>
      </c>
      <c r="K19" s="144">
        <f>'RC-D'!K19</f>
        <v>13960366038.142515</v>
      </c>
      <c r="L19" s="145">
        <f>'RC-D'!L19</f>
        <v>1914935853.9075</v>
      </c>
      <c r="M19" s="145">
        <f>'RC-D'!M19</f>
        <v>2367271309.5190201</v>
      </c>
      <c r="N19" s="144">
        <f>'RC-D'!N19</f>
        <v>4282207163.4265203</v>
      </c>
      <c r="O19" s="144">
        <f>'RC-D'!O19</f>
        <v>11019785300.576021</v>
      </c>
      <c r="P19" s="144">
        <f>'RC-D'!P19</f>
        <v>21199364979.925583</v>
      </c>
      <c r="Q19" s="144">
        <f>'RC-D'!Q19</f>
        <v>32219150280.501602</v>
      </c>
    </row>
    <row r="20" spans="1:17" x14ac:dyDescent="0.3">
      <c r="B20" s="96" t="s">
        <v>259</v>
      </c>
      <c r="C20" s="148">
        <f>'RC-D'!C20</f>
        <v>2749730546.4219208</v>
      </c>
      <c r="D20" s="148">
        <f>'RC-D'!D20</f>
        <v>3012703483.8757935</v>
      </c>
      <c r="E20" s="144">
        <f>'RC-D'!E20</f>
        <v>5762434030.2977142</v>
      </c>
      <c r="F20" s="148">
        <f>'RC-D'!F20</f>
        <v>764440766.50999963</v>
      </c>
      <c r="G20" s="148">
        <f>'RC-D'!G20</f>
        <v>2427629437.4458132</v>
      </c>
      <c r="H20" s="144">
        <f>'RC-D'!H20</f>
        <v>3192070203.9558129</v>
      </c>
      <c r="I20" s="148">
        <f>'RC-D'!I20</f>
        <v>4358770834.5411034</v>
      </c>
      <c r="J20" s="148">
        <f>'RC-D'!J20</f>
        <v>6493364115.1369228</v>
      </c>
      <c r="K20" s="144">
        <f>'RC-D'!K20</f>
        <v>10852134949.678026</v>
      </c>
      <c r="L20" s="148">
        <f>'RC-D'!L20</f>
        <v>1518231325.2160003</v>
      </c>
      <c r="M20" s="148">
        <f>'RC-D'!M20</f>
        <v>1523003973.7151968</v>
      </c>
      <c r="N20" s="144">
        <f>'RC-D'!N20</f>
        <v>3041235298.9311972</v>
      </c>
      <c r="O20" s="144">
        <f>'RC-D'!O20</f>
        <v>9391173472.6890202</v>
      </c>
      <c r="P20" s="144">
        <f>'RC-D'!P20</f>
        <v>13456701010.173754</v>
      </c>
      <c r="Q20" s="144">
        <f>'RC-D'!Q20</f>
        <v>22847874482.862774</v>
      </c>
    </row>
    <row r="21" spans="1:17" x14ac:dyDescent="0.3">
      <c r="B21" s="96" t="s">
        <v>260</v>
      </c>
      <c r="C21" s="148">
        <f>'RC-D'!C21</f>
        <v>354448880.99000001</v>
      </c>
      <c r="D21" s="148">
        <f>'RC-D'!D21</f>
        <v>3580786077.6630964</v>
      </c>
      <c r="E21" s="144">
        <f>'RC-D'!E21</f>
        <v>3935234958.6530967</v>
      </c>
      <c r="F21" s="148">
        <f>'RC-D'!F21</f>
        <v>96022462.759999961</v>
      </c>
      <c r="G21" s="148">
        <f>'RC-D'!G21</f>
        <v>990815423.26595187</v>
      </c>
      <c r="H21" s="144">
        <f>'RC-D'!H21</f>
        <v>1086837886.0259519</v>
      </c>
      <c r="I21" s="148">
        <f>'RC-D'!I21</f>
        <v>781435955.44549882</v>
      </c>
      <c r="J21" s="148">
        <f>'RC-D'!J21</f>
        <v>2326795133.0189934</v>
      </c>
      <c r="K21" s="144">
        <f>'RC-D'!K21</f>
        <v>3108231088.4644923</v>
      </c>
      <c r="L21" s="148">
        <f>'RC-D'!L21</f>
        <v>396704528.69150001</v>
      </c>
      <c r="M21" s="148">
        <f>'RC-D'!M21</f>
        <v>844267335.80381942</v>
      </c>
      <c r="N21" s="144">
        <f>'RC-D'!N21</f>
        <v>1240971864.4953194</v>
      </c>
      <c r="O21" s="144">
        <f>'RC-D'!O21</f>
        <v>1628611827.8869984</v>
      </c>
      <c r="P21" s="144">
        <f>'RC-D'!P21</f>
        <v>7742663969.7518702</v>
      </c>
      <c r="Q21" s="144">
        <f>'RC-D'!Q21</f>
        <v>9371275797.6388683</v>
      </c>
    </row>
    <row r="22" spans="1:17" x14ac:dyDescent="0.3">
      <c r="B22" s="97" t="s">
        <v>261</v>
      </c>
      <c r="C22" s="149">
        <f>'RC-D'!C22</f>
        <v>8505536971.8893194</v>
      </c>
      <c r="D22" s="149">
        <f>'RC-D'!D22</f>
        <v>11543340515.969425</v>
      </c>
      <c r="E22" s="144">
        <f>'RC-D'!E22</f>
        <v>20048877487.858746</v>
      </c>
      <c r="F22" s="149">
        <f>'RC-D'!F22</f>
        <v>3589629987.4300003</v>
      </c>
      <c r="G22" s="149">
        <f>'RC-D'!G22</f>
        <v>5577743816.7288723</v>
      </c>
      <c r="H22" s="144">
        <f>'RC-D'!H22</f>
        <v>9167373804.1588726</v>
      </c>
      <c r="I22" s="149">
        <f>'RC-D'!I22</f>
        <v>7340326041.4940033</v>
      </c>
      <c r="J22" s="149">
        <f>'RC-D'!J22</f>
        <v>10081239436.309608</v>
      </c>
      <c r="K22" s="144">
        <f>'RC-D'!K22</f>
        <v>17421565477.803612</v>
      </c>
      <c r="L22" s="149">
        <f>'RC-D'!L22</f>
        <v>3700938068.8239999</v>
      </c>
      <c r="M22" s="149">
        <f>'RC-D'!M22</f>
        <v>2723699394.4118133</v>
      </c>
      <c r="N22" s="144">
        <f>'RC-D'!N22</f>
        <v>6424637463.2358131</v>
      </c>
      <c r="O22" s="144">
        <f>'RC-D'!O22</f>
        <v>23136431069.637321</v>
      </c>
      <c r="P22" s="144">
        <f>'RC-D'!P22</f>
        <v>29926023163.419739</v>
      </c>
      <c r="Q22" s="144">
        <f>'RC-D'!Q22</f>
        <v>53062454233.05706</v>
      </c>
    </row>
    <row r="23" spans="1:17" x14ac:dyDescent="0.3">
      <c r="B23" s="152" t="s">
        <v>26</v>
      </c>
      <c r="C23" s="153">
        <f>'RC-D'!C23</f>
        <v>8947107689.6654224</v>
      </c>
      <c r="D23" s="153">
        <f>'RC-D'!D23</f>
        <v>12681172492.283892</v>
      </c>
      <c r="E23" s="153">
        <f>'RC-D'!E23</f>
        <v>21628280181.949314</v>
      </c>
      <c r="F23" s="153">
        <f>'RC-D'!F23</f>
        <v>3679773550.9499998</v>
      </c>
      <c r="G23" s="153">
        <f>'RC-D'!G23</f>
        <v>5733199694.7187014</v>
      </c>
      <c r="H23" s="153">
        <f>'RC-D'!H23</f>
        <v>9412973245.6687012</v>
      </c>
      <c r="I23" s="153">
        <f>'RC-D'!I23</f>
        <v>7870584527.3394012</v>
      </c>
      <c r="J23" s="153">
        <f>'RC-D'!J23</f>
        <v>10899363157.355137</v>
      </c>
      <c r="K23" s="153">
        <f>'RC-D'!K23</f>
        <v>18769947684.694538</v>
      </c>
      <c r="L23" s="153">
        <f>'RC-D'!L23</f>
        <v>7612269769.1653976</v>
      </c>
      <c r="M23" s="153">
        <f>'RC-D'!M23</f>
        <v>2845397620.8526917</v>
      </c>
      <c r="N23" s="153">
        <f>'RC-D'!N23</f>
        <v>10457667390.018089</v>
      </c>
      <c r="O23" s="153">
        <f>'RC-D'!O23</f>
        <v>28109735537.120216</v>
      </c>
      <c r="P23" s="153">
        <f>'RC-D'!P23</f>
        <v>32159132965.210449</v>
      </c>
      <c r="Q23" s="153">
        <f>'RC-D'!Q23</f>
        <v>60268868502.330666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topLeftCell="A31" zoomScale="93" zoomScaleNormal="115" zoomScaleSheetLayoutView="130" workbookViewId="0">
      <selection activeCell="B47" sqref="B47"/>
    </sheetView>
  </sheetViews>
  <sheetFormatPr defaultColWidth="8.7265625" defaultRowHeight="13" x14ac:dyDescent="0.3"/>
  <cols>
    <col min="1" max="1" width="59.7265625" style="105" customWidth="1"/>
    <col min="2" max="2" width="18.1796875" style="105" bestFit="1" customWidth="1"/>
    <col min="3" max="4" width="9.81640625" style="105" bestFit="1" customWidth="1"/>
    <col min="5" max="7" width="8.81640625" style="105" bestFit="1" customWidth="1"/>
    <col min="8" max="13" width="8.7265625" style="105"/>
    <col min="14" max="16" width="8.81640625" style="105" bestFit="1" customWidth="1"/>
    <col min="17" max="19" width="9.81640625" style="105" bestFit="1" customWidth="1"/>
    <col min="20" max="28" width="8.81640625" style="105" bestFit="1" customWidth="1"/>
    <col min="29" max="16384" width="8.7265625" style="105"/>
  </cols>
  <sheetData>
    <row r="1" spans="1:28" x14ac:dyDescent="0.3">
      <c r="A1" s="108" t="s">
        <v>211</v>
      </c>
    </row>
    <row r="2" spans="1:28" x14ac:dyDescent="0.3">
      <c r="A2" s="67"/>
    </row>
    <row r="3" spans="1:28" x14ac:dyDescent="0.3">
      <c r="A3" s="67">
        <f>BS!B3</f>
        <v>45747</v>
      </c>
    </row>
    <row r="4" spans="1:28" x14ac:dyDescent="0.3">
      <c r="A4" s="162" t="s">
        <v>262</v>
      </c>
    </row>
    <row r="5" spans="1:28" ht="87" customHeight="1" x14ac:dyDescent="0.3">
      <c r="A5" s="212" t="s">
        <v>210</v>
      </c>
      <c r="B5" s="213" t="s">
        <v>183</v>
      </c>
      <c r="C5" s="213"/>
      <c r="D5" s="213"/>
      <c r="E5" s="213" t="s">
        <v>184</v>
      </c>
      <c r="F5" s="213"/>
      <c r="G5" s="213"/>
      <c r="H5" s="213" t="s">
        <v>185</v>
      </c>
      <c r="I5" s="213"/>
      <c r="J5" s="213"/>
      <c r="K5" s="213" t="s">
        <v>186</v>
      </c>
      <c r="L5" s="213"/>
      <c r="M5" s="213"/>
      <c r="N5" s="213" t="s">
        <v>187</v>
      </c>
      <c r="O5" s="213"/>
      <c r="P5" s="213"/>
      <c r="Q5" s="211" t="s">
        <v>188</v>
      </c>
      <c r="R5" s="211"/>
      <c r="S5" s="211"/>
      <c r="T5" s="211" t="s">
        <v>189</v>
      </c>
      <c r="U5" s="211"/>
      <c r="V5" s="211"/>
      <c r="W5" s="211" t="s">
        <v>190</v>
      </c>
      <c r="X5" s="211"/>
      <c r="Y5" s="211"/>
      <c r="Z5" s="211" t="s">
        <v>191</v>
      </c>
      <c r="AA5" s="211"/>
      <c r="AB5" s="211"/>
    </row>
    <row r="6" spans="1:28" x14ac:dyDescent="0.3">
      <c r="A6" s="212"/>
      <c r="B6" s="106" t="s">
        <v>22</v>
      </c>
      <c r="C6" s="106" t="s">
        <v>23</v>
      </c>
      <c r="D6" s="106" t="s">
        <v>66</v>
      </c>
      <c r="E6" s="106" t="s">
        <v>22</v>
      </c>
      <c r="F6" s="106" t="s">
        <v>23</v>
      </c>
      <c r="G6" s="106" t="s">
        <v>66</v>
      </c>
      <c r="H6" s="106" t="s">
        <v>22</v>
      </c>
      <c r="I6" s="106" t="s">
        <v>23</v>
      </c>
      <c r="J6" s="106" t="s">
        <v>66</v>
      </c>
      <c r="K6" s="106" t="s">
        <v>22</v>
      </c>
      <c r="L6" s="106" t="s">
        <v>23</v>
      </c>
      <c r="M6" s="106" t="s">
        <v>66</v>
      </c>
      <c r="N6" s="106" t="s">
        <v>22</v>
      </c>
      <c r="O6" s="106" t="s">
        <v>23</v>
      </c>
      <c r="P6" s="106" t="s">
        <v>66</v>
      </c>
      <c r="Q6" s="106" t="s">
        <v>22</v>
      </c>
      <c r="R6" s="106" t="s">
        <v>23</v>
      </c>
      <c r="S6" s="106" t="s">
        <v>66</v>
      </c>
      <c r="T6" s="106" t="s">
        <v>22</v>
      </c>
      <c r="U6" s="106" t="s">
        <v>23</v>
      </c>
      <c r="V6" s="106" t="s">
        <v>66</v>
      </c>
      <c r="W6" s="106" t="s">
        <v>22</v>
      </c>
      <c r="X6" s="106" t="s">
        <v>23</v>
      </c>
      <c r="Y6" s="106" t="s">
        <v>66</v>
      </c>
      <c r="Z6" s="106" t="s">
        <v>22</v>
      </c>
      <c r="AA6" s="106" t="s">
        <v>23</v>
      </c>
      <c r="AB6" s="106" t="s">
        <v>66</v>
      </c>
    </row>
    <row r="7" spans="1:28" x14ac:dyDescent="0.3">
      <c r="A7" s="101" t="s">
        <v>265</v>
      </c>
      <c r="B7" s="154">
        <v>214251921.9926039</v>
      </c>
      <c r="C7" s="154">
        <v>331507.4118</v>
      </c>
      <c r="D7" s="154">
        <v>214583429.4044039</v>
      </c>
      <c r="E7" s="155">
        <v>416999.29290023004</v>
      </c>
      <c r="F7" s="155">
        <v>879.21850000000006</v>
      </c>
      <c r="G7" s="155">
        <v>417878.51140023005</v>
      </c>
      <c r="H7" s="107">
        <v>9.8033599999999999E-2</v>
      </c>
      <c r="I7" s="103">
        <v>7.4899999999999994E-2</v>
      </c>
      <c r="J7" s="107">
        <v>9.7995399999999996E-2</v>
      </c>
      <c r="K7" s="104">
        <v>14.6669</v>
      </c>
      <c r="L7" s="104">
        <v>19.366599999999998</v>
      </c>
      <c r="M7" s="104">
        <v>14.6747</v>
      </c>
      <c r="N7" s="158">
        <v>0</v>
      </c>
      <c r="O7" s="158">
        <v>0</v>
      </c>
      <c r="P7" s="158">
        <v>0</v>
      </c>
      <c r="Q7" s="158">
        <v>214251921.9926039</v>
      </c>
      <c r="R7" s="158">
        <v>331507.4118</v>
      </c>
      <c r="S7" s="158">
        <v>214583429.4044039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</row>
    <row r="8" spans="1:28" x14ac:dyDescent="0.3">
      <c r="A8" s="100" t="s">
        <v>82</v>
      </c>
      <c r="B8" s="154">
        <v>5553870.3020000001</v>
      </c>
      <c r="C8" s="154">
        <v>31372326.680604499</v>
      </c>
      <c r="D8" s="154">
        <v>36926196.982604496</v>
      </c>
      <c r="E8" s="155">
        <v>134331.31989095002</v>
      </c>
      <c r="F8" s="155">
        <v>270961.15023000003</v>
      </c>
      <c r="G8" s="155">
        <v>405292.47012095002</v>
      </c>
      <c r="H8" s="107">
        <v>0.159167</v>
      </c>
      <c r="I8" s="103">
        <v>9.517998822528026E-2</v>
      </c>
      <c r="J8" s="107">
        <v>0.104674</v>
      </c>
      <c r="K8" s="104">
        <v>50.9771</v>
      </c>
      <c r="L8" s="104">
        <v>51.701153827575482</v>
      </c>
      <c r="M8" s="104">
        <v>51.593800000000002</v>
      </c>
      <c r="N8" s="158">
        <v>2252.16</v>
      </c>
      <c r="O8" s="158">
        <v>0</v>
      </c>
      <c r="P8" s="158">
        <v>2252.16</v>
      </c>
      <c r="Q8" s="158">
        <v>5102276.6919999998</v>
      </c>
      <c r="R8" s="158">
        <v>31372326.680604499</v>
      </c>
      <c r="S8" s="158">
        <v>36474603.372604497</v>
      </c>
      <c r="T8" s="158">
        <v>449339.45</v>
      </c>
      <c r="U8" s="158">
        <v>0</v>
      </c>
      <c r="V8" s="158">
        <v>449339.45</v>
      </c>
      <c r="W8" s="158">
        <v>2254.16</v>
      </c>
      <c r="X8" s="158">
        <v>0</v>
      </c>
      <c r="Y8" s="158">
        <v>2254.16</v>
      </c>
      <c r="Z8" s="158">
        <v>0</v>
      </c>
      <c r="AA8" s="158">
        <v>0</v>
      </c>
      <c r="AB8" s="158">
        <v>0</v>
      </c>
    </row>
    <row r="9" spans="1:28" x14ac:dyDescent="0.3">
      <c r="A9" s="100" t="s">
        <v>83</v>
      </c>
      <c r="B9" s="154">
        <v>713741291.26260006</v>
      </c>
      <c r="C9" s="154">
        <v>100557932.376638</v>
      </c>
      <c r="D9" s="154">
        <v>814299223.63923812</v>
      </c>
      <c r="E9" s="155">
        <v>2362556.40990254</v>
      </c>
      <c r="F9" s="155">
        <v>485235.5308449</v>
      </c>
      <c r="G9" s="155">
        <v>2847791.9407474399</v>
      </c>
      <c r="H9" s="107">
        <v>0.13952200000000001</v>
      </c>
      <c r="I9" s="103">
        <v>8.625471221740294E-2</v>
      </c>
      <c r="J9" s="107">
        <v>0.132963</v>
      </c>
      <c r="K9" s="104">
        <v>30.244399999999999</v>
      </c>
      <c r="L9" s="104">
        <v>24.238970760175604</v>
      </c>
      <c r="M9" s="104">
        <v>29.504799999999999</v>
      </c>
      <c r="N9" s="158">
        <v>1476541.17</v>
      </c>
      <c r="O9" s="158">
        <v>395413.95999999996</v>
      </c>
      <c r="P9" s="158">
        <v>1871955.13</v>
      </c>
      <c r="Q9" s="158">
        <v>710405137.61220014</v>
      </c>
      <c r="R9" s="158">
        <v>99971238.670037985</v>
      </c>
      <c r="S9" s="158">
        <v>810376376.28223813</v>
      </c>
      <c r="T9" s="158">
        <v>1546423.1579</v>
      </c>
      <c r="U9" s="158">
        <v>147404.2194</v>
      </c>
      <c r="V9" s="158">
        <v>1693827.3773000001</v>
      </c>
      <c r="W9" s="158">
        <v>1479645.06</v>
      </c>
      <c r="X9" s="158">
        <v>378256.84720000002</v>
      </c>
      <c r="Y9" s="158">
        <v>1857901.9072</v>
      </c>
      <c r="Z9" s="158">
        <v>310085.4325</v>
      </c>
      <c r="AA9" s="158">
        <v>61032.639999999999</v>
      </c>
      <c r="AB9" s="158">
        <v>371118.07250000001</v>
      </c>
    </row>
    <row r="10" spans="1:28" x14ac:dyDescent="0.3">
      <c r="A10" s="100" t="s">
        <v>192</v>
      </c>
      <c r="B10" s="154">
        <v>241279086.56909999</v>
      </c>
      <c r="C10" s="154">
        <v>1490783.6220000002</v>
      </c>
      <c r="D10" s="154">
        <v>242769870.1911</v>
      </c>
      <c r="E10" s="155">
        <v>1079749.63961</v>
      </c>
      <c r="F10" s="155">
        <v>5142.0747000000001</v>
      </c>
      <c r="G10" s="155">
        <v>1084891.71431</v>
      </c>
      <c r="H10" s="107">
        <v>0.14147799999999999</v>
      </c>
      <c r="I10" s="103">
        <v>0.10661900000000001</v>
      </c>
      <c r="J10" s="107">
        <v>0.14125199999999999</v>
      </c>
      <c r="K10" s="104">
        <v>23.454599999999999</v>
      </c>
      <c r="L10" s="104">
        <v>62.239899999999999</v>
      </c>
      <c r="M10" s="104">
        <v>23.6934</v>
      </c>
      <c r="N10" s="158">
        <v>0</v>
      </c>
      <c r="O10" s="158">
        <v>0</v>
      </c>
      <c r="P10" s="158">
        <v>0</v>
      </c>
      <c r="Q10" s="158">
        <v>241103527.5291</v>
      </c>
      <c r="R10" s="158">
        <v>1490783.6220000002</v>
      </c>
      <c r="S10" s="158">
        <v>242594311.15110001</v>
      </c>
      <c r="T10" s="158">
        <v>31826.39</v>
      </c>
      <c r="U10" s="158">
        <v>0</v>
      </c>
      <c r="V10" s="158">
        <v>31826.39</v>
      </c>
      <c r="W10" s="158">
        <v>143732.65000000002</v>
      </c>
      <c r="X10" s="158">
        <v>0</v>
      </c>
      <c r="Y10" s="158">
        <v>143732.65000000002</v>
      </c>
      <c r="Z10" s="158">
        <v>0</v>
      </c>
      <c r="AA10" s="158">
        <v>0</v>
      </c>
      <c r="AB10" s="158">
        <v>0</v>
      </c>
    </row>
    <row r="11" spans="1:28" x14ac:dyDescent="0.3">
      <c r="A11" s="100" t="s">
        <v>84</v>
      </c>
      <c r="B11" s="154">
        <v>357948460.41028082</v>
      </c>
      <c r="C11" s="154">
        <v>3776880931.9683561</v>
      </c>
      <c r="D11" s="154">
        <v>4134829392.3786368</v>
      </c>
      <c r="E11" s="155">
        <v>16211013.508177279</v>
      </c>
      <c r="F11" s="155">
        <v>30379396.410623264</v>
      </c>
      <c r="G11" s="155">
        <v>46590409.91880054</v>
      </c>
      <c r="H11" s="107">
        <v>0.12567700000000001</v>
      </c>
      <c r="I11" s="103">
        <v>0.10463819809650406</v>
      </c>
      <c r="J11" s="107">
        <v>0.106404</v>
      </c>
      <c r="K11" s="104">
        <v>41.031799999999997</v>
      </c>
      <c r="L11" s="104">
        <v>37.520350928450441</v>
      </c>
      <c r="M11" s="104">
        <v>37.817399999999999</v>
      </c>
      <c r="N11" s="158">
        <v>23025650.580399998</v>
      </c>
      <c r="O11" s="158">
        <v>70737632.210863501</v>
      </c>
      <c r="P11" s="158">
        <v>93763282.791263491</v>
      </c>
      <c r="Q11" s="158">
        <v>313536557.5173372</v>
      </c>
      <c r="R11" s="158">
        <v>3528467983.7843075</v>
      </c>
      <c r="S11" s="158">
        <v>3842004541.3016443</v>
      </c>
      <c r="T11" s="158">
        <v>12986541.690545939</v>
      </c>
      <c r="U11" s="158">
        <v>142064164.9315643</v>
      </c>
      <c r="V11" s="158">
        <v>155050706.62211025</v>
      </c>
      <c r="W11" s="158">
        <v>31425361.202397697</v>
      </c>
      <c r="X11" s="158">
        <v>99748574.918284476</v>
      </c>
      <c r="Y11" s="158">
        <v>131173936.12068218</v>
      </c>
      <c r="Z11" s="158">
        <v>0</v>
      </c>
      <c r="AA11" s="158">
        <v>6600208.3342000004</v>
      </c>
      <c r="AB11" s="158">
        <v>6600208.3342000004</v>
      </c>
    </row>
    <row r="12" spans="1:28" x14ac:dyDescent="0.3">
      <c r="A12" s="100" t="s">
        <v>85</v>
      </c>
      <c r="B12" s="154">
        <v>681682454.03130937</v>
      </c>
      <c r="C12" s="154">
        <v>2736650248.9431787</v>
      </c>
      <c r="D12" s="154">
        <v>3418332702.9744883</v>
      </c>
      <c r="E12" s="155">
        <v>6308200.8238626998</v>
      </c>
      <c r="F12" s="155">
        <v>21499344.92035348</v>
      </c>
      <c r="G12" s="155">
        <v>27807545.744216181</v>
      </c>
      <c r="H12" s="107">
        <v>0.124877</v>
      </c>
      <c r="I12" s="103">
        <v>8.7172923631367569E-2</v>
      </c>
      <c r="J12" s="107">
        <v>9.4691600000000001E-2</v>
      </c>
      <c r="K12" s="104">
        <v>96.981499999999997</v>
      </c>
      <c r="L12" s="104">
        <v>119.09612212324357</v>
      </c>
      <c r="M12" s="104">
        <v>114.724</v>
      </c>
      <c r="N12" s="158">
        <v>6746962.7203000002</v>
      </c>
      <c r="O12" s="158">
        <v>40816264.858986996</v>
      </c>
      <c r="P12" s="158">
        <v>47563227.579286993</v>
      </c>
      <c r="Q12" s="158">
        <v>630818414.57461154</v>
      </c>
      <c r="R12" s="158">
        <v>2537203208.3111906</v>
      </c>
      <c r="S12" s="158">
        <v>3168021622.8858023</v>
      </c>
      <c r="T12" s="158">
        <v>27687865.440997869</v>
      </c>
      <c r="U12" s="158">
        <v>137012594.48746526</v>
      </c>
      <c r="V12" s="158">
        <v>164700459.92846313</v>
      </c>
      <c r="W12" s="158">
        <v>23176174.015700001</v>
      </c>
      <c r="X12" s="158">
        <v>61113110.033642992</v>
      </c>
      <c r="Y12" s="158">
        <v>84289284.04934299</v>
      </c>
      <c r="Z12" s="158">
        <v>0</v>
      </c>
      <c r="AA12" s="158">
        <v>1321336.1108800001</v>
      </c>
      <c r="AB12" s="158">
        <v>1321336.1108800001</v>
      </c>
    </row>
    <row r="13" spans="1:28" x14ac:dyDescent="0.3">
      <c r="A13" s="100" t="s">
        <v>86</v>
      </c>
      <c r="B13" s="154">
        <v>502376033.20465916</v>
      </c>
      <c r="C13" s="154">
        <v>440338715.31146461</v>
      </c>
      <c r="D13" s="154">
        <v>942714748.51612377</v>
      </c>
      <c r="E13" s="155">
        <v>17319009.379995923</v>
      </c>
      <c r="F13" s="155">
        <v>5816705.47379757</v>
      </c>
      <c r="G13" s="155">
        <v>23135714.853793494</v>
      </c>
      <c r="H13" s="107">
        <v>0.140269</v>
      </c>
      <c r="I13" s="103">
        <v>9.1145409532078572E-2</v>
      </c>
      <c r="J13" s="107">
        <v>0.11730699999999999</v>
      </c>
      <c r="K13" s="104">
        <v>39.838099999999997</v>
      </c>
      <c r="L13" s="104">
        <v>54.725181552388754</v>
      </c>
      <c r="M13" s="104">
        <v>46.8123</v>
      </c>
      <c r="N13" s="158">
        <v>26369496.433699999</v>
      </c>
      <c r="O13" s="158">
        <v>12863287.629363999</v>
      </c>
      <c r="P13" s="158">
        <v>39232784.063063994</v>
      </c>
      <c r="Q13" s="158">
        <v>428809296.70835912</v>
      </c>
      <c r="R13" s="158">
        <v>398994503.47291696</v>
      </c>
      <c r="S13" s="158">
        <v>827803800.18127608</v>
      </c>
      <c r="T13" s="158">
        <v>41592833.191499993</v>
      </c>
      <c r="U13" s="158">
        <v>23797499.322183654</v>
      </c>
      <c r="V13" s="158">
        <v>65390332.513683647</v>
      </c>
      <c r="W13" s="158">
        <v>31950264.502900001</v>
      </c>
      <c r="X13" s="158">
        <v>17546712.516363997</v>
      </c>
      <c r="Y13" s="158">
        <v>49496977.019263998</v>
      </c>
      <c r="Z13" s="158">
        <v>23638.801899999999</v>
      </c>
      <c r="AA13" s="158">
        <v>0</v>
      </c>
      <c r="AB13" s="158">
        <v>23638.801899999999</v>
      </c>
    </row>
    <row r="14" spans="1:28" x14ac:dyDescent="0.3">
      <c r="A14" s="100" t="s">
        <v>87</v>
      </c>
      <c r="B14" s="154">
        <v>716433754.50120008</v>
      </c>
      <c r="C14" s="154">
        <v>1385438738.3576918</v>
      </c>
      <c r="D14" s="154">
        <v>2101872492.858892</v>
      </c>
      <c r="E14" s="155">
        <v>11030112.358282</v>
      </c>
      <c r="F14" s="155">
        <v>10210167.20336872</v>
      </c>
      <c r="G14" s="155">
        <v>21240279.561650719</v>
      </c>
      <c r="H14" s="107">
        <v>0.130079</v>
      </c>
      <c r="I14" s="103">
        <v>0.10267809158335781</v>
      </c>
      <c r="J14" s="107">
        <v>0.11206099999999999</v>
      </c>
      <c r="K14" s="104">
        <v>59.624099999999999</v>
      </c>
      <c r="L14" s="104">
        <v>70.944401144593002</v>
      </c>
      <c r="M14" s="104">
        <v>67.075400000000002</v>
      </c>
      <c r="N14" s="158">
        <v>8080909.1130999979</v>
      </c>
      <c r="O14" s="158">
        <v>24011615.521557</v>
      </c>
      <c r="P14" s="158">
        <v>32092524.634656996</v>
      </c>
      <c r="Q14" s="158">
        <v>592739970.27240014</v>
      </c>
      <c r="R14" s="158">
        <v>1311895187.2248867</v>
      </c>
      <c r="S14" s="158">
        <v>1904635157.497287</v>
      </c>
      <c r="T14" s="158">
        <v>109892423.09809999</v>
      </c>
      <c r="U14" s="158">
        <v>43560400.705348</v>
      </c>
      <c r="V14" s="158">
        <v>153452823.80344799</v>
      </c>
      <c r="W14" s="158">
        <v>13801361.130699998</v>
      </c>
      <c r="X14" s="158">
        <v>29983150.427456997</v>
      </c>
      <c r="Y14" s="158">
        <v>43784511.558156997</v>
      </c>
      <c r="Z14" s="158">
        <v>0</v>
      </c>
      <c r="AA14" s="158">
        <v>0</v>
      </c>
      <c r="AB14" s="158">
        <v>0</v>
      </c>
    </row>
    <row r="15" spans="1:28" x14ac:dyDescent="0.3">
      <c r="A15" s="100" t="s">
        <v>193</v>
      </c>
      <c r="B15" s="154">
        <v>1464188666.6668854</v>
      </c>
      <c r="C15" s="154">
        <v>1029682575.3276069</v>
      </c>
      <c r="D15" s="154">
        <v>2493871241.9944925</v>
      </c>
      <c r="E15" s="155">
        <v>17195627.836086921</v>
      </c>
      <c r="F15" s="155">
        <v>7126738.2205578107</v>
      </c>
      <c r="G15" s="155">
        <v>24322366.05664473</v>
      </c>
      <c r="H15" s="107">
        <v>0.126772</v>
      </c>
      <c r="I15" s="103">
        <v>8.6460768087124829E-2</v>
      </c>
      <c r="J15" s="107">
        <v>0.110542</v>
      </c>
      <c r="K15" s="104">
        <v>57.594900000000003</v>
      </c>
      <c r="L15" s="104">
        <v>68.441645075048228</v>
      </c>
      <c r="M15" s="104">
        <v>61.996699999999997</v>
      </c>
      <c r="N15" s="158">
        <v>18593376.594900001</v>
      </c>
      <c r="O15" s="158">
        <v>44064676.857503667</v>
      </c>
      <c r="P15" s="158">
        <v>62658053.452403665</v>
      </c>
      <c r="Q15" s="158">
        <v>1417517948.8551233</v>
      </c>
      <c r="R15" s="158">
        <v>983268759.81471717</v>
      </c>
      <c r="S15" s="158">
        <v>2400786708.6698408</v>
      </c>
      <c r="T15" s="158">
        <v>32193742.784162153</v>
      </c>
      <c r="U15" s="158">
        <v>27299322.458785996</v>
      </c>
      <c r="V15" s="158">
        <v>59493065.242948145</v>
      </c>
      <c r="W15" s="158">
        <v>13788486.605700001</v>
      </c>
      <c r="X15" s="158">
        <v>18739202.40300367</v>
      </c>
      <c r="Y15" s="158">
        <v>32527689.008703671</v>
      </c>
      <c r="Z15" s="158">
        <v>688488.42189999996</v>
      </c>
      <c r="AA15" s="158">
        <v>375290.65110000002</v>
      </c>
      <c r="AB15" s="158">
        <v>1063779.0729999999</v>
      </c>
    </row>
    <row r="16" spans="1:28" x14ac:dyDescent="0.3">
      <c r="A16" s="100" t="s">
        <v>88</v>
      </c>
      <c r="B16" s="154">
        <v>1130229197.6424773</v>
      </c>
      <c r="C16" s="154">
        <v>768792958.98826516</v>
      </c>
      <c r="D16" s="154">
        <v>1899022156.6307425</v>
      </c>
      <c r="E16" s="155">
        <v>20066709.220337417</v>
      </c>
      <c r="F16" s="155">
        <v>65989097.222509071</v>
      </c>
      <c r="G16" s="155">
        <v>86055806.442846492</v>
      </c>
      <c r="H16" s="107">
        <v>0.12646299999999999</v>
      </c>
      <c r="I16" s="103">
        <v>8.8735487229640447E-2</v>
      </c>
      <c r="J16" s="107">
        <v>0.11118400000000001</v>
      </c>
      <c r="K16" s="104">
        <v>56.991900000000001</v>
      </c>
      <c r="L16" s="104">
        <v>88.108929113705258</v>
      </c>
      <c r="M16" s="104">
        <v>69.582499999999996</v>
      </c>
      <c r="N16" s="158">
        <v>9577391.4690000005</v>
      </c>
      <c r="O16" s="158">
        <v>14838877.093600608</v>
      </c>
      <c r="P16" s="158">
        <v>24416268.562600609</v>
      </c>
      <c r="Q16" s="158">
        <v>1031667369.1173322</v>
      </c>
      <c r="R16" s="158">
        <v>614858394.10917461</v>
      </c>
      <c r="S16" s="158">
        <v>1646525763.2265069</v>
      </c>
      <c r="T16" s="158">
        <v>77531556.882999986</v>
      </c>
      <c r="U16" s="158">
        <v>49377303.035690002</v>
      </c>
      <c r="V16" s="158">
        <v>126908859.91869</v>
      </c>
      <c r="W16" s="158">
        <v>20992590.772744969</v>
      </c>
      <c r="X16" s="158">
        <v>104557261.84340061</v>
      </c>
      <c r="Y16" s="158">
        <v>125549852.61614558</v>
      </c>
      <c r="Z16" s="158">
        <v>37680.869399999996</v>
      </c>
      <c r="AA16" s="158">
        <v>0</v>
      </c>
      <c r="AB16" s="158">
        <v>37680.869399999996</v>
      </c>
    </row>
    <row r="17" spans="1:28" x14ac:dyDescent="0.3">
      <c r="A17" s="100" t="s">
        <v>194</v>
      </c>
      <c r="B17" s="154">
        <v>331114242.617396</v>
      </c>
      <c r="C17" s="154">
        <v>414305887.82338405</v>
      </c>
      <c r="D17" s="154">
        <v>745420130.44078004</v>
      </c>
      <c r="E17" s="155">
        <v>3617952.4685290498</v>
      </c>
      <c r="F17" s="155">
        <v>2653475.0918008406</v>
      </c>
      <c r="G17" s="155">
        <v>6271427.5603298899</v>
      </c>
      <c r="H17" s="107">
        <v>0.127385</v>
      </c>
      <c r="I17" s="103">
        <v>7.9188887437911221E-2</v>
      </c>
      <c r="J17" s="107">
        <v>0.100546</v>
      </c>
      <c r="K17" s="104">
        <v>57.288400000000003</v>
      </c>
      <c r="L17" s="104">
        <v>60.384593614718646</v>
      </c>
      <c r="M17" s="104">
        <v>59.010599999999997</v>
      </c>
      <c r="N17" s="158">
        <v>3764413.1896000002</v>
      </c>
      <c r="O17" s="158">
        <v>3125583.3991</v>
      </c>
      <c r="P17" s="158">
        <v>6889996.5887000002</v>
      </c>
      <c r="Q17" s="158">
        <v>319430449.71389598</v>
      </c>
      <c r="R17" s="158">
        <v>403829882.83219105</v>
      </c>
      <c r="S17" s="158">
        <v>723260332.54608715</v>
      </c>
      <c r="T17" s="158">
        <v>7522905.2892999994</v>
      </c>
      <c r="U17" s="158">
        <v>5623701.9067930002</v>
      </c>
      <c r="V17" s="158">
        <v>13146607.196093</v>
      </c>
      <c r="W17" s="158">
        <v>4156014.4212999996</v>
      </c>
      <c r="X17" s="158">
        <v>4852303.0843999991</v>
      </c>
      <c r="Y17" s="158">
        <v>9008317.5056999996</v>
      </c>
      <c r="Z17" s="158">
        <v>4873.1929</v>
      </c>
      <c r="AA17" s="158">
        <v>0</v>
      </c>
      <c r="AB17" s="158">
        <v>4873.1929</v>
      </c>
    </row>
    <row r="18" spans="1:28" x14ac:dyDescent="0.3">
      <c r="A18" s="100" t="s">
        <v>195</v>
      </c>
      <c r="B18" s="154">
        <v>266335336.57731801</v>
      </c>
      <c r="C18" s="154">
        <v>399564263.59928197</v>
      </c>
      <c r="D18" s="154">
        <v>665899600.17659998</v>
      </c>
      <c r="E18" s="155">
        <v>4647538.7678929307</v>
      </c>
      <c r="F18" s="155">
        <v>1916018.0646686701</v>
      </c>
      <c r="G18" s="155">
        <v>6563556.832561601</v>
      </c>
      <c r="H18" s="107">
        <v>0.14061399999999999</v>
      </c>
      <c r="I18" s="103">
        <v>8.3365456285081269E-2</v>
      </c>
      <c r="J18" s="107">
        <v>0.10621800000000001</v>
      </c>
      <c r="K18" s="104">
        <v>50.900700000000001</v>
      </c>
      <c r="L18" s="104">
        <v>57.557662147448561</v>
      </c>
      <c r="M18" s="104">
        <v>54.897599999999997</v>
      </c>
      <c r="N18" s="158">
        <v>2296417.2857999997</v>
      </c>
      <c r="O18" s="158">
        <v>1366762.9260999998</v>
      </c>
      <c r="P18" s="158">
        <v>3663180.2118999995</v>
      </c>
      <c r="Q18" s="158">
        <v>238027884.10191804</v>
      </c>
      <c r="R18" s="158">
        <v>383782921.98068196</v>
      </c>
      <c r="S18" s="158">
        <v>621810806.0826</v>
      </c>
      <c r="T18" s="158">
        <v>25390070.534599997</v>
      </c>
      <c r="U18" s="158">
        <v>13624498.092800001</v>
      </c>
      <c r="V18" s="158">
        <v>39014568.627399996</v>
      </c>
      <c r="W18" s="158">
        <v>2853172.7503000004</v>
      </c>
      <c r="X18" s="158">
        <v>1967276.1325999999</v>
      </c>
      <c r="Y18" s="158">
        <v>4820448.8829000005</v>
      </c>
      <c r="Z18" s="158">
        <v>64209.190500000004</v>
      </c>
      <c r="AA18" s="158">
        <v>189567.39319999999</v>
      </c>
      <c r="AB18" s="158">
        <v>253776.58369999999</v>
      </c>
    </row>
    <row r="19" spans="1:28" x14ac:dyDescent="0.3">
      <c r="A19" s="100" t="s">
        <v>89</v>
      </c>
      <c r="B19" s="154">
        <v>1030935818.9973958</v>
      </c>
      <c r="C19" s="154">
        <v>1242737404.7045503</v>
      </c>
      <c r="D19" s="154">
        <v>2273673223.7019458</v>
      </c>
      <c r="E19" s="155">
        <v>21235031.330657672</v>
      </c>
      <c r="F19" s="155">
        <v>27523549.016298991</v>
      </c>
      <c r="G19" s="155">
        <v>48758580.346956663</v>
      </c>
      <c r="H19" s="107">
        <v>0.13395699999999999</v>
      </c>
      <c r="I19" s="103">
        <v>8.216125488147008E-2</v>
      </c>
      <c r="J19" s="107">
        <v>0.10484599999999999</v>
      </c>
      <c r="K19" s="104">
        <v>59.582900000000002</v>
      </c>
      <c r="L19" s="104">
        <v>69.007920147756295</v>
      </c>
      <c r="M19" s="104">
        <v>64.860399999999998</v>
      </c>
      <c r="N19" s="158">
        <v>25598973.217700001</v>
      </c>
      <c r="O19" s="158">
        <v>54940488.277630202</v>
      </c>
      <c r="P19" s="158">
        <v>80539461.4953302</v>
      </c>
      <c r="Q19" s="158">
        <v>962741337.79909575</v>
      </c>
      <c r="R19" s="158">
        <v>1097544204.5366249</v>
      </c>
      <c r="S19" s="158">
        <v>2060285542.3357208</v>
      </c>
      <c r="T19" s="158">
        <v>38417969.813299991</v>
      </c>
      <c r="U19" s="158">
        <v>75443214.063515007</v>
      </c>
      <c r="V19" s="158">
        <v>113861183.87681499</v>
      </c>
      <c r="W19" s="158">
        <v>29632332.819199998</v>
      </c>
      <c r="X19" s="158">
        <v>68757286.464410216</v>
      </c>
      <c r="Y19" s="158">
        <v>98389619.28361021</v>
      </c>
      <c r="Z19" s="158">
        <v>144178.56580000001</v>
      </c>
      <c r="AA19" s="158">
        <v>992699.64</v>
      </c>
      <c r="AB19" s="158">
        <v>1136878.2058000001</v>
      </c>
    </row>
    <row r="20" spans="1:28" x14ac:dyDescent="0.3">
      <c r="A20" s="100" t="s">
        <v>90</v>
      </c>
      <c r="B20" s="154">
        <v>434265052.42853814</v>
      </c>
      <c r="C20" s="154">
        <v>466422380.85176116</v>
      </c>
      <c r="D20" s="154">
        <v>900687433.28029931</v>
      </c>
      <c r="E20" s="155">
        <v>9625466.935047619</v>
      </c>
      <c r="F20" s="155">
        <v>5272536.7946640085</v>
      </c>
      <c r="G20" s="155">
        <v>14898003.729711628</v>
      </c>
      <c r="H20" s="107">
        <v>0.127607</v>
      </c>
      <c r="I20" s="103">
        <v>8.4157591476402782E-2</v>
      </c>
      <c r="J20" s="107">
        <v>0.10521</v>
      </c>
      <c r="K20" s="104">
        <v>74.749700000000004</v>
      </c>
      <c r="L20" s="104">
        <v>62.210112014314149</v>
      </c>
      <c r="M20" s="104">
        <v>68.298400000000001</v>
      </c>
      <c r="N20" s="158">
        <v>6641607.1586436294</v>
      </c>
      <c r="O20" s="158">
        <v>6147398.3917897996</v>
      </c>
      <c r="P20" s="158">
        <v>12789005.550433429</v>
      </c>
      <c r="Q20" s="158">
        <v>389878773.89309448</v>
      </c>
      <c r="R20" s="158">
        <v>435256202.25362134</v>
      </c>
      <c r="S20" s="158">
        <v>825134976.14671576</v>
      </c>
      <c r="T20" s="158">
        <v>19313446.5119</v>
      </c>
      <c r="U20" s="158">
        <v>12286062.811859999</v>
      </c>
      <c r="V20" s="158">
        <v>31599509.323759999</v>
      </c>
      <c r="W20" s="158">
        <v>25071123.72164363</v>
      </c>
      <c r="X20" s="158">
        <v>18880115.786279801</v>
      </c>
      <c r="Y20" s="158">
        <v>43951239.507923432</v>
      </c>
      <c r="Z20" s="158">
        <v>1708.3018999999999</v>
      </c>
      <c r="AA20" s="158">
        <v>0</v>
      </c>
      <c r="AB20" s="158">
        <v>1708.3018999999999</v>
      </c>
    </row>
    <row r="21" spans="1:28" x14ac:dyDescent="0.3">
      <c r="A21" s="100" t="s">
        <v>91</v>
      </c>
      <c r="B21" s="154">
        <v>800489307.85929513</v>
      </c>
      <c r="C21" s="154">
        <v>2256217577.2372293</v>
      </c>
      <c r="D21" s="154">
        <v>3056706885.0965242</v>
      </c>
      <c r="E21" s="155">
        <v>12700765.50226691</v>
      </c>
      <c r="F21" s="155">
        <v>20376682.00813508</v>
      </c>
      <c r="G21" s="155">
        <v>33077447.51040199</v>
      </c>
      <c r="H21" s="107">
        <v>0.132271</v>
      </c>
      <c r="I21" s="103">
        <v>8.7125377026896877E-2</v>
      </c>
      <c r="J21" s="107">
        <v>9.8750900000000003E-2</v>
      </c>
      <c r="K21" s="104">
        <v>111.164</v>
      </c>
      <c r="L21" s="104">
        <v>124.77143290021876</v>
      </c>
      <c r="M21" s="104">
        <v>121.292</v>
      </c>
      <c r="N21" s="158">
        <v>18235392.9811</v>
      </c>
      <c r="O21" s="158">
        <v>61956109.854805328</v>
      </c>
      <c r="P21" s="158">
        <v>80191502.835905328</v>
      </c>
      <c r="Q21" s="158">
        <v>715345279.17109525</v>
      </c>
      <c r="R21" s="158">
        <v>1917337184.3755395</v>
      </c>
      <c r="S21" s="158">
        <v>2632682463.5466342</v>
      </c>
      <c r="T21" s="158">
        <v>56875582.225999996</v>
      </c>
      <c r="U21" s="158">
        <v>213490284.13728875</v>
      </c>
      <c r="V21" s="158">
        <v>270365866.36328876</v>
      </c>
      <c r="W21" s="158">
        <v>27736109.466599997</v>
      </c>
      <c r="X21" s="158">
        <v>124538424.46832299</v>
      </c>
      <c r="Y21" s="158">
        <v>152274533.93492299</v>
      </c>
      <c r="Z21" s="158">
        <v>532336.99560000002</v>
      </c>
      <c r="AA21" s="158">
        <v>851684.25607799995</v>
      </c>
      <c r="AB21" s="158">
        <v>1384021.251678</v>
      </c>
    </row>
    <row r="22" spans="1:28" x14ac:dyDescent="0.3">
      <c r="A22" s="100" t="s">
        <v>92</v>
      </c>
      <c r="B22" s="154">
        <v>375870509.85362989</v>
      </c>
      <c r="C22" s="154">
        <v>508345807.61117303</v>
      </c>
      <c r="D22" s="154">
        <v>884216317.46480298</v>
      </c>
      <c r="E22" s="155">
        <v>5821435.4743718505</v>
      </c>
      <c r="F22" s="155">
        <v>6331224.08848665</v>
      </c>
      <c r="G22" s="155">
        <v>12152659.5628585</v>
      </c>
      <c r="H22" s="107">
        <v>0.12834599999999999</v>
      </c>
      <c r="I22" s="103">
        <v>8.0456436563584019E-2</v>
      </c>
      <c r="J22" s="107">
        <v>0.10084700000000001</v>
      </c>
      <c r="K22" s="104">
        <v>89.848799999999997</v>
      </c>
      <c r="L22" s="104">
        <v>109.61761085534062</v>
      </c>
      <c r="M22" s="104">
        <v>101.205</v>
      </c>
      <c r="N22" s="158">
        <v>11005396.777100001</v>
      </c>
      <c r="O22" s="158">
        <v>24691153.610473</v>
      </c>
      <c r="P22" s="158">
        <v>35696550.387573004</v>
      </c>
      <c r="Q22" s="158">
        <v>323343929.80502987</v>
      </c>
      <c r="R22" s="158">
        <v>454774843.28897005</v>
      </c>
      <c r="S22" s="158">
        <v>778118773.09399998</v>
      </c>
      <c r="T22" s="158">
        <v>37298628.555100001</v>
      </c>
      <c r="U22" s="158">
        <v>17080508.654229999</v>
      </c>
      <c r="V22" s="158">
        <v>54379137.20933</v>
      </c>
      <c r="W22" s="158">
        <v>15227951.493500002</v>
      </c>
      <c r="X22" s="158">
        <v>35175169.334073007</v>
      </c>
      <c r="Y22" s="158">
        <v>50403120.827573009</v>
      </c>
      <c r="Z22" s="158">
        <v>0</v>
      </c>
      <c r="AA22" s="158">
        <v>1315286.3339</v>
      </c>
      <c r="AB22" s="158">
        <v>1315286.3339</v>
      </c>
    </row>
    <row r="23" spans="1:28" x14ac:dyDescent="0.3">
      <c r="A23" s="100" t="s">
        <v>93</v>
      </c>
      <c r="B23" s="154">
        <v>131574095.5263475</v>
      </c>
      <c r="C23" s="154">
        <v>744127041.90474713</v>
      </c>
      <c r="D23" s="154">
        <v>875701137.43109465</v>
      </c>
      <c r="E23" s="155">
        <v>12443930.228297569</v>
      </c>
      <c r="F23" s="155">
        <v>16393016.25620993</v>
      </c>
      <c r="G23" s="155">
        <v>28836946.484507501</v>
      </c>
      <c r="H23" s="107">
        <v>0.127772</v>
      </c>
      <c r="I23" s="103">
        <v>9.6222883513189805E-2</v>
      </c>
      <c r="J23" s="107">
        <v>0.10082199999999999</v>
      </c>
      <c r="K23" s="104">
        <v>55.9407</v>
      </c>
      <c r="L23" s="104">
        <v>69.254550094962653</v>
      </c>
      <c r="M23" s="104">
        <v>67.313299999999998</v>
      </c>
      <c r="N23" s="158">
        <v>7273666.6127000004</v>
      </c>
      <c r="O23" s="158">
        <v>13536016.780300001</v>
      </c>
      <c r="P23" s="158">
        <v>20809683.392999999</v>
      </c>
      <c r="Q23" s="158">
        <v>59860136.53868001</v>
      </c>
      <c r="R23" s="158">
        <v>439235490.14399004</v>
      </c>
      <c r="S23" s="158">
        <v>499095626.68267006</v>
      </c>
      <c r="T23" s="158">
        <v>57630268.167667493</v>
      </c>
      <c r="U23" s="158">
        <v>290252205.77235711</v>
      </c>
      <c r="V23" s="158">
        <v>347882473.94002461</v>
      </c>
      <c r="W23" s="158">
        <v>14083690.82</v>
      </c>
      <c r="X23" s="158">
        <v>14639345.988400001</v>
      </c>
      <c r="Y23" s="158">
        <v>28723036.808400001</v>
      </c>
      <c r="Z23" s="158">
        <v>0</v>
      </c>
      <c r="AA23" s="158">
        <v>0</v>
      </c>
      <c r="AB23" s="158">
        <v>0</v>
      </c>
    </row>
    <row r="24" spans="1:28" x14ac:dyDescent="0.3">
      <c r="A24" s="100" t="s">
        <v>196</v>
      </c>
      <c r="B24" s="154">
        <v>126824665.2781</v>
      </c>
      <c r="C24" s="154">
        <v>652461764.43821156</v>
      </c>
      <c r="D24" s="154">
        <v>779286429.71631157</v>
      </c>
      <c r="E24" s="155">
        <v>3666357.41081376</v>
      </c>
      <c r="F24" s="155">
        <v>4561389.7952434607</v>
      </c>
      <c r="G24" s="155">
        <v>8227747.2060572207</v>
      </c>
      <c r="H24" s="107">
        <v>0.13167599999999999</v>
      </c>
      <c r="I24" s="103">
        <v>9.9374959454675241E-2</v>
      </c>
      <c r="J24" s="107">
        <v>0.104699</v>
      </c>
      <c r="K24" s="104">
        <v>37.706200000000003</v>
      </c>
      <c r="L24" s="104">
        <v>49.734100422819168</v>
      </c>
      <c r="M24" s="104">
        <v>47.745899999999999</v>
      </c>
      <c r="N24" s="158">
        <v>2003587.0539000002</v>
      </c>
      <c r="O24" s="158">
        <v>10470252.561700001</v>
      </c>
      <c r="P24" s="158">
        <v>12473839.615600001</v>
      </c>
      <c r="Q24" s="158">
        <v>122780875.19510001</v>
      </c>
      <c r="R24" s="158">
        <v>620436415.17261159</v>
      </c>
      <c r="S24" s="158">
        <v>743217290.36771154</v>
      </c>
      <c r="T24" s="158">
        <v>1988362.3029</v>
      </c>
      <c r="U24" s="158">
        <v>25491017.505900003</v>
      </c>
      <c r="V24" s="158">
        <v>27479379.808800004</v>
      </c>
      <c r="W24" s="158">
        <v>2041807.9398000003</v>
      </c>
      <c r="X24" s="158">
        <v>6370647.0459000003</v>
      </c>
      <c r="Y24" s="158">
        <v>8412454.9857000001</v>
      </c>
      <c r="Z24" s="158">
        <v>13619.8403</v>
      </c>
      <c r="AA24" s="158">
        <v>163684.7138</v>
      </c>
      <c r="AB24" s="158">
        <v>177304.55410000001</v>
      </c>
    </row>
    <row r="25" spans="1:28" x14ac:dyDescent="0.3">
      <c r="A25" s="100" t="s">
        <v>94</v>
      </c>
      <c r="B25" s="154">
        <v>908122120.99130011</v>
      </c>
      <c r="C25" s="154">
        <v>1651943593.9967027</v>
      </c>
      <c r="D25" s="154">
        <v>2560065714.9880028</v>
      </c>
      <c r="E25" s="155">
        <v>2556812.9139526598</v>
      </c>
      <c r="F25" s="155">
        <v>4326679.30662606</v>
      </c>
      <c r="G25" s="155">
        <v>6883492.2205787199</v>
      </c>
      <c r="H25" s="107">
        <v>0.133658</v>
      </c>
      <c r="I25" s="103">
        <v>8.757393485873563E-2</v>
      </c>
      <c r="J25" s="107">
        <v>0.10412200000000001</v>
      </c>
      <c r="K25" s="104">
        <v>30.398599999999998</v>
      </c>
      <c r="L25" s="104">
        <v>137.93199516912858</v>
      </c>
      <c r="M25" s="104">
        <v>99.390699999999995</v>
      </c>
      <c r="N25" s="158">
        <v>0</v>
      </c>
      <c r="O25" s="158">
        <v>0</v>
      </c>
      <c r="P25" s="158">
        <v>0</v>
      </c>
      <c r="Q25" s="158">
        <v>907954423.29050004</v>
      </c>
      <c r="R25" s="158">
        <v>1640372547.5187025</v>
      </c>
      <c r="S25" s="158">
        <v>2548326970.8092027</v>
      </c>
      <c r="T25" s="158">
        <v>166378.4485</v>
      </c>
      <c r="U25" s="158">
        <v>11319131.670699999</v>
      </c>
      <c r="V25" s="158">
        <v>11485510.119199999</v>
      </c>
      <c r="W25" s="158">
        <v>1319.2523000000001</v>
      </c>
      <c r="X25" s="158">
        <v>251914.80730000001</v>
      </c>
      <c r="Y25" s="158">
        <v>253234.05960000001</v>
      </c>
      <c r="Z25" s="158">
        <v>0</v>
      </c>
      <c r="AA25" s="158">
        <v>0</v>
      </c>
      <c r="AB25" s="158">
        <v>0</v>
      </c>
    </row>
    <row r="26" spans="1:28" x14ac:dyDescent="0.3">
      <c r="A26" s="100" t="s">
        <v>95</v>
      </c>
      <c r="B26" s="154">
        <v>51136858.509599999</v>
      </c>
      <c r="C26" s="154">
        <v>204838121.14239931</v>
      </c>
      <c r="D26" s="154">
        <v>255974979.65199929</v>
      </c>
      <c r="E26" s="155">
        <v>738621.33137886005</v>
      </c>
      <c r="F26" s="155">
        <v>748351.71783450001</v>
      </c>
      <c r="G26" s="155">
        <v>1486973.0492133601</v>
      </c>
      <c r="H26" s="107">
        <v>0.13797999999999999</v>
      </c>
      <c r="I26" s="103">
        <v>9.77960837384656E-2</v>
      </c>
      <c r="J26" s="107">
        <v>0.105889</v>
      </c>
      <c r="K26" s="104">
        <v>44.6449</v>
      </c>
      <c r="L26" s="104">
        <v>34.55646535053571</v>
      </c>
      <c r="M26" s="104">
        <v>36.582799999999999</v>
      </c>
      <c r="N26" s="158">
        <v>378063.58270000009</v>
      </c>
      <c r="O26" s="158">
        <v>359551.21072999999</v>
      </c>
      <c r="P26" s="158">
        <v>737614.79343000008</v>
      </c>
      <c r="Q26" s="158">
        <v>48933071.623399995</v>
      </c>
      <c r="R26" s="158">
        <v>203967374.3512693</v>
      </c>
      <c r="S26" s="158">
        <v>252900445.97466931</v>
      </c>
      <c r="T26" s="158">
        <v>1490162.0828</v>
      </c>
      <c r="U26" s="158">
        <v>510334.22180000006</v>
      </c>
      <c r="V26" s="158">
        <v>2000496.3045999999</v>
      </c>
      <c r="W26" s="158">
        <v>713624.80339999998</v>
      </c>
      <c r="X26" s="158">
        <v>360412.56933000003</v>
      </c>
      <c r="Y26" s="158">
        <v>1074037.3727299999</v>
      </c>
      <c r="Z26" s="158">
        <v>0</v>
      </c>
      <c r="AA26" s="158">
        <v>0</v>
      </c>
      <c r="AB26" s="158">
        <v>0</v>
      </c>
    </row>
    <row r="27" spans="1:28" x14ac:dyDescent="0.3">
      <c r="A27" s="100" t="s">
        <v>96</v>
      </c>
      <c r="B27" s="154">
        <v>828984683.82680011</v>
      </c>
      <c r="C27" s="154">
        <v>557342837.26817405</v>
      </c>
      <c r="D27" s="154">
        <v>1386327521.094974</v>
      </c>
      <c r="E27" s="155">
        <v>9724843.0416949298</v>
      </c>
      <c r="F27" s="155">
        <v>18959719.92927289</v>
      </c>
      <c r="G27" s="155">
        <v>28684562.970967822</v>
      </c>
      <c r="H27" s="107">
        <v>0.123116</v>
      </c>
      <c r="I27" s="103">
        <v>8.1748886137809743E-2</v>
      </c>
      <c r="J27" s="107">
        <v>0.10642799999999999</v>
      </c>
      <c r="K27" s="104">
        <v>79.8643</v>
      </c>
      <c r="L27" s="104">
        <v>101.39200615472181</v>
      </c>
      <c r="M27" s="104">
        <v>88.546400000000006</v>
      </c>
      <c r="N27" s="158">
        <v>4202077.9922000002</v>
      </c>
      <c r="O27" s="158">
        <v>19316420.3035</v>
      </c>
      <c r="P27" s="158">
        <v>23518498.295699999</v>
      </c>
      <c r="Q27" s="158">
        <v>747348313.61660004</v>
      </c>
      <c r="R27" s="158">
        <v>472004913.14454049</v>
      </c>
      <c r="S27" s="158">
        <v>1219353226.7611406</v>
      </c>
      <c r="T27" s="158">
        <v>49366206.717000008</v>
      </c>
      <c r="U27" s="158">
        <v>50709963.040733583</v>
      </c>
      <c r="V27" s="158">
        <v>100076169.75773358</v>
      </c>
      <c r="W27" s="158">
        <v>31410352.682599999</v>
      </c>
      <c r="X27" s="158">
        <v>24145040.317199998</v>
      </c>
      <c r="Y27" s="158">
        <v>55555392.999799997</v>
      </c>
      <c r="Z27" s="158">
        <v>859810.81059999997</v>
      </c>
      <c r="AA27" s="158">
        <v>10482920.765699999</v>
      </c>
      <c r="AB27" s="158">
        <v>11342731.576299999</v>
      </c>
    </row>
    <row r="28" spans="1:28" x14ac:dyDescent="0.3">
      <c r="A28" s="100" t="s">
        <v>97</v>
      </c>
      <c r="B28" s="154">
        <v>113130120.6451</v>
      </c>
      <c r="C28" s="154">
        <v>88788100.645265996</v>
      </c>
      <c r="D28" s="154">
        <v>201918221.29036599</v>
      </c>
      <c r="E28" s="155">
        <v>383712.00530734</v>
      </c>
      <c r="F28" s="155">
        <v>263770.55182381999</v>
      </c>
      <c r="G28" s="155">
        <v>647482.55713116005</v>
      </c>
      <c r="H28" s="107">
        <v>0.125586</v>
      </c>
      <c r="I28" s="103">
        <v>8.1050832340631471E-2</v>
      </c>
      <c r="J28" s="107">
        <v>0.105973</v>
      </c>
      <c r="K28" s="104">
        <v>54.269300000000001</v>
      </c>
      <c r="L28" s="104">
        <v>73.778023024301021</v>
      </c>
      <c r="M28" s="104">
        <v>62.880099999999999</v>
      </c>
      <c r="N28" s="158">
        <v>22508.473299999998</v>
      </c>
      <c r="O28" s="158">
        <v>0</v>
      </c>
      <c r="P28" s="158">
        <v>22508.473299999998</v>
      </c>
      <c r="Q28" s="158">
        <v>111600890.2357</v>
      </c>
      <c r="R28" s="158">
        <v>86587619.418165997</v>
      </c>
      <c r="S28" s="158">
        <v>198188509.65386599</v>
      </c>
      <c r="T28" s="158">
        <v>962496.00899999996</v>
      </c>
      <c r="U28" s="158">
        <v>1423813.9598000001</v>
      </c>
      <c r="V28" s="158">
        <v>2386309.9687999999</v>
      </c>
      <c r="W28" s="158">
        <v>566734.40039999993</v>
      </c>
      <c r="X28" s="158">
        <v>776667.26730000007</v>
      </c>
      <c r="Y28" s="158">
        <v>1343401.6677000001</v>
      </c>
      <c r="Z28" s="158">
        <v>0</v>
      </c>
      <c r="AA28" s="158">
        <v>0</v>
      </c>
      <c r="AB28" s="158">
        <v>0</v>
      </c>
    </row>
    <row r="29" spans="1:28" x14ac:dyDescent="0.3">
      <c r="A29" s="100" t="s">
        <v>98</v>
      </c>
      <c r="B29" s="154">
        <v>96775721.889928088</v>
      </c>
      <c r="C29" s="154">
        <v>233189803.69232965</v>
      </c>
      <c r="D29" s="154">
        <v>329965525.58225775</v>
      </c>
      <c r="E29" s="155">
        <v>17853416.97298817</v>
      </c>
      <c r="F29" s="155">
        <v>498892.57102181</v>
      </c>
      <c r="G29" s="155">
        <v>18352309.54400998</v>
      </c>
      <c r="H29" s="107">
        <v>0.116665</v>
      </c>
      <c r="I29" s="103">
        <v>0.11224102038438391</v>
      </c>
      <c r="J29" s="107">
        <v>0.11337899999999999</v>
      </c>
      <c r="K29" s="104">
        <v>66.220399999999998</v>
      </c>
      <c r="L29" s="104">
        <v>66.344287955251644</v>
      </c>
      <c r="M29" s="104">
        <v>66.311999999999998</v>
      </c>
      <c r="N29" s="158">
        <v>0</v>
      </c>
      <c r="O29" s="158">
        <v>0</v>
      </c>
      <c r="P29" s="158">
        <v>0</v>
      </c>
      <c r="Q29" s="158">
        <v>75741567.707993388</v>
      </c>
      <c r="R29" s="158">
        <v>231591468.55543026</v>
      </c>
      <c r="S29" s="158">
        <v>307333036.26342368</v>
      </c>
      <c r="T29" s="158">
        <v>9846.9323000000004</v>
      </c>
      <c r="U29" s="158">
        <v>674169.43839999998</v>
      </c>
      <c r="V29" s="158">
        <v>684016.37069999997</v>
      </c>
      <c r="W29" s="158">
        <v>21024307.249634702</v>
      </c>
      <c r="X29" s="158">
        <v>924165.69849937002</v>
      </c>
      <c r="Y29" s="158">
        <v>21948472.948134072</v>
      </c>
      <c r="Z29" s="158">
        <v>0</v>
      </c>
      <c r="AA29" s="158">
        <v>0</v>
      </c>
      <c r="AB29" s="158">
        <v>0</v>
      </c>
    </row>
    <row r="30" spans="1:28" x14ac:dyDescent="0.3">
      <c r="A30" s="100" t="s">
        <v>99</v>
      </c>
      <c r="B30" s="154">
        <v>1538927492.7182395</v>
      </c>
      <c r="C30" s="154">
        <v>2124020283.9655914</v>
      </c>
      <c r="D30" s="154">
        <v>3662947776.6838312</v>
      </c>
      <c r="E30" s="155">
        <v>33486821.732420523</v>
      </c>
      <c r="F30" s="155">
        <v>21250175.594048839</v>
      </c>
      <c r="G30" s="155">
        <v>54736997.326469362</v>
      </c>
      <c r="H30" s="107">
        <v>0.14160200000000001</v>
      </c>
      <c r="I30" s="103">
        <v>8.5548694102132047E-2</v>
      </c>
      <c r="J30" s="107">
        <v>0.109137</v>
      </c>
      <c r="K30" s="104">
        <v>72.776600000000002</v>
      </c>
      <c r="L30" s="104">
        <v>90.157666835213675</v>
      </c>
      <c r="M30" s="104">
        <v>82.8399</v>
      </c>
      <c r="N30" s="158">
        <v>26112442.1173</v>
      </c>
      <c r="O30" s="158">
        <v>48216334.574376993</v>
      </c>
      <c r="P30" s="158">
        <v>74328776.691676989</v>
      </c>
      <c r="Q30" s="158">
        <v>1424107145.7912395</v>
      </c>
      <c r="R30" s="158">
        <v>1964240907.9322481</v>
      </c>
      <c r="S30" s="158">
        <v>3388348053.7234879</v>
      </c>
      <c r="T30" s="158">
        <v>76882624.676700011</v>
      </c>
      <c r="U30" s="158">
        <v>103934344.93481693</v>
      </c>
      <c r="V30" s="158">
        <v>180816969.61151695</v>
      </c>
      <c r="W30" s="158">
        <v>37541846.139200002</v>
      </c>
      <c r="X30" s="158">
        <v>51006035.609626509</v>
      </c>
      <c r="Y30" s="158">
        <v>88547881.748826504</v>
      </c>
      <c r="Z30" s="158">
        <v>395876.11109999998</v>
      </c>
      <c r="AA30" s="158">
        <v>4838995.4889000002</v>
      </c>
      <c r="AB30" s="158">
        <v>5234871.6000000006</v>
      </c>
    </row>
    <row r="31" spans="1:28" x14ac:dyDescent="0.3">
      <c r="A31" s="100" t="s">
        <v>100</v>
      </c>
      <c r="B31" s="154">
        <v>2854565677.7176018</v>
      </c>
      <c r="C31" s="154">
        <v>424909487.84649152</v>
      </c>
      <c r="D31" s="154">
        <v>3279475165.5640931</v>
      </c>
      <c r="E31" s="155">
        <v>87161868.855928048</v>
      </c>
      <c r="F31" s="155">
        <v>13614164.344381019</v>
      </c>
      <c r="G31" s="155">
        <v>100776033.20030907</v>
      </c>
      <c r="H31" s="107">
        <v>0.14983299999999999</v>
      </c>
      <c r="I31" s="103">
        <v>8.7633752086949623E-2</v>
      </c>
      <c r="J31" s="107">
        <v>0.142067</v>
      </c>
      <c r="K31" s="104">
        <v>60.661099999999998</v>
      </c>
      <c r="L31" s="104">
        <v>84.979143265334471</v>
      </c>
      <c r="M31" s="104">
        <v>63.858199999999997</v>
      </c>
      <c r="N31" s="158">
        <v>93545919.401799977</v>
      </c>
      <c r="O31" s="158">
        <v>17877465.304735001</v>
      </c>
      <c r="P31" s="158">
        <v>111423384.70653498</v>
      </c>
      <c r="Q31" s="158">
        <v>2602754601.7323852</v>
      </c>
      <c r="R31" s="158">
        <v>372172829.22022003</v>
      </c>
      <c r="S31" s="158">
        <v>2974927430.9526052</v>
      </c>
      <c r="T31" s="158">
        <v>130836575.48481634</v>
      </c>
      <c r="U31" s="158">
        <v>20416046.074566498</v>
      </c>
      <c r="V31" s="158">
        <v>151252621.55938286</v>
      </c>
      <c r="W31" s="158">
        <v>117980044.04570001</v>
      </c>
      <c r="X31" s="158">
        <v>30393118.576954998</v>
      </c>
      <c r="Y31" s="158">
        <v>148373162.622655</v>
      </c>
      <c r="Z31" s="158">
        <v>2994456.4547000001</v>
      </c>
      <c r="AA31" s="158">
        <v>1927493.9747500001</v>
      </c>
      <c r="AB31" s="158">
        <v>4921950.4294499997</v>
      </c>
    </row>
    <row r="32" spans="1:28" x14ac:dyDescent="0.3">
      <c r="A32" s="100" t="s">
        <v>166</v>
      </c>
      <c r="B32" s="154">
        <v>118518560.72187164</v>
      </c>
      <c r="C32" s="154">
        <v>230112717.32308</v>
      </c>
      <c r="D32" s="154">
        <v>348631278.04495168</v>
      </c>
      <c r="E32" s="155">
        <v>3742275.2064192803</v>
      </c>
      <c r="F32" s="155">
        <v>2908308.4706277302</v>
      </c>
      <c r="G32" s="155">
        <v>6650583.6770470105</v>
      </c>
      <c r="H32" s="107">
        <v>0.17002900000000001</v>
      </c>
      <c r="I32" s="103">
        <v>8.8479941988705943E-2</v>
      </c>
      <c r="J32" s="107">
        <v>0.116008</v>
      </c>
      <c r="K32" s="104">
        <v>62.717399999999998</v>
      </c>
      <c r="L32" s="104">
        <v>56.036925026962457</v>
      </c>
      <c r="M32" s="104">
        <v>58.320700000000002</v>
      </c>
      <c r="N32" s="158">
        <v>2988766.2046999997</v>
      </c>
      <c r="O32" s="158">
        <v>3414866.286545</v>
      </c>
      <c r="P32" s="158">
        <v>6403632.4912449997</v>
      </c>
      <c r="Q32" s="158">
        <v>108837276.09567165</v>
      </c>
      <c r="R32" s="158">
        <v>215681358.29202703</v>
      </c>
      <c r="S32" s="158">
        <v>324518634.38769871</v>
      </c>
      <c r="T32" s="158">
        <v>3537947.6336000003</v>
      </c>
      <c r="U32" s="158">
        <v>7272711.0987000009</v>
      </c>
      <c r="V32" s="158">
        <v>10810658.732300002</v>
      </c>
      <c r="W32" s="158">
        <v>6136110.8625999996</v>
      </c>
      <c r="X32" s="158">
        <v>6478182.9155999999</v>
      </c>
      <c r="Y32" s="158">
        <v>12614293.778200001</v>
      </c>
      <c r="Z32" s="158">
        <v>7226.13</v>
      </c>
      <c r="AA32" s="158">
        <v>680465.01675299997</v>
      </c>
      <c r="AB32" s="158">
        <v>687691.14675299998</v>
      </c>
    </row>
    <row r="33" spans="1:28" x14ac:dyDescent="0.3">
      <c r="A33" s="100" t="s">
        <v>197</v>
      </c>
      <c r="B33" s="154">
        <v>185374384.6746549</v>
      </c>
      <c r="C33" s="154">
        <v>464037611.50302553</v>
      </c>
      <c r="D33" s="154">
        <v>649411996.17768049</v>
      </c>
      <c r="E33" s="155">
        <v>8795506.8257559892</v>
      </c>
      <c r="F33" s="155">
        <v>34001218.76756832</v>
      </c>
      <c r="G33" s="155">
        <v>42796725.593324311</v>
      </c>
      <c r="H33" s="107">
        <v>0.12720100000000001</v>
      </c>
      <c r="I33" s="103">
        <v>9.2426412518706744E-2</v>
      </c>
      <c r="J33" s="107">
        <v>0.102244</v>
      </c>
      <c r="K33" s="104">
        <v>52.404200000000003</v>
      </c>
      <c r="L33" s="104">
        <v>75.059235277321051</v>
      </c>
      <c r="M33" s="104">
        <v>68.625799999999998</v>
      </c>
      <c r="N33" s="158">
        <v>2513676.3600000003</v>
      </c>
      <c r="O33" s="158">
        <v>16041381.565099999</v>
      </c>
      <c r="P33" s="158">
        <v>18555057.925099999</v>
      </c>
      <c r="Q33" s="158">
        <v>160477992.61385489</v>
      </c>
      <c r="R33" s="158">
        <v>364694658.76412547</v>
      </c>
      <c r="S33" s="158">
        <v>525172651.37798047</v>
      </c>
      <c r="T33" s="158">
        <v>9987055.5199999996</v>
      </c>
      <c r="U33" s="158">
        <v>33972587.843600005</v>
      </c>
      <c r="V33" s="158">
        <v>43959643.363600001</v>
      </c>
      <c r="W33" s="158">
        <v>14909336.540800001</v>
      </c>
      <c r="X33" s="158">
        <v>64378970.175299995</v>
      </c>
      <c r="Y33" s="158">
        <v>79288306.716099992</v>
      </c>
      <c r="Z33" s="158">
        <v>0</v>
      </c>
      <c r="AA33" s="158">
        <v>991394.72</v>
      </c>
      <c r="AB33" s="158">
        <v>991394.72</v>
      </c>
    </row>
    <row r="34" spans="1:28" x14ac:dyDescent="0.3">
      <c r="A34" s="101" t="s">
        <v>101</v>
      </c>
      <c r="B34" s="154">
        <v>21241836250.875252</v>
      </c>
      <c r="C34" s="154">
        <v>5286710487.6991491</v>
      </c>
      <c r="D34" s="154">
        <v>26528546738.574398</v>
      </c>
      <c r="E34" s="155">
        <v>474581378.52002007</v>
      </c>
      <c r="F34" s="155">
        <v>36899925.025424324</v>
      </c>
      <c r="G34" s="155">
        <v>511481303.54544443</v>
      </c>
      <c r="H34" s="107">
        <v>0.15352299999999999</v>
      </c>
      <c r="I34" s="103">
        <v>7.4306942099272716E-2</v>
      </c>
      <c r="J34" s="107">
        <v>0.13799600000000001</v>
      </c>
      <c r="K34" s="104">
        <v>96.848699999999994</v>
      </c>
      <c r="L34" s="104">
        <v>142.57632853195278</v>
      </c>
      <c r="M34" s="104">
        <v>105.895</v>
      </c>
      <c r="N34" s="158">
        <v>225325134.62281752</v>
      </c>
      <c r="O34" s="158">
        <v>50814075.221332997</v>
      </c>
      <c r="P34" s="158">
        <v>276139209.84415054</v>
      </c>
      <c r="Q34" s="158">
        <v>19943017661.226246</v>
      </c>
      <c r="R34" s="158">
        <v>4955163217.5474577</v>
      </c>
      <c r="S34" s="158">
        <v>24898180878.773701</v>
      </c>
      <c r="T34" s="158">
        <v>887629477.10993934</v>
      </c>
      <c r="U34" s="158">
        <v>219917028.93852788</v>
      </c>
      <c r="V34" s="158">
        <v>1107546506.0484672</v>
      </c>
      <c r="W34" s="158">
        <v>354490292.72776854</v>
      </c>
      <c r="X34" s="158">
        <v>91244812.218863368</v>
      </c>
      <c r="Y34" s="158">
        <v>445735104.94663191</v>
      </c>
      <c r="Z34" s="158">
        <v>56698819.811299995</v>
      </c>
      <c r="AA34" s="158">
        <v>20385428.9943</v>
      </c>
      <c r="AB34" s="158">
        <v>77084248.805599988</v>
      </c>
    </row>
    <row r="35" spans="1:28" x14ac:dyDescent="0.3">
      <c r="A35" s="100" t="s">
        <v>198</v>
      </c>
      <c r="B35" s="154">
        <v>209736343.97444192</v>
      </c>
      <c r="C35" s="154">
        <v>58114356.662567362</v>
      </c>
      <c r="D35" s="154">
        <v>267850700.63700929</v>
      </c>
      <c r="E35" s="155">
        <v>3012931.0974073298</v>
      </c>
      <c r="F35" s="155">
        <v>1433026.1680215001</v>
      </c>
      <c r="G35" s="155">
        <v>4445957.2654288299</v>
      </c>
      <c r="H35" s="107">
        <v>0.15606700000000001</v>
      </c>
      <c r="I35" s="103">
        <v>8.5453433954889996E-2</v>
      </c>
      <c r="J35" s="107">
        <v>0.13730800000000001</v>
      </c>
      <c r="K35" s="104">
        <v>57.2973</v>
      </c>
      <c r="L35" s="104">
        <v>59.935373717032874</v>
      </c>
      <c r="M35" s="104">
        <v>57.999299999999998</v>
      </c>
      <c r="N35" s="158">
        <v>1528541.3075000001</v>
      </c>
      <c r="O35" s="158">
        <v>326279.77639999997</v>
      </c>
      <c r="P35" s="158">
        <v>1854821.0839</v>
      </c>
      <c r="Q35" s="158">
        <v>201089594.73022923</v>
      </c>
      <c r="R35" s="158">
        <v>53664751.316867359</v>
      </c>
      <c r="S35" s="158">
        <v>254754346.04709661</v>
      </c>
      <c r="T35" s="158">
        <v>6426913.5247999998</v>
      </c>
      <c r="U35" s="158">
        <v>3232508.3880000003</v>
      </c>
      <c r="V35" s="158">
        <v>9659421.9127999991</v>
      </c>
      <c r="W35" s="158">
        <v>2197547.7894126899</v>
      </c>
      <c r="X35" s="158">
        <v>1113527.7523999999</v>
      </c>
      <c r="Y35" s="158">
        <v>3311075.54181269</v>
      </c>
      <c r="Z35" s="158">
        <v>22287.93</v>
      </c>
      <c r="AA35" s="158">
        <v>103569.2053</v>
      </c>
      <c r="AB35" s="158">
        <v>125857.13529999999</v>
      </c>
    </row>
    <row r="36" spans="1:28" x14ac:dyDescent="0.3">
      <c r="A36" s="100" t="s">
        <v>199</v>
      </c>
      <c r="B36" s="154">
        <v>11277536786.008335</v>
      </c>
      <c r="C36" s="154">
        <v>1079880812.3377452</v>
      </c>
      <c r="D36" s="154">
        <v>12357417598.346081</v>
      </c>
      <c r="E36" s="155">
        <v>383338105.47550792</v>
      </c>
      <c r="F36" s="155">
        <v>7452806.6836892292</v>
      </c>
      <c r="G36" s="155">
        <v>390790912.15919715</v>
      </c>
      <c r="H36" s="107">
        <v>0.170656</v>
      </c>
      <c r="I36" s="103">
        <v>7.4096034848365605E-2</v>
      </c>
      <c r="J36" s="107">
        <v>0.16247700000000001</v>
      </c>
      <c r="K36" s="104">
        <v>62.673099999999998</v>
      </c>
      <c r="L36" s="104">
        <v>92.90451657232677</v>
      </c>
      <c r="M36" s="104">
        <v>65.294300000000007</v>
      </c>
      <c r="N36" s="158">
        <v>150391312.97931749</v>
      </c>
      <c r="O36" s="158">
        <v>4580794.6849870011</v>
      </c>
      <c r="P36" s="158">
        <v>154972107.66430449</v>
      </c>
      <c r="Q36" s="158">
        <v>10501477302.723133</v>
      </c>
      <c r="R36" s="158">
        <v>1027963305.1590134</v>
      </c>
      <c r="S36" s="158">
        <v>11529440607.882149</v>
      </c>
      <c r="T36" s="158">
        <v>513716636.68444562</v>
      </c>
      <c r="U36" s="158">
        <v>33174474.291083395</v>
      </c>
      <c r="V36" s="158">
        <v>546891110.97552896</v>
      </c>
      <c r="W36" s="158">
        <v>240077187.51575583</v>
      </c>
      <c r="X36" s="158">
        <v>13525194.59294839</v>
      </c>
      <c r="Y36" s="158">
        <v>253602382.10870421</v>
      </c>
      <c r="Z36" s="158">
        <v>22265659.085000001</v>
      </c>
      <c r="AA36" s="158">
        <v>5217838.2947000004</v>
      </c>
      <c r="AB36" s="158">
        <v>27483497.379700001</v>
      </c>
    </row>
    <row r="37" spans="1:28" x14ac:dyDescent="0.3">
      <c r="A37" s="100" t="s">
        <v>200</v>
      </c>
      <c r="B37" s="154">
        <v>112809.2853</v>
      </c>
      <c r="C37" s="154">
        <v>0</v>
      </c>
      <c r="D37" s="154">
        <v>112809.2853</v>
      </c>
      <c r="E37" s="155">
        <v>23292.363338889998</v>
      </c>
      <c r="F37" s="155">
        <v>0</v>
      </c>
      <c r="G37" s="155">
        <v>23292.363338889998</v>
      </c>
      <c r="H37" s="107">
        <v>0.30708200000000002</v>
      </c>
      <c r="I37" s="103" t="s">
        <v>269</v>
      </c>
      <c r="J37" s="107">
        <v>0.30708200000000002</v>
      </c>
      <c r="K37" s="104">
        <v>41.6892</v>
      </c>
      <c r="L37" s="104" t="s">
        <v>269</v>
      </c>
      <c r="M37" s="104">
        <v>41.6892</v>
      </c>
      <c r="N37" s="158">
        <v>7296.7909</v>
      </c>
      <c r="O37" s="158">
        <v>0</v>
      </c>
      <c r="P37" s="158">
        <v>7296.7909</v>
      </c>
      <c r="Q37" s="158">
        <v>51762.55460000001</v>
      </c>
      <c r="R37" s="158">
        <v>0</v>
      </c>
      <c r="S37" s="158">
        <v>51762.55460000001</v>
      </c>
      <c r="T37" s="158">
        <v>31840.962599999999</v>
      </c>
      <c r="U37" s="158">
        <v>0</v>
      </c>
      <c r="V37" s="158">
        <v>31840.962599999999</v>
      </c>
      <c r="W37" s="158">
        <v>27387.638099999996</v>
      </c>
      <c r="X37" s="158">
        <v>0</v>
      </c>
      <c r="Y37" s="158">
        <v>27387.638099999996</v>
      </c>
      <c r="Z37" s="158">
        <v>1818.13</v>
      </c>
      <c r="AA37" s="158">
        <v>0</v>
      </c>
      <c r="AB37" s="158">
        <v>1818.13</v>
      </c>
    </row>
    <row r="38" spans="1:28" x14ac:dyDescent="0.3">
      <c r="A38" s="100" t="s">
        <v>102</v>
      </c>
      <c r="B38" s="154">
        <v>525802281.34429395</v>
      </c>
      <c r="C38" s="154">
        <v>15.081799999999999</v>
      </c>
      <c r="D38" s="154">
        <v>525802296.42609394</v>
      </c>
      <c r="E38" s="155">
        <v>19792407.13228688</v>
      </c>
      <c r="F38" s="155">
        <v>0</v>
      </c>
      <c r="G38" s="155">
        <v>19792407.13228688</v>
      </c>
      <c r="H38" s="107">
        <v>0.14089699999999999</v>
      </c>
      <c r="I38" s="103" t="s">
        <v>269</v>
      </c>
      <c r="J38" s="107">
        <v>0.14089699999999999</v>
      </c>
      <c r="K38" s="104">
        <v>19.2029</v>
      </c>
      <c r="L38" s="104" t="s">
        <v>269</v>
      </c>
      <c r="M38" s="104">
        <v>19.2029</v>
      </c>
      <c r="N38" s="158">
        <v>6261955.9249999998</v>
      </c>
      <c r="O38" s="158">
        <v>0</v>
      </c>
      <c r="P38" s="158">
        <v>6261955.9249999998</v>
      </c>
      <c r="Q38" s="158">
        <v>501533350.60719395</v>
      </c>
      <c r="R38" s="158">
        <v>15.081799999999999</v>
      </c>
      <c r="S38" s="158">
        <v>501533365.68899393</v>
      </c>
      <c r="T38" s="158">
        <v>16905581.4443</v>
      </c>
      <c r="U38" s="158">
        <v>0</v>
      </c>
      <c r="V38" s="158">
        <v>16905581.4443</v>
      </c>
      <c r="W38" s="158">
        <v>7363349.2927999999</v>
      </c>
      <c r="X38" s="158">
        <v>0</v>
      </c>
      <c r="Y38" s="158">
        <v>7363349.2927999999</v>
      </c>
      <c r="Z38" s="158">
        <v>0</v>
      </c>
      <c r="AA38" s="158">
        <v>0</v>
      </c>
      <c r="AB38" s="158">
        <v>0</v>
      </c>
    </row>
    <row r="39" spans="1:28" x14ac:dyDescent="0.3">
      <c r="A39" s="100" t="s">
        <v>103</v>
      </c>
      <c r="B39" s="154">
        <v>68446177.45629999</v>
      </c>
      <c r="C39" s="154">
        <v>7971084.5224309992</v>
      </c>
      <c r="D39" s="154">
        <v>76417261.978730991</v>
      </c>
      <c r="E39" s="155">
        <v>7733475.4767864598</v>
      </c>
      <c r="F39" s="155">
        <v>3381993.9982803701</v>
      </c>
      <c r="G39" s="155">
        <v>11115469.475066829</v>
      </c>
      <c r="H39" s="107">
        <v>0.15549099999999999</v>
      </c>
      <c r="I39" s="103">
        <v>0.12081966424903218</v>
      </c>
      <c r="J39" s="107">
        <v>0.152448</v>
      </c>
      <c r="K39" s="104">
        <v>229.20699999999999</v>
      </c>
      <c r="L39" s="104">
        <v>84.263377467214767</v>
      </c>
      <c r="M39" s="104">
        <v>216.86099999999999</v>
      </c>
      <c r="N39" s="158">
        <v>3450843.3421999998</v>
      </c>
      <c r="O39" s="158">
        <v>2714972.19019</v>
      </c>
      <c r="P39" s="158">
        <v>6165815.5323900003</v>
      </c>
      <c r="Q39" s="158">
        <v>56492459.023699991</v>
      </c>
      <c r="R39" s="158">
        <v>4198490.3903809991</v>
      </c>
      <c r="S39" s="158">
        <v>60690949.414080992</v>
      </c>
      <c r="T39" s="158">
        <v>6346103.7904999992</v>
      </c>
      <c r="U39" s="158">
        <v>429329.57119999995</v>
      </c>
      <c r="V39" s="158">
        <v>6775433.3616999993</v>
      </c>
      <c r="W39" s="158">
        <v>5607614.6421000008</v>
      </c>
      <c r="X39" s="158">
        <v>3343264.56085</v>
      </c>
      <c r="Y39" s="158">
        <v>8950879.2029500008</v>
      </c>
      <c r="Z39" s="158">
        <v>0</v>
      </c>
      <c r="AA39" s="158">
        <v>0</v>
      </c>
      <c r="AB39" s="158">
        <v>0</v>
      </c>
    </row>
    <row r="40" spans="1:28" x14ac:dyDescent="0.3">
      <c r="A40" s="100" t="s">
        <v>104</v>
      </c>
      <c r="B40" s="154">
        <v>501848841.24712157</v>
      </c>
      <c r="C40" s="154">
        <v>5433406.8419690002</v>
      </c>
      <c r="D40" s="154">
        <v>507282248.08909059</v>
      </c>
      <c r="E40" s="155">
        <v>23111491.112426706</v>
      </c>
      <c r="F40" s="155">
        <v>1484651.7608083601</v>
      </c>
      <c r="G40" s="155">
        <v>24596142.873235065</v>
      </c>
      <c r="H40" s="107">
        <v>0.33377400000000002</v>
      </c>
      <c r="I40" s="103">
        <v>0.34863481676652797</v>
      </c>
      <c r="J40" s="107">
        <v>0.33393</v>
      </c>
      <c r="K40" s="104">
        <v>344.21100000000001</v>
      </c>
      <c r="L40" s="104">
        <v>304.92852401957555</v>
      </c>
      <c r="M40" s="104">
        <v>343.79199999999997</v>
      </c>
      <c r="N40" s="158">
        <v>11417286.417199999</v>
      </c>
      <c r="O40" s="158">
        <v>1343898.4950000003</v>
      </c>
      <c r="P40" s="158">
        <v>12761184.9122</v>
      </c>
      <c r="Q40" s="158">
        <v>461305194.70672154</v>
      </c>
      <c r="R40" s="158">
        <v>3853763.3127690004</v>
      </c>
      <c r="S40" s="158">
        <v>465158958.0194906</v>
      </c>
      <c r="T40" s="158">
        <v>27376290.023900002</v>
      </c>
      <c r="U40" s="158">
        <v>211722.6827</v>
      </c>
      <c r="V40" s="158">
        <v>27588012.706600003</v>
      </c>
      <c r="W40" s="158">
        <v>11646376.446500001</v>
      </c>
      <c r="X40" s="158">
        <v>1367920.8465</v>
      </c>
      <c r="Y40" s="158">
        <v>13014297.293000001</v>
      </c>
      <c r="Z40" s="158">
        <v>1520980.07</v>
      </c>
      <c r="AA40" s="158">
        <v>0</v>
      </c>
      <c r="AB40" s="158">
        <v>1520980.07</v>
      </c>
    </row>
    <row r="41" spans="1:28" x14ac:dyDescent="0.3">
      <c r="A41" s="100" t="s">
        <v>105</v>
      </c>
      <c r="B41" s="154">
        <v>8184772360.2496767</v>
      </c>
      <c r="C41" s="154">
        <v>4134322878.4667945</v>
      </c>
      <c r="D41" s="154">
        <v>12319095238.716473</v>
      </c>
      <c r="E41" s="155">
        <v>35649635.694577284</v>
      </c>
      <c r="F41" s="155">
        <v>23084420.851024836</v>
      </c>
      <c r="G41" s="155">
        <v>58734056.54560212</v>
      </c>
      <c r="H41" s="107">
        <v>0.118143</v>
      </c>
      <c r="I41" s="103">
        <v>7.3769468022733459E-2</v>
      </c>
      <c r="J41" s="107">
        <v>0.103307</v>
      </c>
      <c r="K41" s="104">
        <v>137.41</v>
      </c>
      <c r="L41" s="104">
        <v>156.78174996841997</v>
      </c>
      <c r="M41" s="104">
        <v>143.83799999999999</v>
      </c>
      <c r="N41" s="158">
        <v>48698793.463</v>
      </c>
      <c r="O41" s="158">
        <v>41764685.489445984</v>
      </c>
      <c r="P41" s="158">
        <v>90463478.952445984</v>
      </c>
      <c r="Q41" s="158">
        <v>7760907594.375783</v>
      </c>
      <c r="R41" s="158">
        <v>3864594549.4431648</v>
      </c>
      <c r="S41" s="158">
        <v>11625502143.818951</v>
      </c>
      <c r="T41" s="158">
        <v>308505614.05639392</v>
      </c>
      <c r="U41" s="158">
        <v>182854087.11397445</v>
      </c>
      <c r="V41" s="158">
        <v>491359701.17036837</v>
      </c>
      <c r="W41" s="158">
        <v>82471077.221200004</v>
      </c>
      <c r="X41" s="158">
        <v>71810220.415354997</v>
      </c>
      <c r="Y41" s="158">
        <v>154281297.63655502</v>
      </c>
      <c r="Z41" s="158">
        <v>32888074.596299998</v>
      </c>
      <c r="AA41" s="158">
        <v>15064021.4943</v>
      </c>
      <c r="AB41" s="158">
        <v>47952096.090599999</v>
      </c>
    </row>
    <row r="42" spans="1:28" s="113" customFormat="1" x14ac:dyDescent="0.3">
      <c r="A42" s="109" t="s">
        <v>201</v>
      </c>
      <c r="B42" s="156">
        <v>6034390408.7451391</v>
      </c>
      <c r="C42" s="156">
        <v>3433538245.5779595</v>
      </c>
      <c r="D42" s="156">
        <v>9467928654.3230991</v>
      </c>
      <c r="E42" s="157">
        <v>29082921.787651613</v>
      </c>
      <c r="F42" s="157">
        <v>19605575.790728748</v>
      </c>
      <c r="G42" s="157">
        <v>48688497.578380361</v>
      </c>
      <c r="H42" s="110">
        <v>0.117133</v>
      </c>
      <c r="I42" s="111">
        <v>7.3657753988526697E-2</v>
      </c>
      <c r="J42" s="110">
        <v>0.101413</v>
      </c>
      <c r="K42" s="112">
        <v>140.65899999999999</v>
      </c>
      <c r="L42" s="112">
        <v>158.97629724424317</v>
      </c>
      <c r="M42" s="112">
        <v>147.22800000000001</v>
      </c>
      <c r="N42" s="159">
        <v>41486542.147199996</v>
      </c>
      <c r="O42" s="159">
        <v>36314662.51574599</v>
      </c>
      <c r="P42" s="159">
        <v>77801204.662945986</v>
      </c>
      <c r="Q42" s="159">
        <v>5691320202.7883396</v>
      </c>
      <c r="R42" s="159">
        <v>3202253041.4763088</v>
      </c>
      <c r="S42" s="159">
        <v>8893573244.2646484</v>
      </c>
      <c r="T42" s="159">
        <v>240403728.92410001</v>
      </c>
      <c r="U42" s="159">
        <v>153259700.73401147</v>
      </c>
      <c r="V42" s="159">
        <v>393663429.65811145</v>
      </c>
      <c r="W42" s="159">
        <v>70348366.683200002</v>
      </c>
      <c r="X42" s="159">
        <v>63228634.338738993</v>
      </c>
      <c r="Y42" s="159">
        <v>133577001.02193899</v>
      </c>
      <c r="Z42" s="159">
        <v>32318110.3495</v>
      </c>
      <c r="AA42" s="159">
        <v>14796869.028900001</v>
      </c>
      <c r="AB42" s="159">
        <v>47114979.378399998</v>
      </c>
    </row>
    <row r="43" spans="1:28" s="113" customFormat="1" x14ac:dyDescent="0.3">
      <c r="A43" s="109" t="s">
        <v>202</v>
      </c>
      <c r="B43" s="156">
        <v>1370197679.34986</v>
      </c>
      <c r="C43" s="156">
        <v>488918154.24066514</v>
      </c>
      <c r="D43" s="156">
        <v>1859115833.5905252</v>
      </c>
      <c r="E43" s="157">
        <v>2843958.7029263298</v>
      </c>
      <c r="F43" s="157">
        <v>2042884.2656303402</v>
      </c>
      <c r="G43" s="157">
        <v>4886842.9685566705</v>
      </c>
      <c r="H43" s="110">
        <v>0.116342</v>
      </c>
      <c r="I43" s="111">
        <v>7.4196910146488548E-2</v>
      </c>
      <c r="J43" s="110">
        <v>0.105404</v>
      </c>
      <c r="K43" s="112">
        <v>138.072</v>
      </c>
      <c r="L43" s="112">
        <v>138.28565538903774</v>
      </c>
      <c r="M43" s="112">
        <v>138.12700000000001</v>
      </c>
      <c r="N43" s="159">
        <v>3614579.7279000003</v>
      </c>
      <c r="O43" s="159">
        <v>4288097.2275</v>
      </c>
      <c r="P43" s="159">
        <v>7902676.9554000003</v>
      </c>
      <c r="Q43" s="159">
        <v>1323719887.8278601</v>
      </c>
      <c r="R43" s="159">
        <v>464937482.95445615</v>
      </c>
      <c r="S43" s="159">
        <v>1788657370.7823162</v>
      </c>
      <c r="T43" s="159">
        <v>39495535.984499998</v>
      </c>
      <c r="U43" s="159">
        <v>17587218.894592989</v>
      </c>
      <c r="V43" s="159">
        <v>57082754.879092991</v>
      </c>
      <c r="W43" s="159">
        <v>6619732.9458999997</v>
      </c>
      <c r="X43" s="159">
        <v>6126299.9262159998</v>
      </c>
      <c r="Y43" s="159">
        <v>12746032.872115999</v>
      </c>
      <c r="Z43" s="159">
        <v>362522.59159999999</v>
      </c>
      <c r="AA43" s="159">
        <v>267152.46539999999</v>
      </c>
      <c r="AB43" s="159">
        <v>629675.05700000003</v>
      </c>
    </row>
    <row r="44" spans="1:28" s="113" customFormat="1" x14ac:dyDescent="0.3">
      <c r="A44" s="109" t="s">
        <v>203</v>
      </c>
      <c r="B44" s="156">
        <v>780184272.15458214</v>
      </c>
      <c r="C44" s="156">
        <v>211866478.64836973</v>
      </c>
      <c r="D44" s="156">
        <v>992050750.80295193</v>
      </c>
      <c r="E44" s="157">
        <v>3722755.2038993398</v>
      </c>
      <c r="F44" s="157">
        <v>1435960.7946657699</v>
      </c>
      <c r="G44" s="157">
        <v>5158715.9985651094</v>
      </c>
      <c r="H44" s="110">
        <v>0.12926000000000001</v>
      </c>
      <c r="I44" s="111">
        <v>7.449372517323774E-2</v>
      </c>
      <c r="J44" s="110">
        <v>0.117782</v>
      </c>
      <c r="K44" s="112">
        <v>110.92700000000001</v>
      </c>
      <c r="L44" s="112">
        <v>163.93830626871861</v>
      </c>
      <c r="M44" s="112">
        <v>122.14100000000001</v>
      </c>
      <c r="N44" s="159">
        <v>3597671.5877999999</v>
      </c>
      <c r="O44" s="159">
        <v>1161925.7463</v>
      </c>
      <c r="P44" s="159">
        <v>4759597.3340999996</v>
      </c>
      <c r="Q44" s="159">
        <v>745867503.75958824</v>
      </c>
      <c r="R44" s="159">
        <v>197404025.01249972</v>
      </c>
      <c r="S44" s="159">
        <v>943271528.77208817</v>
      </c>
      <c r="T44" s="159">
        <v>28606349.147793841</v>
      </c>
      <c r="U44" s="159">
        <v>12007167.485369999</v>
      </c>
      <c r="V44" s="159">
        <v>40613516.63316384</v>
      </c>
      <c r="W44" s="159">
        <v>5502977.5920000002</v>
      </c>
      <c r="X44" s="159">
        <v>2455286.1505000005</v>
      </c>
      <c r="Y44" s="159">
        <v>7958263.7425000006</v>
      </c>
      <c r="Z44" s="159">
        <v>207441.65520000001</v>
      </c>
      <c r="AA44" s="159">
        <v>0</v>
      </c>
      <c r="AB44" s="159">
        <v>207441.65520000001</v>
      </c>
    </row>
    <row r="45" spans="1:28" x14ac:dyDescent="0.3">
      <c r="A45" s="100" t="s">
        <v>204</v>
      </c>
      <c r="B45" s="154">
        <v>369660780.2008</v>
      </c>
      <c r="C45" s="154">
        <v>933913.37720300001</v>
      </c>
      <c r="D45" s="154">
        <v>370594693.57800299</v>
      </c>
      <c r="E45" s="155">
        <v>1762044.7424999999</v>
      </c>
      <c r="F45" s="155">
        <v>62951.298699999999</v>
      </c>
      <c r="G45" s="155">
        <v>1824996.0411999999</v>
      </c>
      <c r="H45" s="107">
        <v>0.19862299999999999</v>
      </c>
      <c r="I45" s="103">
        <v>0.194966</v>
      </c>
      <c r="J45" s="107">
        <v>0.198598</v>
      </c>
      <c r="K45" s="104">
        <v>15.506</v>
      </c>
      <c r="L45" s="104">
        <v>135.434</v>
      </c>
      <c r="M45" s="104">
        <v>15.8019</v>
      </c>
      <c r="N45" s="158">
        <v>3533171.5377000002</v>
      </c>
      <c r="O45" s="158">
        <v>83444.585210000005</v>
      </c>
      <c r="P45" s="158">
        <v>3616616.1229100004</v>
      </c>
      <c r="Q45" s="158">
        <v>356338176.4659</v>
      </c>
      <c r="R45" s="158">
        <v>834322.43472300004</v>
      </c>
      <c r="S45" s="158">
        <v>357172498.90062302</v>
      </c>
      <c r="T45" s="158">
        <v>8266912.5030000005</v>
      </c>
      <c r="U45" s="158">
        <v>14906.89157</v>
      </c>
      <c r="V45" s="158">
        <v>8281819.3945700005</v>
      </c>
      <c r="W45" s="158">
        <v>5055691.2319</v>
      </c>
      <c r="X45" s="158">
        <v>84684.050910000005</v>
      </c>
      <c r="Y45" s="158">
        <v>5140375.2828099998</v>
      </c>
      <c r="Z45" s="158">
        <v>0</v>
      </c>
      <c r="AA45" s="158">
        <v>0</v>
      </c>
      <c r="AB45" s="158">
        <v>0</v>
      </c>
    </row>
    <row r="46" spans="1:28" x14ac:dyDescent="0.3">
      <c r="A46" s="100" t="s">
        <v>205</v>
      </c>
      <c r="B46" s="154">
        <v>8436857.3871999998</v>
      </c>
      <c r="C46" s="154">
        <v>31200.869699999999</v>
      </c>
      <c r="D46" s="154">
        <v>8468058.2568999995</v>
      </c>
      <c r="E46" s="155">
        <v>157800.06518857001</v>
      </c>
      <c r="F46" s="155">
        <v>74.265000000000001</v>
      </c>
      <c r="G46" s="155">
        <v>157874.33018857002</v>
      </c>
      <c r="H46" s="107">
        <v>4.3026799999999997E-2</v>
      </c>
      <c r="I46" s="103">
        <v>7.0000000000000007E-2</v>
      </c>
      <c r="J46" s="107">
        <v>4.3014999999999998E-2</v>
      </c>
      <c r="K46" s="104">
        <v>61.961100000000002</v>
      </c>
      <c r="L46" s="104">
        <v>121.733</v>
      </c>
      <c r="M46" s="104">
        <v>62.193600000000004</v>
      </c>
      <c r="N46" s="158">
        <v>35932.85</v>
      </c>
      <c r="O46" s="158">
        <v>0</v>
      </c>
      <c r="P46" s="158">
        <v>35932.85</v>
      </c>
      <c r="Q46" s="158">
        <v>8339212.3171999995</v>
      </c>
      <c r="R46" s="158">
        <v>31200.869699999999</v>
      </c>
      <c r="S46" s="158">
        <v>8370413.1869000001</v>
      </c>
      <c r="T46" s="158">
        <v>53584.11</v>
      </c>
      <c r="U46" s="158">
        <v>0</v>
      </c>
      <c r="V46" s="158">
        <v>53584.11</v>
      </c>
      <c r="W46" s="158">
        <v>44060.959999999999</v>
      </c>
      <c r="X46" s="158">
        <v>0</v>
      </c>
      <c r="Y46" s="158">
        <v>44060.959999999999</v>
      </c>
      <c r="Z46" s="158">
        <v>0</v>
      </c>
      <c r="AA46" s="158">
        <v>0</v>
      </c>
      <c r="AB46" s="158">
        <v>0</v>
      </c>
    </row>
    <row r="47" spans="1:28" x14ac:dyDescent="0.3">
      <c r="A47" s="101" t="s">
        <v>266</v>
      </c>
      <c r="B47" s="154">
        <v>37438447874.086891</v>
      </c>
      <c r="C47" s="154">
        <v>27758359381.190605</v>
      </c>
      <c r="D47" s="154">
        <v>65196807255.277496</v>
      </c>
      <c r="E47" s="155">
        <v>795695539.19403279</v>
      </c>
      <c r="F47" s="155">
        <v>326280666.83345348</v>
      </c>
      <c r="G47" s="155">
        <v>1121976206.0274863</v>
      </c>
      <c r="H47" s="107">
        <v>0.14726400000000001</v>
      </c>
      <c r="I47" s="103">
        <v>9.0390706627844888E-2</v>
      </c>
      <c r="J47" s="107">
        <v>0.121056</v>
      </c>
      <c r="K47" s="104">
        <v>81.989400000000003</v>
      </c>
      <c r="L47" s="104">
        <v>94.378522046157585</v>
      </c>
      <c r="M47" s="104">
        <v>87.292000000000002</v>
      </c>
      <c r="N47" s="158">
        <v>523266946.91276109</v>
      </c>
      <c r="O47" s="158">
        <v>523960246.83509409</v>
      </c>
      <c r="P47" s="158">
        <v>1047227193.7478552</v>
      </c>
      <c r="Q47" s="158">
        <v>34849012658.878876</v>
      </c>
      <c r="R47" s="158">
        <v>25402618374.119106</v>
      </c>
      <c r="S47" s="158">
        <v>60251631032.997978</v>
      </c>
      <c r="T47" s="158">
        <v>1699231500.5816293</v>
      </c>
      <c r="U47" s="158">
        <v>1492727725.4832263</v>
      </c>
      <c r="V47" s="158">
        <v>3191959226.0648556</v>
      </c>
      <c r="W47" s="158">
        <v>827426705.69598961</v>
      </c>
      <c r="X47" s="158">
        <v>812827187.27471304</v>
      </c>
      <c r="Y47" s="158">
        <v>1640253892.9707026</v>
      </c>
      <c r="Z47" s="158">
        <v>62777008.930400006</v>
      </c>
      <c r="AA47" s="158">
        <v>50186094.313561</v>
      </c>
      <c r="AB47" s="158">
        <v>112963103.24396101</v>
      </c>
    </row>
    <row r="48" spans="1:28" x14ac:dyDescent="0.3">
      <c r="A48" s="102" t="s">
        <v>206</v>
      </c>
      <c r="B48" s="154">
        <v>7438278716.8891182</v>
      </c>
      <c r="C48" s="154">
        <v>15434549829.267105</v>
      </c>
      <c r="D48" s="154">
        <v>22872828546.156223</v>
      </c>
      <c r="E48" s="155">
        <v>110833291.40635458</v>
      </c>
      <c r="F48" s="155">
        <v>168987822.125319</v>
      </c>
      <c r="G48" s="155">
        <v>279821113.53167355</v>
      </c>
      <c r="H48" s="107">
        <v>0.12801499999999999</v>
      </c>
      <c r="I48" s="103">
        <v>9.5988772388294286E-2</v>
      </c>
      <c r="J48" s="107">
        <v>0.106401</v>
      </c>
      <c r="K48" s="104">
        <v>59.602800000000002</v>
      </c>
      <c r="L48" s="104">
        <v>79.98592595951321</v>
      </c>
      <c r="M48" s="104">
        <v>73.371399999999994</v>
      </c>
      <c r="N48" s="158">
        <v>75319152.963500023</v>
      </c>
      <c r="O48" s="158">
        <v>194244859.69339329</v>
      </c>
      <c r="P48" s="158">
        <v>269564012.65689331</v>
      </c>
      <c r="Q48" s="158">
        <v>6877658603.9185724</v>
      </c>
      <c r="R48" s="158">
        <v>14157323571.591242</v>
      </c>
      <c r="S48" s="158">
        <v>21034982175.509811</v>
      </c>
      <c r="T48" s="158">
        <v>408304878.10871339</v>
      </c>
      <c r="U48" s="158">
        <v>961505659.95407927</v>
      </c>
      <c r="V48" s="158">
        <v>1369810538.0627928</v>
      </c>
      <c r="W48" s="158">
        <v>152315234.86183241</v>
      </c>
      <c r="X48" s="158">
        <v>301756048.04688537</v>
      </c>
      <c r="Y48" s="158">
        <v>454071282.90871775</v>
      </c>
      <c r="Z48" s="158">
        <v>0</v>
      </c>
      <c r="AA48" s="158">
        <v>13964549.674900001</v>
      </c>
      <c r="AB48" s="158">
        <v>13964549.674900001</v>
      </c>
    </row>
    <row r="49" spans="1:28" x14ac:dyDescent="0.3">
      <c r="A49" s="102" t="s">
        <v>207</v>
      </c>
      <c r="B49" s="154">
        <v>4040562540.3237824</v>
      </c>
      <c r="C49" s="154">
        <v>6096615875.9983711</v>
      </c>
      <c r="D49" s="154">
        <v>10137178416.322153</v>
      </c>
      <c r="E49" s="155">
        <v>84725675.034312055</v>
      </c>
      <c r="F49" s="155">
        <v>105438569.37117466</v>
      </c>
      <c r="G49" s="155">
        <v>190164244.4054867</v>
      </c>
      <c r="H49" s="107">
        <v>0.12905900000000001</v>
      </c>
      <c r="I49" s="103">
        <v>8.08168587226515E-2</v>
      </c>
      <c r="J49" s="107">
        <v>0.100148</v>
      </c>
      <c r="K49" s="104">
        <v>73.551400000000001</v>
      </c>
      <c r="L49" s="104">
        <v>89.73039776518938</v>
      </c>
      <c r="M49" s="104">
        <v>83.306200000000004</v>
      </c>
      <c r="N49" s="158">
        <v>113997396.57364364</v>
      </c>
      <c r="O49" s="158">
        <v>252831614.4914678</v>
      </c>
      <c r="P49" s="158">
        <v>366829011.06511146</v>
      </c>
      <c r="Q49" s="158">
        <v>3692552171.1472178</v>
      </c>
      <c r="R49" s="158">
        <v>5441493234.5639238</v>
      </c>
      <c r="S49" s="158">
        <v>9134045405.7111397</v>
      </c>
      <c r="T49" s="158">
        <v>160489647.4572764</v>
      </c>
      <c r="U49" s="158">
        <v>254303668.58959234</v>
      </c>
      <c r="V49" s="158">
        <v>414793316.04686874</v>
      </c>
      <c r="W49" s="158">
        <v>183731438.43608862</v>
      </c>
      <c r="X49" s="158">
        <v>384917556.56599426</v>
      </c>
      <c r="Y49" s="158">
        <v>568648995.00208282</v>
      </c>
      <c r="Z49" s="158">
        <v>3789283.2832000004</v>
      </c>
      <c r="AA49" s="158">
        <v>15901416.278860999</v>
      </c>
      <c r="AB49" s="158">
        <v>19690699.562061001</v>
      </c>
    </row>
    <row r="50" spans="1:28" x14ac:dyDescent="0.3">
      <c r="A50" s="102" t="s">
        <v>208</v>
      </c>
      <c r="B50" s="154">
        <v>6774954812.6775351</v>
      </c>
      <c r="C50" s="154">
        <v>1369827183.2028701</v>
      </c>
      <c r="D50" s="154">
        <v>8144781995.8804054</v>
      </c>
      <c r="E50" s="155">
        <v>184875057.53516445</v>
      </c>
      <c r="F50" s="155">
        <v>18295224.51064055</v>
      </c>
      <c r="G50" s="155">
        <v>203170282.04580501</v>
      </c>
      <c r="H50" s="107">
        <v>0.162411</v>
      </c>
      <c r="I50" s="103">
        <v>7.9398999106359835E-2</v>
      </c>
      <c r="J50" s="107">
        <v>0.14861199999999999</v>
      </c>
      <c r="K50" s="104">
        <v>62.899000000000001</v>
      </c>
      <c r="L50" s="104">
        <v>102.20322940172365</v>
      </c>
      <c r="M50" s="104">
        <v>69.505200000000002</v>
      </c>
      <c r="N50" s="158">
        <v>137692788.36473528</v>
      </c>
      <c r="O50" s="158">
        <v>28821712.229399998</v>
      </c>
      <c r="P50" s="158">
        <v>166514500.59413528</v>
      </c>
      <c r="Q50" s="158">
        <v>6256246247.2342386</v>
      </c>
      <c r="R50" s="158">
        <v>1250363767.0768702</v>
      </c>
      <c r="S50" s="158">
        <v>7506610014.3111086</v>
      </c>
      <c r="T50" s="158">
        <v>342475388.95224804</v>
      </c>
      <c r="U50" s="158">
        <v>79123084.068299994</v>
      </c>
      <c r="V50" s="158">
        <v>421598473.02054805</v>
      </c>
      <c r="W50" s="158">
        <v>173217859.83204842</v>
      </c>
      <c r="X50" s="158">
        <v>39502023.422899999</v>
      </c>
      <c r="Y50" s="158">
        <v>212719883.25494841</v>
      </c>
      <c r="Z50" s="158">
        <v>3015316.659</v>
      </c>
      <c r="AA50" s="158">
        <v>838308.6348</v>
      </c>
      <c r="AB50" s="158">
        <v>3853625.2938000001</v>
      </c>
    </row>
    <row r="51" spans="1:28" x14ac:dyDescent="0.3">
      <c r="A51" s="102" t="s">
        <v>209</v>
      </c>
      <c r="B51" s="154">
        <v>19184651804.182358</v>
      </c>
      <c r="C51" s="154">
        <v>4857366491.399457</v>
      </c>
      <c r="D51" s="154">
        <v>24042018295.581814</v>
      </c>
      <c r="E51" s="155">
        <v>415261510.65536857</v>
      </c>
      <c r="F51" s="155">
        <v>33559053.119769119</v>
      </c>
      <c r="G51" s="155">
        <v>448820563.77513772</v>
      </c>
      <c r="H51" s="107">
        <v>0.15037400000000001</v>
      </c>
      <c r="I51" s="103">
        <v>7.4106004789344967E-2</v>
      </c>
      <c r="J51" s="107">
        <v>0.13481000000000001</v>
      </c>
      <c r="K51" s="104">
        <v>99.663399999999996</v>
      </c>
      <c r="L51" s="104">
        <v>144.29688866109683</v>
      </c>
      <c r="M51" s="104">
        <v>108.79</v>
      </c>
      <c r="N51" s="158">
        <v>196257608.98088217</v>
      </c>
      <c r="O51" s="158">
        <v>48062060.420932986</v>
      </c>
      <c r="P51" s="158">
        <v>244319669.40181515</v>
      </c>
      <c r="Q51" s="158">
        <v>18022555636.594845</v>
      </c>
      <c r="R51" s="158">
        <v>4553437799.5644684</v>
      </c>
      <c r="S51" s="158">
        <v>22575993436.159317</v>
      </c>
      <c r="T51" s="158">
        <v>787961586.03339136</v>
      </c>
      <c r="U51" s="158">
        <v>197795312.8712545</v>
      </c>
      <c r="V51" s="158">
        <v>985756898.90464592</v>
      </c>
      <c r="W51" s="158">
        <v>318162172.56592011</v>
      </c>
      <c r="X51" s="158">
        <v>86651559.238733381</v>
      </c>
      <c r="Y51" s="158">
        <v>404813731.80465353</v>
      </c>
      <c r="Z51" s="158">
        <v>55972408.988200001</v>
      </c>
      <c r="AA51" s="158">
        <v>19481819.724999998</v>
      </c>
      <c r="AB51" s="158">
        <v>75454228.713200003</v>
      </c>
    </row>
    <row r="53" spans="1:28" x14ac:dyDescent="0.3">
      <c r="B53" s="163">
        <f>D7+D47-BS!E31</f>
        <v>-44007.537200927734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265625" defaultRowHeight="13" x14ac:dyDescent="0.3"/>
  <cols>
    <col min="1" max="1" width="75" style="105" bestFit="1" customWidth="1"/>
    <col min="2" max="2" width="14.7265625" style="105" customWidth="1"/>
    <col min="3" max="4" width="9.81640625" style="105" bestFit="1" customWidth="1"/>
    <col min="5" max="16" width="8.7265625" style="105"/>
    <col min="17" max="19" width="9.81640625" style="105" bestFit="1" customWidth="1"/>
    <col min="20" max="16384" width="8.7265625" style="105"/>
  </cols>
  <sheetData>
    <row r="1" spans="1:28" x14ac:dyDescent="0.3">
      <c r="A1" s="108" t="s">
        <v>106</v>
      </c>
    </row>
    <row r="2" spans="1:28" x14ac:dyDescent="0.3">
      <c r="A2" s="67"/>
    </row>
    <row r="3" spans="1:28" x14ac:dyDescent="0.3">
      <c r="A3" s="76">
        <f>BS!B3</f>
        <v>45747</v>
      </c>
    </row>
    <row r="4" spans="1:28" x14ac:dyDescent="0.3">
      <c r="A4" s="162" t="s">
        <v>274</v>
      </c>
    </row>
    <row r="5" spans="1:28" ht="55" customHeight="1" x14ac:dyDescent="0.3">
      <c r="A5" s="212" t="s">
        <v>212</v>
      </c>
      <c r="B5" s="213" t="s">
        <v>225</v>
      </c>
      <c r="C5" s="213"/>
      <c r="D5" s="213"/>
      <c r="E5" s="213" t="s">
        <v>224</v>
      </c>
      <c r="F5" s="213"/>
      <c r="G5" s="213"/>
      <c r="H5" s="213" t="s">
        <v>226</v>
      </c>
      <c r="I5" s="213"/>
      <c r="J5" s="213"/>
      <c r="K5" s="213" t="s">
        <v>227</v>
      </c>
      <c r="L5" s="213"/>
      <c r="M5" s="213"/>
      <c r="N5" s="213" t="s">
        <v>228</v>
      </c>
      <c r="O5" s="213"/>
      <c r="P5" s="213"/>
      <c r="Q5" s="213" t="s">
        <v>229</v>
      </c>
      <c r="R5" s="213"/>
      <c r="S5" s="213"/>
      <c r="T5" s="213" t="s">
        <v>230</v>
      </c>
      <c r="U5" s="213"/>
      <c r="V5" s="213"/>
      <c r="W5" s="213" t="s">
        <v>231</v>
      </c>
      <c r="X5" s="213"/>
      <c r="Y5" s="213"/>
      <c r="Z5" s="213" t="s">
        <v>232</v>
      </c>
      <c r="AA5" s="213"/>
      <c r="AB5" s="213"/>
    </row>
    <row r="6" spans="1:28" x14ac:dyDescent="0.3">
      <c r="A6" s="212"/>
      <c r="B6" s="106" t="s">
        <v>22</v>
      </c>
      <c r="C6" s="106" t="s">
        <v>23</v>
      </c>
      <c r="D6" s="106" t="s">
        <v>13</v>
      </c>
      <c r="E6" s="106" t="s">
        <v>22</v>
      </c>
      <c r="F6" s="106" t="s">
        <v>23</v>
      </c>
      <c r="G6" s="106" t="s">
        <v>13</v>
      </c>
      <c r="H6" s="106" t="s">
        <v>22</v>
      </c>
      <c r="I6" s="106" t="s">
        <v>23</v>
      </c>
      <c r="J6" s="106" t="s">
        <v>13</v>
      </c>
      <c r="K6" s="106" t="s">
        <v>22</v>
      </c>
      <c r="L6" s="106" t="s">
        <v>23</v>
      </c>
      <c r="M6" s="106" t="s">
        <v>13</v>
      </c>
      <c r="N6" s="106" t="s">
        <v>22</v>
      </c>
      <c r="O6" s="106" t="s">
        <v>23</v>
      </c>
      <c r="P6" s="106" t="s">
        <v>13</v>
      </c>
      <c r="Q6" s="106" t="s">
        <v>22</v>
      </c>
      <c r="R6" s="106" t="s">
        <v>23</v>
      </c>
      <c r="S6" s="106" t="s">
        <v>13</v>
      </c>
      <c r="T6" s="106" t="s">
        <v>22</v>
      </c>
      <c r="U6" s="106" t="s">
        <v>23</v>
      </c>
      <c r="V6" s="106" t="s">
        <v>13</v>
      </c>
      <c r="W6" s="106" t="s">
        <v>22</v>
      </c>
      <c r="X6" s="106" t="s">
        <v>23</v>
      </c>
      <c r="Y6" s="106" t="s">
        <v>13</v>
      </c>
      <c r="Z6" s="106" t="s">
        <v>22</v>
      </c>
      <c r="AA6" s="106" t="s">
        <v>23</v>
      </c>
      <c r="AB6" s="106" t="s">
        <v>13</v>
      </c>
    </row>
    <row r="7" spans="1:28" x14ac:dyDescent="0.3">
      <c r="A7" s="101" t="s">
        <v>264</v>
      </c>
      <c r="B7" s="154">
        <f>Sectors_I!B7</f>
        <v>214251921.9926039</v>
      </c>
      <c r="C7" s="154">
        <f>Sectors_I!C7</f>
        <v>331507.4118</v>
      </c>
      <c r="D7" s="154">
        <f>Sectors_I!D7</f>
        <v>214583429.4044039</v>
      </c>
      <c r="E7" s="155">
        <f>Sectors_I!E7</f>
        <v>416999.29290023004</v>
      </c>
      <c r="F7" s="155">
        <f>Sectors_I!F7</f>
        <v>879.21850000000006</v>
      </c>
      <c r="G7" s="155">
        <f>Sectors_I!G7</f>
        <v>417878.51140023005</v>
      </c>
      <c r="H7" s="107">
        <f>Sectors_I!H7</f>
        <v>9.8033599999999999E-2</v>
      </c>
      <c r="I7" s="103">
        <f>Sectors_I!I7</f>
        <v>7.4899999999999994E-2</v>
      </c>
      <c r="J7" s="107">
        <f>Sectors_I!J7</f>
        <v>9.7995399999999996E-2</v>
      </c>
      <c r="K7" s="104">
        <f>Sectors_I!K7</f>
        <v>14.6669</v>
      </c>
      <c r="L7" s="104">
        <f>Sectors_I!L7</f>
        <v>19.366599999999998</v>
      </c>
      <c r="M7" s="104">
        <f>Sectors_I!M7</f>
        <v>14.6747</v>
      </c>
      <c r="N7" s="158">
        <f>Sectors_I!N7</f>
        <v>0</v>
      </c>
      <c r="O7" s="158">
        <f>Sectors_I!O7</f>
        <v>0</v>
      </c>
      <c r="P7" s="158">
        <f>Sectors_I!P7</f>
        <v>0</v>
      </c>
      <c r="Q7" s="158">
        <f>Sectors_I!Q7</f>
        <v>214251921.9926039</v>
      </c>
      <c r="R7" s="158">
        <f>Sectors_I!R7</f>
        <v>331507.4118</v>
      </c>
      <c r="S7" s="158">
        <f>Sectors_I!S7</f>
        <v>214583429.4044039</v>
      </c>
      <c r="T7" s="158">
        <f>Sectors_I!T7</f>
        <v>0</v>
      </c>
      <c r="U7" s="158">
        <f>Sectors_I!U7</f>
        <v>0</v>
      </c>
      <c r="V7" s="158">
        <f>Sectors_I!V7</f>
        <v>0</v>
      </c>
      <c r="W7" s="158">
        <f>Sectors_I!W7</f>
        <v>0</v>
      </c>
      <c r="X7" s="158">
        <f>Sectors_I!X7</f>
        <v>0</v>
      </c>
      <c r="Y7" s="158">
        <f>Sectors_I!Y7</f>
        <v>0</v>
      </c>
      <c r="Z7" s="158">
        <f>Sectors_I!Z7</f>
        <v>0</v>
      </c>
      <c r="AA7" s="158">
        <f>Sectors_I!AA7</f>
        <v>0</v>
      </c>
      <c r="AB7" s="158">
        <f>Sectors_I!AB7</f>
        <v>0</v>
      </c>
    </row>
    <row r="8" spans="1:28" x14ac:dyDescent="0.3">
      <c r="A8" s="100" t="s">
        <v>107</v>
      </c>
      <c r="B8" s="154">
        <f>Sectors_I!B8</f>
        <v>5553870.3020000001</v>
      </c>
      <c r="C8" s="154">
        <f>Sectors_I!C8</f>
        <v>31372326.680604499</v>
      </c>
      <c r="D8" s="154">
        <f>Sectors_I!D8</f>
        <v>36926196.982604496</v>
      </c>
      <c r="E8" s="155">
        <f>Sectors_I!E8</f>
        <v>134331.31989095002</v>
      </c>
      <c r="F8" s="155">
        <f>Sectors_I!F8</f>
        <v>270961.15023000003</v>
      </c>
      <c r="G8" s="155">
        <f>Sectors_I!G8</f>
        <v>405292.47012095002</v>
      </c>
      <c r="H8" s="107">
        <f>Sectors_I!H8</f>
        <v>0.159167</v>
      </c>
      <c r="I8" s="103">
        <f>Sectors_I!I8</f>
        <v>9.517998822528026E-2</v>
      </c>
      <c r="J8" s="107">
        <f>Sectors_I!J8</f>
        <v>0.104674</v>
      </c>
      <c r="K8" s="104">
        <f>Sectors_I!K8</f>
        <v>50.9771</v>
      </c>
      <c r="L8" s="104">
        <f>Sectors_I!L8</f>
        <v>51.701153827575482</v>
      </c>
      <c r="M8" s="104">
        <f>Sectors_I!M8</f>
        <v>51.593800000000002</v>
      </c>
      <c r="N8" s="158">
        <f>Sectors_I!N8</f>
        <v>2252.16</v>
      </c>
      <c r="O8" s="158">
        <f>Sectors_I!O8</f>
        <v>0</v>
      </c>
      <c r="P8" s="158">
        <f>Sectors_I!P8</f>
        <v>2252.16</v>
      </c>
      <c r="Q8" s="158">
        <f>Sectors_I!Q8</f>
        <v>5102276.6919999998</v>
      </c>
      <c r="R8" s="158">
        <f>Sectors_I!R8</f>
        <v>31372326.680604499</v>
      </c>
      <c r="S8" s="158">
        <f>Sectors_I!S8</f>
        <v>36474603.372604497</v>
      </c>
      <c r="T8" s="158">
        <f>Sectors_I!T8</f>
        <v>449339.45</v>
      </c>
      <c r="U8" s="158">
        <f>Sectors_I!U8</f>
        <v>0</v>
      </c>
      <c r="V8" s="158">
        <f>Sectors_I!V8</f>
        <v>449339.45</v>
      </c>
      <c r="W8" s="158">
        <f>Sectors_I!W8</f>
        <v>2254.16</v>
      </c>
      <c r="X8" s="158">
        <f>Sectors_I!X8</f>
        <v>0</v>
      </c>
      <c r="Y8" s="158">
        <f>Sectors_I!Y8</f>
        <v>2254.16</v>
      </c>
      <c r="Z8" s="158">
        <f>Sectors_I!Z8</f>
        <v>0</v>
      </c>
      <c r="AA8" s="158">
        <f>Sectors_I!AA8</f>
        <v>0</v>
      </c>
      <c r="AB8" s="158">
        <f>Sectors_I!AB8</f>
        <v>0</v>
      </c>
    </row>
    <row r="9" spans="1:28" x14ac:dyDescent="0.3">
      <c r="A9" s="100" t="s">
        <v>108</v>
      </c>
      <c r="B9" s="154">
        <f>Sectors_I!B9</f>
        <v>713741291.26260006</v>
      </c>
      <c r="C9" s="154">
        <f>Sectors_I!C9</f>
        <v>100557932.376638</v>
      </c>
      <c r="D9" s="154">
        <f>Sectors_I!D9</f>
        <v>814299223.63923812</v>
      </c>
      <c r="E9" s="155">
        <f>Sectors_I!E9</f>
        <v>2362556.40990254</v>
      </c>
      <c r="F9" s="155">
        <f>Sectors_I!F9</f>
        <v>485235.5308449</v>
      </c>
      <c r="G9" s="155">
        <f>Sectors_I!G9</f>
        <v>2847791.9407474399</v>
      </c>
      <c r="H9" s="107">
        <f>Sectors_I!H9</f>
        <v>0.13952200000000001</v>
      </c>
      <c r="I9" s="103">
        <f>Sectors_I!I9</f>
        <v>8.625471221740294E-2</v>
      </c>
      <c r="J9" s="107">
        <f>Sectors_I!J9</f>
        <v>0.132963</v>
      </c>
      <c r="K9" s="104">
        <f>Sectors_I!K9</f>
        <v>30.244399999999999</v>
      </c>
      <c r="L9" s="104">
        <f>Sectors_I!L9</f>
        <v>24.238970760175604</v>
      </c>
      <c r="M9" s="104">
        <f>Sectors_I!M9</f>
        <v>29.504799999999999</v>
      </c>
      <c r="N9" s="158">
        <f>Sectors_I!N9</f>
        <v>1476541.17</v>
      </c>
      <c r="O9" s="158">
        <f>Sectors_I!O9</f>
        <v>395413.95999999996</v>
      </c>
      <c r="P9" s="158">
        <f>Sectors_I!P9</f>
        <v>1871955.13</v>
      </c>
      <c r="Q9" s="158">
        <f>Sectors_I!Q9</f>
        <v>710405137.61220014</v>
      </c>
      <c r="R9" s="158">
        <f>Sectors_I!R9</f>
        <v>99971238.670037985</v>
      </c>
      <c r="S9" s="158">
        <f>Sectors_I!S9</f>
        <v>810376376.28223813</v>
      </c>
      <c r="T9" s="158">
        <f>Sectors_I!T9</f>
        <v>1546423.1579</v>
      </c>
      <c r="U9" s="158">
        <f>Sectors_I!U9</f>
        <v>147404.2194</v>
      </c>
      <c r="V9" s="158">
        <f>Sectors_I!V9</f>
        <v>1693827.3773000001</v>
      </c>
      <c r="W9" s="158">
        <f>Sectors_I!W9</f>
        <v>1479645.06</v>
      </c>
      <c r="X9" s="158">
        <f>Sectors_I!X9</f>
        <v>378256.84720000002</v>
      </c>
      <c r="Y9" s="158">
        <f>Sectors_I!Y9</f>
        <v>1857901.9072</v>
      </c>
      <c r="Z9" s="158">
        <f>Sectors_I!Z9</f>
        <v>310085.4325</v>
      </c>
      <c r="AA9" s="158">
        <f>Sectors_I!AA9</f>
        <v>61032.639999999999</v>
      </c>
      <c r="AB9" s="158">
        <f>Sectors_I!AB9</f>
        <v>371118.07250000001</v>
      </c>
    </row>
    <row r="10" spans="1:28" x14ac:dyDescent="0.3">
      <c r="A10" s="100" t="s">
        <v>219</v>
      </c>
      <c r="B10" s="154">
        <f>Sectors_I!B10</f>
        <v>241279086.56909999</v>
      </c>
      <c r="C10" s="154">
        <f>Sectors_I!C10</f>
        <v>1490783.6220000002</v>
      </c>
      <c r="D10" s="154">
        <f>Sectors_I!D10</f>
        <v>242769870.1911</v>
      </c>
      <c r="E10" s="155">
        <f>Sectors_I!E10</f>
        <v>1079749.63961</v>
      </c>
      <c r="F10" s="155">
        <f>Sectors_I!F10</f>
        <v>5142.0747000000001</v>
      </c>
      <c r="G10" s="155">
        <f>Sectors_I!G10</f>
        <v>1084891.71431</v>
      </c>
      <c r="H10" s="107">
        <f>Sectors_I!H10</f>
        <v>0.14147799999999999</v>
      </c>
      <c r="I10" s="103">
        <f>Sectors_I!I10</f>
        <v>0.10661900000000001</v>
      </c>
      <c r="J10" s="107">
        <f>Sectors_I!J10</f>
        <v>0.14125199999999999</v>
      </c>
      <c r="K10" s="104">
        <f>Sectors_I!K10</f>
        <v>23.454599999999999</v>
      </c>
      <c r="L10" s="104">
        <f>Sectors_I!L10</f>
        <v>62.239899999999999</v>
      </c>
      <c r="M10" s="104">
        <f>Sectors_I!M10</f>
        <v>23.6934</v>
      </c>
      <c r="N10" s="158">
        <f>Sectors_I!N10</f>
        <v>0</v>
      </c>
      <c r="O10" s="158">
        <f>Sectors_I!O10</f>
        <v>0</v>
      </c>
      <c r="P10" s="158">
        <f>Sectors_I!P10</f>
        <v>0</v>
      </c>
      <c r="Q10" s="158">
        <f>Sectors_I!Q10</f>
        <v>241103527.5291</v>
      </c>
      <c r="R10" s="158">
        <f>Sectors_I!R10</f>
        <v>1490783.6220000002</v>
      </c>
      <c r="S10" s="158">
        <f>Sectors_I!S10</f>
        <v>242594311.15110001</v>
      </c>
      <c r="T10" s="158">
        <f>Sectors_I!T10</f>
        <v>31826.39</v>
      </c>
      <c r="U10" s="158">
        <f>Sectors_I!U10</f>
        <v>0</v>
      </c>
      <c r="V10" s="158">
        <f>Sectors_I!V10</f>
        <v>31826.39</v>
      </c>
      <c r="W10" s="158">
        <f>Sectors_I!W10</f>
        <v>143732.65000000002</v>
      </c>
      <c r="X10" s="158">
        <f>Sectors_I!X10</f>
        <v>0</v>
      </c>
      <c r="Y10" s="158">
        <f>Sectors_I!Y10</f>
        <v>143732.65000000002</v>
      </c>
      <c r="Z10" s="158">
        <f>Sectors_I!Z10</f>
        <v>0</v>
      </c>
      <c r="AA10" s="158">
        <f>Sectors_I!AA10</f>
        <v>0</v>
      </c>
      <c r="AB10" s="158">
        <f>Sectors_I!AB10</f>
        <v>0</v>
      </c>
    </row>
    <row r="11" spans="1:28" x14ac:dyDescent="0.3">
      <c r="A11" s="100" t="s">
        <v>233</v>
      </c>
      <c r="B11" s="154">
        <f>Sectors_I!B11</f>
        <v>357948460.41028082</v>
      </c>
      <c r="C11" s="154">
        <f>Sectors_I!C11</f>
        <v>3776880931.9683561</v>
      </c>
      <c r="D11" s="154">
        <f>Sectors_I!D11</f>
        <v>4134829392.3786368</v>
      </c>
      <c r="E11" s="155">
        <f>Sectors_I!E11</f>
        <v>16211013.508177279</v>
      </c>
      <c r="F11" s="155">
        <f>Sectors_I!F11</f>
        <v>30379396.410623264</v>
      </c>
      <c r="G11" s="155">
        <f>Sectors_I!G11</f>
        <v>46590409.91880054</v>
      </c>
      <c r="H11" s="107">
        <f>Sectors_I!H11</f>
        <v>0.12567700000000001</v>
      </c>
      <c r="I11" s="103">
        <f>Sectors_I!I11</f>
        <v>0.10463819809650406</v>
      </c>
      <c r="J11" s="107">
        <f>Sectors_I!J11</f>
        <v>0.106404</v>
      </c>
      <c r="K11" s="104">
        <f>Sectors_I!K11</f>
        <v>41.031799999999997</v>
      </c>
      <c r="L11" s="104">
        <f>Sectors_I!L11</f>
        <v>37.520350928450441</v>
      </c>
      <c r="M11" s="104">
        <f>Sectors_I!M11</f>
        <v>37.817399999999999</v>
      </c>
      <c r="N11" s="158">
        <f>Sectors_I!N11</f>
        <v>23025650.580399998</v>
      </c>
      <c r="O11" s="158">
        <f>Sectors_I!O11</f>
        <v>70737632.210863501</v>
      </c>
      <c r="P11" s="158">
        <f>Sectors_I!P11</f>
        <v>93763282.791263491</v>
      </c>
      <c r="Q11" s="158">
        <f>Sectors_I!Q11</f>
        <v>313536557.5173372</v>
      </c>
      <c r="R11" s="158">
        <f>Sectors_I!R11</f>
        <v>3528467983.7843075</v>
      </c>
      <c r="S11" s="158">
        <f>Sectors_I!S11</f>
        <v>3842004541.3016443</v>
      </c>
      <c r="T11" s="158">
        <f>Sectors_I!T11</f>
        <v>12986541.690545939</v>
      </c>
      <c r="U11" s="158">
        <f>Sectors_I!U11</f>
        <v>142064164.9315643</v>
      </c>
      <c r="V11" s="158">
        <f>Sectors_I!V11</f>
        <v>155050706.62211025</v>
      </c>
      <c r="W11" s="158">
        <f>Sectors_I!W11</f>
        <v>31425361.202397697</v>
      </c>
      <c r="X11" s="158">
        <f>Sectors_I!X11</f>
        <v>99748574.918284476</v>
      </c>
      <c r="Y11" s="158">
        <f>Sectors_I!Y11</f>
        <v>131173936.12068218</v>
      </c>
      <c r="Z11" s="158">
        <f>Sectors_I!Z11</f>
        <v>0</v>
      </c>
      <c r="AA11" s="158">
        <f>Sectors_I!AA11</f>
        <v>6600208.3342000004</v>
      </c>
      <c r="AB11" s="158">
        <f>Sectors_I!AB11</f>
        <v>6600208.3342000004</v>
      </c>
    </row>
    <row r="12" spans="1:28" x14ac:dyDescent="0.3">
      <c r="A12" s="100" t="s">
        <v>109</v>
      </c>
      <c r="B12" s="154">
        <f>Sectors_I!B12</f>
        <v>681682454.03130937</v>
      </c>
      <c r="C12" s="154">
        <f>Sectors_I!C12</f>
        <v>2736650248.9431787</v>
      </c>
      <c r="D12" s="154">
        <f>Sectors_I!D12</f>
        <v>3418332702.9744883</v>
      </c>
      <c r="E12" s="155">
        <f>Sectors_I!E12</f>
        <v>6308200.8238626998</v>
      </c>
      <c r="F12" s="155">
        <f>Sectors_I!F12</f>
        <v>21499344.92035348</v>
      </c>
      <c r="G12" s="155">
        <f>Sectors_I!G12</f>
        <v>27807545.744216181</v>
      </c>
      <c r="H12" s="107">
        <f>Sectors_I!H12</f>
        <v>0.124877</v>
      </c>
      <c r="I12" s="103">
        <f>Sectors_I!I12</f>
        <v>8.7172923631367569E-2</v>
      </c>
      <c r="J12" s="107">
        <f>Sectors_I!J12</f>
        <v>9.4691600000000001E-2</v>
      </c>
      <c r="K12" s="104">
        <f>Sectors_I!K12</f>
        <v>96.981499999999997</v>
      </c>
      <c r="L12" s="104">
        <f>Sectors_I!L12</f>
        <v>119.09612212324357</v>
      </c>
      <c r="M12" s="104">
        <f>Sectors_I!M12</f>
        <v>114.724</v>
      </c>
      <c r="N12" s="158">
        <f>Sectors_I!N12</f>
        <v>6746962.7203000002</v>
      </c>
      <c r="O12" s="158">
        <f>Sectors_I!O12</f>
        <v>40816264.858986996</v>
      </c>
      <c r="P12" s="158">
        <f>Sectors_I!P12</f>
        <v>47563227.579286993</v>
      </c>
      <c r="Q12" s="158">
        <f>Sectors_I!Q12</f>
        <v>630818414.57461154</v>
      </c>
      <c r="R12" s="158">
        <f>Sectors_I!R12</f>
        <v>2537203208.3111906</v>
      </c>
      <c r="S12" s="158">
        <f>Sectors_I!S12</f>
        <v>3168021622.8858023</v>
      </c>
      <c r="T12" s="158">
        <f>Sectors_I!T12</f>
        <v>27687865.440997869</v>
      </c>
      <c r="U12" s="158">
        <f>Sectors_I!U12</f>
        <v>137012594.48746526</v>
      </c>
      <c r="V12" s="158">
        <f>Sectors_I!V12</f>
        <v>164700459.92846313</v>
      </c>
      <c r="W12" s="158">
        <f>Sectors_I!W12</f>
        <v>23176174.015700001</v>
      </c>
      <c r="X12" s="158">
        <f>Sectors_I!X12</f>
        <v>61113110.033642992</v>
      </c>
      <c r="Y12" s="158">
        <f>Sectors_I!Y12</f>
        <v>84289284.04934299</v>
      </c>
      <c r="Z12" s="158">
        <f>Sectors_I!Z12</f>
        <v>0</v>
      </c>
      <c r="AA12" s="158">
        <f>Sectors_I!AA12</f>
        <v>1321336.1108800001</v>
      </c>
      <c r="AB12" s="158">
        <f>Sectors_I!AB12</f>
        <v>1321336.1108800001</v>
      </c>
    </row>
    <row r="13" spans="1:28" x14ac:dyDescent="0.3">
      <c r="A13" s="100" t="s">
        <v>110</v>
      </c>
      <c r="B13" s="154">
        <f>Sectors_I!B13</f>
        <v>502376033.20465916</v>
      </c>
      <c r="C13" s="154">
        <f>Sectors_I!C13</f>
        <v>440338715.31146461</v>
      </c>
      <c r="D13" s="154">
        <f>Sectors_I!D13</f>
        <v>942714748.51612377</v>
      </c>
      <c r="E13" s="155">
        <f>Sectors_I!E13</f>
        <v>17319009.379995923</v>
      </c>
      <c r="F13" s="155">
        <f>Sectors_I!F13</f>
        <v>5816705.47379757</v>
      </c>
      <c r="G13" s="155">
        <f>Sectors_I!G13</f>
        <v>23135714.853793494</v>
      </c>
      <c r="H13" s="107">
        <f>Sectors_I!H13</f>
        <v>0.140269</v>
      </c>
      <c r="I13" s="103">
        <f>Sectors_I!I13</f>
        <v>9.1145409532078572E-2</v>
      </c>
      <c r="J13" s="107">
        <f>Sectors_I!J13</f>
        <v>0.11730699999999999</v>
      </c>
      <c r="K13" s="104">
        <f>Sectors_I!K13</f>
        <v>39.838099999999997</v>
      </c>
      <c r="L13" s="104">
        <f>Sectors_I!L13</f>
        <v>54.725181552388754</v>
      </c>
      <c r="M13" s="104">
        <f>Sectors_I!M13</f>
        <v>46.8123</v>
      </c>
      <c r="N13" s="158">
        <f>Sectors_I!N13</f>
        <v>26369496.433699999</v>
      </c>
      <c r="O13" s="158">
        <f>Sectors_I!O13</f>
        <v>12863287.629363999</v>
      </c>
      <c r="P13" s="158">
        <f>Sectors_I!P13</f>
        <v>39232784.063063994</v>
      </c>
      <c r="Q13" s="158">
        <f>Sectors_I!Q13</f>
        <v>428809296.70835912</v>
      </c>
      <c r="R13" s="158">
        <f>Sectors_I!R13</f>
        <v>398994503.47291696</v>
      </c>
      <c r="S13" s="158">
        <f>Sectors_I!S13</f>
        <v>827803800.18127608</v>
      </c>
      <c r="T13" s="158">
        <f>Sectors_I!T13</f>
        <v>41592833.191499993</v>
      </c>
      <c r="U13" s="158">
        <f>Sectors_I!U13</f>
        <v>23797499.322183654</v>
      </c>
      <c r="V13" s="158">
        <f>Sectors_I!V13</f>
        <v>65390332.513683647</v>
      </c>
      <c r="W13" s="158">
        <f>Sectors_I!W13</f>
        <v>31950264.502900001</v>
      </c>
      <c r="X13" s="158">
        <f>Sectors_I!X13</f>
        <v>17546712.516363997</v>
      </c>
      <c r="Y13" s="158">
        <f>Sectors_I!Y13</f>
        <v>49496977.019263998</v>
      </c>
      <c r="Z13" s="158">
        <f>Sectors_I!Z13</f>
        <v>23638.801899999999</v>
      </c>
      <c r="AA13" s="158">
        <f>Sectors_I!AA13</f>
        <v>0</v>
      </c>
      <c r="AB13" s="158">
        <f>Sectors_I!AB13</f>
        <v>23638.801899999999</v>
      </c>
    </row>
    <row r="14" spans="1:28" x14ac:dyDescent="0.3">
      <c r="A14" s="100" t="s">
        <v>111</v>
      </c>
      <c r="B14" s="154">
        <f>Sectors_I!B14</f>
        <v>716433754.50120008</v>
      </c>
      <c r="C14" s="154">
        <f>Sectors_I!C14</f>
        <v>1385438738.3576918</v>
      </c>
      <c r="D14" s="154">
        <f>Sectors_I!D14</f>
        <v>2101872492.858892</v>
      </c>
      <c r="E14" s="155">
        <f>Sectors_I!E14</f>
        <v>11030112.358282</v>
      </c>
      <c r="F14" s="155">
        <f>Sectors_I!F14</f>
        <v>10210167.20336872</v>
      </c>
      <c r="G14" s="155">
        <f>Sectors_I!G14</f>
        <v>21240279.561650719</v>
      </c>
      <c r="H14" s="107">
        <f>Sectors_I!H14</f>
        <v>0.130079</v>
      </c>
      <c r="I14" s="103">
        <f>Sectors_I!I14</f>
        <v>0.10267809158335781</v>
      </c>
      <c r="J14" s="107">
        <f>Sectors_I!J14</f>
        <v>0.11206099999999999</v>
      </c>
      <c r="K14" s="104">
        <f>Sectors_I!K14</f>
        <v>59.624099999999999</v>
      </c>
      <c r="L14" s="104">
        <f>Sectors_I!L14</f>
        <v>70.944401144593002</v>
      </c>
      <c r="M14" s="104">
        <f>Sectors_I!M14</f>
        <v>67.075400000000002</v>
      </c>
      <c r="N14" s="158">
        <f>Sectors_I!N14</f>
        <v>8080909.1130999979</v>
      </c>
      <c r="O14" s="158">
        <f>Sectors_I!O14</f>
        <v>24011615.521557</v>
      </c>
      <c r="P14" s="158">
        <f>Sectors_I!P14</f>
        <v>32092524.634656996</v>
      </c>
      <c r="Q14" s="158">
        <f>Sectors_I!Q14</f>
        <v>592739970.27240014</v>
      </c>
      <c r="R14" s="158">
        <f>Sectors_I!R14</f>
        <v>1311895187.2248867</v>
      </c>
      <c r="S14" s="158">
        <f>Sectors_I!S14</f>
        <v>1904635157.497287</v>
      </c>
      <c r="T14" s="158">
        <f>Sectors_I!T14</f>
        <v>109892423.09809999</v>
      </c>
      <c r="U14" s="158">
        <f>Sectors_I!U14</f>
        <v>43560400.705348</v>
      </c>
      <c r="V14" s="158">
        <f>Sectors_I!V14</f>
        <v>153452823.80344799</v>
      </c>
      <c r="W14" s="158">
        <f>Sectors_I!W14</f>
        <v>13801361.130699998</v>
      </c>
      <c r="X14" s="158">
        <f>Sectors_I!X14</f>
        <v>29983150.427456997</v>
      </c>
      <c r="Y14" s="158">
        <f>Sectors_I!Y14</f>
        <v>43784511.558156997</v>
      </c>
      <c r="Z14" s="158">
        <f>Sectors_I!Z14</f>
        <v>0</v>
      </c>
      <c r="AA14" s="158">
        <f>Sectors_I!AA14</f>
        <v>0</v>
      </c>
      <c r="AB14" s="158">
        <f>Sectors_I!AB14</f>
        <v>0</v>
      </c>
    </row>
    <row r="15" spans="1:28" x14ac:dyDescent="0.3">
      <c r="A15" s="100" t="s">
        <v>112</v>
      </c>
      <c r="B15" s="154">
        <f>Sectors_I!B15</f>
        <v>1464188666.6668854</v>
      </c>
      <c r="C15" s="154">
        <f>Sectors_I!C15</f>
        <v>1029682575.3276069</v>
      </c>
      <c r="D15" s="154">
        <f>Sectors_I!D15</f>
        <v>2493871241.9944925</v>
      </c>
      <c r="E15" s="155">
        <f>Sectors_I!E15</f>
        <v>17195627.836086921</v>
      </c>
      <c r="F15" s="155">
        <f>Sectors_I!F15</f>
        <v>7126738.2205578107</v>
      </c>
      <c r="G15" s="155">
        <f>Sectors_I!G15</f>
        <v>24322366.05664473</v>
      </c>
      <c r="H15" s="107">
        <f>Sectors_I!H15</f>
        <v>0.126772</v>
      </c>
      <c r="I15" s="103">
        <f>Sectors_I!I15</f>
        <v>8.6460768087124829E-2</v>
      </c>
      <c r="J15" s="107">
        <f>Sectors_I!J15</f>
        <v>0.110542</v>
      </c>
      <c r="K15" s="104">
        <f>Sectors_I!K15</f>
        <v>57.594900000000003</v>
      </c>
      <c r="L15" s="104">
        <f>Sectors_I!L15</f>
        <v>68.441645075048228</v>
      </c>
      <c r="M15" s="104">
        <f>Sectors_I!M15</f>
        <v>61.996699999999997</v>
      </c>
      <c r="N15" s="158">
        <f>Sectors_I!N15</f>
        <v>18593376.594900001</v>
      </c>
      <c r="O15" s="158">
        <f>Sectors_I!O15</f>
        <v>44064676.857503667</v>
      </c>
      <c r="P15" s="158">
        <f>Sectors_I!P15</f>
        <v>62658053.452403665</v>
      </c>
      <c r="Q15" s="158">
        <f>Sectors_I!Q15</f>
        <v>1417517948.8551233</v>
      </c>
      <c r="R15" s="158">
        <f>Sectors_I!R15</f>
        <v>983268759.81471717</v>
      </c>
      <c r="S15" s="158">
        <f>Sectors_I!S15</f>
        <v>2400786708.6698408</v>
      </c>
      <c r="T15" s="158">
        <f>Sectors_I!T15</f>
        <v>32193742.784162153</v>
      </c>
      <c r="U15" s="158">
        <f>Sectors_I!U15</f>
        <v>27299322.458785996</v>
      </c>
      <c r="V15" s="158">
        <f>Sectors_I!V15</f>
        <v>59493065.242948145</v>
      </c>
      <c r="W15" s="158">
        <f>Sectors_I!W15</f>
        <v>13788486.605700001</v>
      </c>
      <c r="X15" s="158">
        <f>Sectors_I!X15</f>
        <v>18739202.40300367</v>
      </c>
      <c r="Y15" s="158">
        <f>Sectors_I!Y15</f>
        <v>32527689.008703671</v>
      </c>
      <c r="Z15" s="158">
        <f>Sectors_I!Z15</f>
        <v>688488.42189999996</v>
      </c>
      <c r="AA15" s="158">
        <f>Sectors_I!AA15</f>
        <v>375290.65110000002</v>
      </c>
      <c r="AB15" s="158">
        <f>Sectors_I!AB15</f>
        <v>1063779.0729999999</v>
      </c>
    </row>
    <row r="16" spans="1:28" x14ac:dyDescent="0.3">
      <c r="A16" s="100" t="s">
        <v>113</v>
      </c>
      <c r="B16" s="154">
        <f>Sectors_I!B16</f>
        <v>1130229197.6424773</v>
      </c>
      <c r="C16" s="154">
        <f>Sectors_I!C16</f>
        <v>768792958.98826516</v>
      </c>
      <c r="D16" s="154">
        <f>Sectors_I!D16</f>
        <v>1899022156.6307425</v>
      </c>
      <c r="E16" s="155">
        <f>Sectors_I!E16</f>
        <v>20066709.220337417</v>
      </c>
      <c r="F16" s="155">
        <f>Sectors_I!F16</f>
        <v>65989097.222509071</v>
      </c>
      <c r="G16" s="155">
        <f>Sectors_I!G16</f>
        <v>86055806.442846492</v>
      </c>
      <c r="H16" s="107">
        <f>Sectors_I!H16</f>
        <v>0.12646299999999999</v>
      </c>
      <c r="I16" s="103">
        <f>Sectors_I!I16</f>
        <v>8.8735487229640447E-2</v>
      </c>
      <c r="J16" s="107">
        <f>Sectors_I!J16</f>
        <v>0.11118400000000001</v>
      </c>
      <c r="K16" s="104">
        <f>Sectors_I!K16</f>
        <v>56.991900000000001</v>
      </c>
      <c r="L16" s="104">
        <f>Sectors_I!L16</f>
        <v>88.108929113705258</v>
      </c>
      <c r="M16" s="104">
        <f>Sectors_I!M16</f>
        <v>69.582499999999996</v>
      </c>
      <c r="N16" s="158">
        <f>Sectors_I!N16</f>
        <v>9577391.4690000005</v>
      </c>
      <c r="O16" s="158">
        <f>Sectors_I!O16</f>
        <v>14838877.093600608</v>
      </c>
      <c r="P16" s="158">
        <f>Sectors_I!P16</f>
        <v>24416268.562600609</v>
      </c>
      <c r="Q16" s="158">
        <f>Sectors_I!Q16</f>
        <v>1031667369.1173322</v>
      </c>
      <c r="R16" s="158">
        <f>Sectors_I!R16</f>
        <v>614858394.10917461</v>
      </c>
      <c r="S16" s="158">
        <f>Sectors_I!S16</f>
        <v>1646525763.2265069</v>
      </c>
      <c r="T16" s="158">
        <f>Sectors_I!T16</f>
        <v>77531556.882999986</v>
      </c>
      <c r="U16" s="158">
        <f>Sectors_I!U16</f>
        <v>49377303.035690002</v>
      </c>
      <c r="V16" s="158">
        <f>Sectors_I!V16</f>
        <v>126908859.91869</v>
      </c>
      <c r="W16" s="158">
        <f>Sectors_I!W16</f>
        <v>20992590.772744969</v>
      </c>
      <c r="X16" s="158">
        <f>Sectors_I!X16</f>
        <v>104557261.84340061</v>
      </c>
      <c r="Y16" s="158">
        <f>Sectors_I!Y16</f>
        <v>125549852.61614558</v>
      </c>
      <c r="Z16" s="158">
        <f>Sectors_I!Z16</f>
        <v>37680.869399999996</v>
      </c>
      <c r="AA16" s="158">
        <f>Sectors_I!AA16</f>
        <v>0</v>
      </c>
      <c r="AB16" s="158">
        <f>Sectors_I!AB16</f>
        <v>37680.869399999996</v>
      </c>
    </row>
    <row r="17" spans="1:28" x14ac:dyDescent="0.3">
      <c r="A17" s="100" t="s">
        <v>114</v>
      </c>
      <c r="B17" s="154">
        <f>Sectors_I!B17</f>
        <v>331114242.617396</v>
      </c>
      <c r="C17" s="154">
        <f>Sectors_I!C17</f>
        <v>414305887.82338405</v>
      </c>
      <c r="D17" s="154">
        <f>Sectors_I!D17</f>
        <v>745420130.44078004</v>
      </c>
      <c r="E17" s="155">
        <f>Sectors_I!E17</f>
        <v>3617952.4685290498</v>
      </c>
      <c r="F17" s="155">
        <f>Sectors_I!F17</f>
        <v>2653475.0918008406</v>
      </c>
      <c r="G17" s="155">
        <f>Sectors_I!G17</f>
        <v>6271427.5603298899</v>
      </c>
      <c r="H17" s="107">
        <f>Sectors_I!H17</f>
        <v>0.127385</v>
      </c>
      <c r="I17" s="103">
        <f>Sectors_I!I17</f>
        <v>7.9188887437911221E-2</v>
      </c>
      <c r="J17" s="107">
        <f>Sectors_I!J17</f>
        <v>0.100546</v>
      </c>
      <c r="K17" s="104">
        <f>Sectors_I!K17</f>
        <v>57.288400000000003</v>
      </c>
      <c r="L17" s="104">
        <f>Sectors_I!L17</f>
        <v>60.384593614718646</v>
      </c>
      <c r="M17" s="104">
        <f>Sectors_I!M17</f>
        <v>59.010599999999997</v>
      </c>
      <c r="N17" s="158">
        <f>Sectors_I!N17</f>
        <v>3764413.1896000002</v>
      </c>
      <c r="O17" s="158">
        <f>Sectors_I!O17</f>
        <v>3125583.3991</v>
      </c>
      <c r="P17" s="158">
        <f>Sectors_I!P17</f>
        <v>6889996.5887000002</v>
      </c>
      <c r="Q17" s="158">
        <f>Sectors_I!Q17</f>
        <v>319430449.71389598</v>
      </c>
      <c r="R17" s="158">
        <f>Sectors_I!R17</f>
        <v>403829882.83219105</v>
      </c>
      <c r="S17" s="158">
        <f>Sectors_I!S17</f>
        <v>723260332.54608715</v>
      </c>
      <c r="T17" s="158">
        <f>Sectors_I!T17</f>
        <v>7522905.2892999994</v>
      </c>
      <c r="U17" s="158">
        <f>Sectors_I!U17</f>
        <v>5623701.9067930002</v>
      </c>
      <c r="V17" s="158">
        <f>Sectors_I!V17</f>
        <v>13146607.196093</v>
      </c>
      <c r="W17" s="158">
        <f>Sectors_I!W17</f>
        <v>4156014.4212999996</v>
      </c>
      <c r="X17" s="158">
        <f>Sectors_I!X17</f>
        <v>4852303.0843999991</v>
      </c>
      <c r="Y17" s="158">
        <f>Sectors_I!Y17</f>
        <v>9008317.5056999996</v>
      </c>
      <c r="Z17" s="158">
        <f>Sectors_I!Z17</f>
        <v>4873.1929</v>
      </c>
      <c r="AA17" s="158">
        <f>Sectors_I!AA17</f>
        <v>0</v>
      </c>
      <c r="AB17" s="158">
        <f>Sectors_I!AB17</f>
        <v>4873.1929</v>
      </c>
    </row>
    <row r="18" spans="1:28" x14ac:dyDescent="0.3">
      <c r="A18" s="100" t="s">
        <v>115</v>
      </c>
      <c r="B18" s="154">
        <f>Sectors_I!B18</f>
        <v>266335336.57731801</v>
      </c>
      <c r="C18" s="154">
        <f>Sectors_I!C18</f>
        <v>399564263.59928197</v>
      </c>
      <c r="D18" s="154">
        <f>Sectors_I!D18</f>
        <v>665899600.17659998</v>
      </c>
      <c r="E18" s="155">
        <f>Sectors_I!E18</f>
        <v>4647538.7678929307</v>
      </c>
      <c r="F18" s="155">
        <f>Sectors_I!F18</f>
        <v>1916018.0646686701</v>
      </c>
      <c r="G18" s="155">
        <f>Sectors_I!G18</f>
        <v>6563556.832561601</v>
      </c>
      <c r="H18" s="107">
        <f>Sectors_I!H18</f>
        <v>0.14061399999999999</v>
      </c>
      <c r="I18" s="103">
        <f>Sectors_I!I18</f>
        <v>8.3365456285081269E-2</v>
      </c>
      <c r="J18" s="107">
        <f>Sectors_I!J18</f>
        <v>0.10621800000000001</v>
      </c>
      <c r="K18" s="104">
        <f>Sectors_I!K18</f>
        <v>50.900700000000001</v>
      </c>
      <c r="L18" s="104">
        <f>Sectors_I!L18</f>
        <v>57.557662147448561</v>
      </c>
      <c r="M18" s="104">
        <f>Sectors_I!M18</f>
        <v>54.897599999999997</v>
      </c>
      <c r="N18" s="158">
        <f>Sectors_I!N18</f>
        <v>2296417.2857999997</v>
      </c>
      <c r="O18" s="158">
        <f>Sectors_I!O18</f>
        <v>1366762.9260999998</v>
      </c>
      <c r="P18" s="158">
        <f>Sectors_I!P18</f>
        <v>3663180.2118999995</v>
      </c>
      <c r="Q18" s="158">
        <f>Sectors_I!Q18</f>
        <v>238027884.10191804</v>
      </c>
      <c r="R18" s="158">
        <f>Sectors_I!R18</f>
        <v>383782921.98068196</v>
      </c>
      <c r="S18" s="158">
        <f>Sectors_I!S18</f>
        <v>621810806.0826</v>
      </c>
      <c r="T18" s="158">
        <f>Sectors_I!T18</f>
        <v>25390070.534599997</v>
      </c>
      <c r="U18" s="158">
        <f>Sectors_I!U18</f>
        <v>13624498.092800001</v>
      </c>
      <c r="V18" s="158">
        <f>Sectors_I!V18</f>
        <v>39014568.627399996</v>
      </c>
      <c r="W18" s="158">
        <f>Sectors_I!W18</f>
        <v>2853172.7503000004</v>
      </c>
      <c r="X18" s="158">
        <f>Sectors_I!X18</f>
        <v>1967276.1325999999</v>
      </c>
      <c r="Y18" s="158">
        <f>Sectors_I!Y18</f>
        <v>4820448.8829000005</v>
      </c>
      <c r="Z18" s="158">
        <f>Sectors_I!Z18</f>
        <v>64209.190500000004</v>
      </c>
      <c r="AA18" s="158">
        <f>Sectors_I!AA18</f>
        <v>189567.39319999999</v>
      </c>
      <c r="AB18" s="158">
        <f>Sectors_I!AB18</f>
        <v>253776.58369999999</v>
      </c>
    </row>
    <row r="19" spans="1:28" x14ac:dyDescent="0.3">
      <c r="A19" s="100" t="s">
        <v>116</v>
      </c>
      <c r="B19" s="154">
        <f>Sectors_I!B19</f>
        <v>1030935818.9973958</v>
      </c>
      <c r="C19" s="154">
        <f>Sectors_I!C19</f>
        <v>1242737404.7045503</v>
      </c>
      <c r="D19" s="154">
        <f>Sectors_I!D19</f>
        <v>2273673223.7019458</v>
      </c>
      <c r="E19" s="155">
        <f>Sectors_I!E19</f>
        <v>21235031.330657672</v>
      </c>
      <c r="F19" s="155">
        <f>Sectors_I!F19</f>
        <v>27523549.016298991</v>
      </c>
      <c r="G19" s="155">
        <f>Sectors_I!G19</f>
        <v>48758580.346956663</v>
      </c>
      <c r="H19" s="107">
        <f>Sectors_I!H19</f>
        <v>0.13395699999999999</v>
      </c>
      <c r="I19" s="103">
        <f>Sectors_I!I19</f>
        <v>8.216125488147008E-2</v>
      </c>
      <c r="J19" s="107">
        <f>Sectors_I!J19</f>
        <v>0.10484599999999999</v>
      </c>
      <c r="K19" s="104">
        <f>Sectors_I!K19</f>
        <v>59.582900000000002</v>
      </c>
      <c r="L19" s="104">
        <f>Sectors_I!L19</f>
        <v>69.007920147756295</v>
      </c>
      <c r="M19" s="104">
        <f>Sectors_I!M19</f>
        <v>64.860399999999998</v>
      </c>
      <c r="N19" s="158">
        <f>Sectors_I!N19</f>
        <v>25598973.217700001</v>
      </c>
      <c r="O19" s="158">
        <f>Sectors_I!O19</f>
        <v>54940488.277630202</v>
      </c>
      <c r="P19" s="158">
        <f>Sectors_I!P19</f>
        <v>80539461.4953302</v>
      </c>
      <c r="Q19" s="158">
        <f>Sectors_I!Q19</f>
        <v>962741337.79909575</v>
      </c>
      <c r="R19" s="158">
        <f>Sectors_I!R19</f>
        <v>1097544204.5366249</v>
      </c>
      <c r="S19" s="158">
        <f>Sectors_I!S19</f>
        <v>2060285542.3357208</v>
      </c>
      <c r="T19" s="158">
        <f>Sectors_I!T19</f>
        <v>38417969.813299991</v>
      </c>
      <c r="U19" s="158">
        <f>Sectors_I!U19</f>
        <v>75443214.063515007</v>
      </c>
      <c r="V19" s="158">
        <f>Sectors_I!V19</f>
        <v>113861183.87681499</v>
      </c>
      <c r="W19" s="158">
        <f>Sectors_I!W19</f>
        <v>29632332.819199998</v>
      </c>
      <c r="X19" s="158">
        <f>Sectors_I!X19</f>
        <v>68757286.464410216</v>
      </c>
      <c r="Y19" s="158">
        <f>Sectors_I!Y19</f>
        <v>98389619.28361021</v>
      </c>
      <c r="Z19" s="158">
        <f>Sectors_I!Z19</f>
        <v>144178.56580000001</v>
      </c>
      <c r="AA19" s="158">
        <f>Sectors_I!AA19</f>
        <v>992699.64</v>
      </c>
      <c r="AB19" s="158">
        <f>Sectors_I!AB19</f>
        <v>1136878.2058000001</v>
      </c>
    </row>
    <row r="20" spans="1:28" x14ac:dyDescent="0.3">
      <c r="A20" s="100" t="s">
        <v>117</v>
      </c>
      <c r="B20" s="154">
        <f>Sectors_I!B20</f>
        <v>434265052.42853814</v>
      </c>
      <c r="C20" s="154">
        <f>Sectors_I!C20</f>
        <v>466422380.85176116</v>
      </c>
      <c r="D20" s="154">
        <f>Sectors_I!D20</f>
        <v>900687433.28029931</v>
      </c>
      <c r="E20" s="155">
        <f>Sectors_I!E20</f>
        <v>9625466.935047619</v>
      </c>
      <c r="F20" s="155">
        <f>Sectors_I!F20</f>
        <v>5272536.7946640085</v>
      </c>
      <c r="G20" s="155">
        <f>Sectors_I!G20</f>
        <v>14898003.729711628</v>
      </c>
      <c r="H20" s="107">
        <f>Sectors_I!H20</f>
        <v>0.127607</v>
      </c>
      <c r="I20" s="103">
        <f>Sectors_I!I20</f>
        <v>8.4157591476402782E-2</v>
      </c>
      <c r="J20" s="107">
        <f>Sectors_I!J20</f>
        <v>0.10521</v>
      </c>
      <c r="K20" s="104">
        <f>Sectors_I!K20</f>
        <v>74.749700000000004</v>
      </c>
      <c r="L20" s="104">
        <f>Sectors_I!L20</f>
        <v>62.210112014314149</v>
      </c>
      <c r="M20" s="104">
        <f>Sectors_I!M20</f>
        <v>68.298400000000001</v>
      </c>
      <c r="N20" s="158">
        <f>Sectors_I!N20</f>
        <v>6641607.1586436294</v>
      </c>
      <c r="O20" s="158">
        <f>Sectors_I!O20</f>
        <v>6147398.3917897996</v>
      </c>
      <c r="P20" s="158">
        <f>Sectors_I!P20</f>
        <v>12789005.550433429</v>
      </c>
      <c r="Q20" s="158">
        <f>Sectors_I!Q20</f>
        <v>389878773.89309448</v>
      </c>
      <c r="R20" s="158">
        <f>Sectors_I!R20</f>
        <v>435256202.25362134</v>
      </c>
      <c r="S20" s="158">
        <f>Sectors_I!S20</f>
        <v>825134976.14671576</v>
      </c>
      <c r="T20" s="158">
        <f>Sectors_I!T20</f>
        <v>19313446.5119</v>
      </c>
      <c r="U20" s="158">
        <f>Sectors_I!U20</f>
        <v>12286062.811859999</v>
      </c>
      <c r="V20" s="158">
        <f>Sectors_I!V20</f>
        <v>31599509.323759999</v>
      </c>
      <c r="W20" s="158">
        <f>Sectors_I!W20</f>
        <v>25071123.72164363</v>
      </c>
      <c r="X20" s="158">
        <f>Sectors_I!X20</f>
        <v>18880115.786279801</v>
      </c>
      <c r="Y20" s="158">
        <f>Sectors_I!Y20</f>
        <v>43951239.507923432</v>
      </c>
      <c r="Z20" s="158">
        <f>Sectors_I!Z20</f>
        <v>1708.3018999999999</v>
      </c>
      <c r="AA20" s="158">
        <f>Sectors_I!AA20</f>
        <v>0</v>
      </c>
      <c r="AB20" s="158">
        <f>Sectors_I!AB20</f>
        <v>1708.3018999999999</v>
      </c>
    </row>
    <row r="21" spans="1:28" x14ac:dyDescent="0.3">
      <c r="A21" s="100" t="s">
        <v>118</v>
      </c>
      <c r="B21" s="154">
        <f>Sectors_I!B21</f>
        <v>800489307.85929513</v>
      </c>
      <c r="C21" s="154">
        <f>Sectors_I!C21</f>
        <v>2256217577.2372293</v>
      </c>
      <c r="D21" s="154">
        <f>Sectors_I!D21</f>
        <v>3056706885.0965242</v>
      </c>
      <c r="E21" s="155">
        <f>Sectors_I!E21</f>
        <v>12700765.50226691</v>
      </c>
      <c r="F21" s="155">
        <f>Sectors_I!F21</f>
        <v>20376682.00813508</v>
      </c>
      <c r="G21" s="155">
        <f>Sectors_I!G21</f>
        <v>33077447.51040199</v>
      </c>
      <c r="H21" s="107">
        <f>Sectors_I!H21</f>
        <v>0.132271</v>
      </c>
      <c r="I21" s="103">
        <f>Sectors_I!I21</f>
        <v>8.7125377026896877E-2</v>
      </c>
      <c r="J21" s="107">
        <f>Sectors_I!J21</f>
        <v>9.8750900000000003E-2</v>
      </c>
      <c r="K21" s="104">
        <f>Sectors_I!K21</f>
        <v>111.164</v>
      </c>
      <c r="L21" s="104">
        <f>Sectors_I!L21</f>
        <v>124.77143290021876</v>
      </c>
      <c r="M21" s="104">
        <f>Sectors_I!M21</f>
        <v>121.292</v>
      </c>
      <c r="N21" s="158">
        <f>Sectors_I!N21</f>
        <v>18235392.9811</v>
      </c>
      <c r="O21" s="158">
        <f>Sectors_I!O21</f>
        <v>61956109.854805328</v>
      </c>
      <c r="P21" s="158">
        <f>Sectors_I!P21</f>
        <v>80191502.835905328</v>
      </c>
      <c r="Q21" s="158">
        <f>Sectors_I!Q21</f>
        <v>715345279.17109525</v>
      </c>
      <c r="R21" s="158">
        <f>Sectors_I!R21</f>
        <v>1917337184.3755395</v>
      </c>
      <c r="S21" s="158">
        <f>Sectors_I!S21</f>
        <v>2632682463.5466342</v>
      </c>
      <c r="T21" s="158">
        <f>Sectors_I!T21</f>
        <v>56875582.225999996</v>
      </c>
      <c r="U21" s="158">
        <f>Sectors_I!U21</f>
        <v>213490284.13728875</v>
      </c>
      <c r="V21" s="158">
        <f>Sectors_I!V21</f>
        <v>270365866.36328876</v>
      </c>
      <c r="W21" s="158">
        <f>Sectors_I!W21</f>
        <v>27736109.466599997</v>
      </c>
      <c r="X21" s="158">
        <f>Sectors_I!X21</f>
        <v>124538424.46832299</v>
      </c>
      <c r="Y21" s="158">
        <f>Sectors_I!Y21</f>
        <v>152274533.93492299</v>
      </c>
      <c r="Z21" s="158">
        <f>Sectors_I!Z21</f>
        <v>532336.99560000002</v>
      </c>
      <c r="AA21" s="158">
        <f>Sectors_I!AA21</f>
        <v>851684.25607799995</v>
      </c>
      <c r="AB21" s="158">
        <f>Sectors_I!AB21</f>
        <v>1384021.251678</v>
      </c>
    </row>
    <row r="22" spans="1:28" x14ac:dyDescent="0.3">
      <c r="A22" s="100" t="s">
        <v>119</v>
      </c>
      <c r="B22" s="154">
        <f>Sectors_I!B22</f>
        <v>375870509.85362989</v>
      </c>
      <c r="C22" s="154">
        <f>Sectors_I!C22</f>
        <v>508345807.61117303</v>
      </c>
      <c r="D22" s="154">
        <f>Sectors_I!D22</f>
        <v>884216317.46480298</v>
      </c>
      <c r="E22" s="155">
        <f>Sectors_I!E22</f>
        <v>5821435.4743718505</v>
      </c>
      <c r="F22" s="155">
        <f>Sectors_I!F22</f>
        <v>6331224.08848665</v>
      </c>
      <c r="G22" s="155">
        <f>Sectors_I!G22</f>
        <v>12152659.5628585</v>
      </c>
      <c r="H22" s="107">
        <f>Sectors_I!H22</f>
        <v>0.12834599999999999</v>
      </c>
      <c r="I22" s="103">
        <f>Sectors_I!I22</f>
        <v>8.0456436563584019E-2</v>
      </c>
      <c r="J22" s="107">
        <f>Sectors_I!J22</f>
        <v>0.10084700000000001</v>
      </c>
      <c r="K22" s="104">
        <f>Sectors_I!K22</f>
        <v>89.848799999999997</v>
      </c>
      <c r="L22" s="104">
        <f>Sectors_I!L22</f>
        <v>109.61761085534062</v>
      </c>
      <c r="M22" s="104">
        <f>Sectors_I!M22</f>
        <v>101.205</v>
      </c>
      <c r="N22" s="158">
        <f>Sectors_I!N22</f>
        <v>11005396.777100001</v>
      </c>
      <c r="O22" s="158">
        <f>Sectors_I!O22</f>
        <v>24691153.610473</v>
      </c>
      <c r="P22" s="158">
        <f>Sectors_I!P22</f>
        <v>35696550.387573004</v>
      </c>
      <c r="Q22" s="158">
        <f>Sectors_I!Q22</f>
        <v>323343929.80502987</v>
      </c>
      <c r="R22" s="158">
        <f>Sectors_I!R22</f>
        <v>454774843.28897005</v>
      </c>
      <c r="S22" s="158">
        <f>Sectors_I!S22</f>
        <v>778118773.09399998</v>
      </c>
      <c r="T22" s="158">
        <f>Sectors_I!T22</f>
        <v>37298628.555100001</v>
      </c>
      <c r="U22" s="158">
        <f>Sectors_I!U22</f>
        <v>17080508.654229999</v>
      </c>
      <c r="V22" s="158">
        <f>Sectors_I!V22</f>
        <v>54379137.20933</v>
      </c>
      <c r="W22" s="158">
        <f>Sectors_I!W22</f>
        <v>15227951.493500002</v>
      </c>
      <c r="X22" s="158">
        <f>Sectors_I!X22</f>
        <v>35175169.334073007</v>
      </c>
      <c r="Y22" s="158">
        <f>Sectors_I!Y22</f>
        <v>50403120.827573009</v>
      </c>
      <c r="Z22" s="158">
        <f>Sectors_I!Z22</f>
        <v>0</v>
      </c>
      <c r="AA22" s="158">
        <f>Sectors_I!AA22</f>
        <v>1315286.3339</v>
      </c>
      <c r="AB22" s="158">
        <f>Sectors_I!AB22</f>
        <v>1315286.3339</v>
      </c>
    </row>
    <row r="23" spans="1:28" x14ac:dyDescent="0.3">
      <c r="A23" s="100" t="s">
        <v>120</v>
      </c>
      <c r="B23" s="154">
        <f>Sectors_I!B23</f>
        <v>131574095.5263475</v>
      </c>
      <c r="C23" s="154">
        <f>Sectors_I!C23</f>
        <v>744127041.90474713</v>
      </c>
      <c r="D23" s="154">
        <f>Sectors_I!D23</f>
        <v>875701137.43109465</v>
      </c>
      <c r="E23" s="155">
        <f>Sectors_I!E23</f>
        <v>12443930.228297569</v>
      </c>
      <c r="F23" s="155">
        <f>Sectors_I!F23</f>
        <v>16393016.25620993</v>
      </c>
      <c r="G23" s="155">
        <f>Sectors_I!G23</f>
        <v>28836946.484507501</v>
      </c>
      <c r="H23" s="107">
        <f>Sectors_I!H23</f>
        <v>0.127772</v>
      </c>
      <c r="I23" s="103">
        <f>Sectors_I!I23</f>
        <v>9.6222883513189805E-2</v>
      </c>
      <c r="J23" s="107">
        <f>Sectors_I!J23</f>
        <v>0.10082199999999999</v>
      </c>
      <c r="K23" s="104">
        <f>Sectors_I!K23</f>
        <v>55.9407</v>
      </c>
      <c r="L23" s="104">
        <f>Sectors_I!L23</f>
        <v>69.254550094962653</v>
      </c>
      <c r="M23" s="104">
        <f>Sectors_I!M23</f>
        <v>67.313299999999998</v>
      </c>
      <c r="N23" s="158">
        <f>Sectors_I!N23</f>
        <v>7273666.6127000004</v>
      </c>
      <c r="O23" s="158">
        <f>Sectors_I!O23</f>
        <v>13536016.780300001</v>
      </c>
      <c r="P23" s="158">
        <f>Sectors_I!P23</f>
        <v>20809683.392999999</v>
      </c>
      <c r="Q23" s="158">
        <f>Sectors_I!Q23</f>
        <v>59860136.53868001</v>
      </c>
      <c r="R23" s="158">
        <f>Sectors_I!R23</f>
        <v>439235490.14399004</v>
      </c>
      <c r="S23" s="158">
        <f>Sectors_I!S23</f>
        <v>499095626.68267006</v>
      </c>
      <c r="T23" s="158">
        <f>Sectors_I!T23</f>
        <v>57630268.167667493</v>
      </c>
      <c r="U23" s="158">
        <f>Sectors_I!U23</f>
        <v>290252205.77235711</v>
      </c>
      <c r="V23" s="158">
        <f>Sectors_I!V23</f>
        <v>347882473.94002461</v>
      </c>
      <c r="W23" s="158">
        <f>Sectors_I!W23</f>
        <v>14083690.82</v>
      </c>
      <c r="X23" s="158">
        <f>Sectors_I!X23</f>
        <v>14639345.988400001</v>
      </c>
      <c r="Y23" s="158">
        <f>Sectors_I!Y23</f>
        <v>28723036.808400001</v>
      </c>
      <c r="Z23" s="158">
        <f>Sectors_I!Z23</f>
        <v>0</v>
      </c>
      <c r="AA23" s="158">
        <f>Sectors_I!AA23</f>
        <v>0</v>
      </c>
      <c r="AB23" s="158">
        <f>Sectors_I!AB23</f>
        <v>0</v>
      </c>
    </row>
    <row r="24" spans="1:28" x14ac:dyDescent="0.3">
      <c r="A24" s="100" t="s">
        <v>213</v>
      </c>
      <c r="B24" s="154">
        <f>Sectors_I!B24</f>
        <v>126824665.2781</v>
      </c>
      <c r="C24" s="154">
        <f>Sectors_I!C24</f>
        <v>652461764.43821156</v>
      </c>
      <c r="D24" s="154">
        <f>Sectors_I!D24</f>
        <v>779286429.71631157</v>
      </c>
      <c r="E24" s="155">
        <f>Sectors_I!E24</f>
        <v>3666357.41081376</v>
      </c>
      <c r="F24" s="155">
        <f>Sectors_I!F24</f>
        <v>4561389.7952434607</v>
      </c>
      <c r="G24" s="155">
        <f>Sectors_I!G24</f>
        <v>8227747.2060572207</v>
      </c>
      <c r="H24" s="107">
        <f>Sectors_I!H24</f>
        <v>0.13167599999999999</v>
      </c>
      <c r="I24" s="103">
        <f>Sectors_I!I24</f>
        <v>9.9374959454675241E-2</v>
      </c>
      <c r="J24" s="107">
        <f>Sectors_I!J24</f>
        <v>0.104699</v>
      </c>
      <c r="K24" s="104">
        <f>Sectors_I!K24</f>
        <v>37.706200000000003</v>
      </c>
      <c r="L24" s="104">
        <f>Sectors_I!L24</f>
        <v>49.734100422819168</v>
      </c>
      <c r="M24" s="104">
        <f>Sectors_I!M24</f>
        <v>47.745899999999999</v>
      </c>
      <c r="N24" s="158">
        <f>Sectors_I!N24</f>
        <v>2003587.0539000002</v>
      </c>
      <c r="O24" s="158">
        <f>Sectors_I!O24</f>
        <v>10470252.561700001</v>
      </c>
      <c r="P24" s="158">
        <f>Sectors_I!P24</f>
        <v>12473839.615600001</v>
      </c>
      <c r="Q24" s="158">
        <f>Sectors_I!Q24</f>
        <v>122780875.19510001</v>
      </c>
      <c r="R24" s="158">
        <f>Sectors_I!R24</f>
        <v>620436415.17261159</v>
      </c>
      <c r="S24" s="158">
        <f>Sectors_I!S24</f>
        <v>743217290.36771154</v>
      </c>
      <c r="T24" s="158">
        <f>Sectors_I!T24</f>
        <v>1988362.3029</v>
      </c>
      <c r="U24" s="158">
        <f>Sectors_I!U24</f>
        <v>25491017.505900003</v>
      </c>
      <c r="V24" s="158">
        <f>Sectors_I!V24</f>
        <v>27479379.808800004</v>
      </c>
      <c r="W24" s="158">
        <f>Sectors_I!W24</f>
        <v>2041807.9398000003</v>
      </c>
      <c r="X24" s="158">
        <f>Sectors_I!X24</f>
        <v>6370647.0459000003</v>
      </c>
      <c r="Y24" s="158">
        <f>Sectors_I!Y24</f>
        <v>8412454.9857000001</v>
      </c>
      <c r="Z24" s="158">
        <f>Sectors_I!Z24</f>
        <v>13619.8403</v>
      </c>
      <c r="AA24" s="158">
        <f>Sectors_I!AA24</f>
        <v>163684.7138</v>
      </c>
      <c r="AB24" s="158">
        <f>Sectors_I!AB24</f>
        <v>177304.55410000001</v>
      </c>
    </row>
    <row r="25" spans="1:28" x14ac:dyDescent="0.3">
      <c r="A25" s="100" t="s">
        <v>121</v>
      </c>
      <c r="B25" s="154">
        <f>Sectors_I!B25</f>
        <v>908122120.99130011</v>
      </c>
      <c r="C25" s="154">
        <f>Sectors_I!C25</f>
        <v>1651943593.9967027</v>
      </c>
      <c r="D25" s="154">
        <f>Sectors_I!D25</f>
        <v>2560065714.9880028</v>
      </c>
      <c r="E25" s="155">
        <f>Sectors_I!E25</f>
        <v>2556812.9139526598</v>
      </c>
      <c r="F25" s="155">
        <f>Sectors_I!F25</f>
        <v>4326679.30662606</v>
      </c>
      <c r="G25" s="155">
        <f>Sectors_I!G25</f>
        <v>6883492.2205787199</v>
      </c>
      <c r="H25" s="107">
        <f>Sectors_I!H25</f>
        <v>0.133658</v>
      </c>
      <c r="I25" s="103">
        <f>Sectors_I!I25</f>
        <v>8.757393485873563E-2</v>
      </c>
      <c r="J25" s="107">
        <f>Sectors_I!J25</f>
        <v>0.10412200000000001</v>
      </c>
      <c r="K25" s="104">
        <f>Sectors_I!K25</f>
        <v>30.398599999999998</v>
      </c>
      <c r="L25" s="104">
        <f>Sectors_I!L25</f>
        <v>137.93199516912858</v>
      </c>
      <c r="M25" s="104">
        <f>Sectors_I!M25</f>
        <v>99.390699999999995</v>
      </c>
      <c r="N25" s="158">
        <f>Sectors_I!N25</f>
        <v>0</v>
      </c>
      <c r="O25" s="158">
        <f>Sectors_I!O25</f>
        <v>0</v>
      </c>
      <c r="P25" s="158">
        <f>Sectors_I!P25</f>
        <v>0</v>
      </c>
      <c r="Q25" s="158">
        <f>Sectors_I!Q25</f>
        <v>907954423.29050004</v>
      </c>
      <c r="R25" s="158">
        <f>Sectors_I!R25</f>
        <v>1640372547.5187025</v>
      </c>
      <c r="S25" s="158">
        <f>Sectors_I!S25</f>
        <v>2548326970.8092027</v>
      </c>
      <c r="T25" s="158">
        <f>Sectors_I!T25</f>
        <v>166378.4485</v>
      </c>
      <c r="U25" s="158">
        <f>Sectors_I!U25</f>
        <v>11319131.670699999</v>
      </c>
      <c r="V25" s="158">
        <f>Sectors_I!V25</f>
        <v>11485510.119199999</v>
      </c>
      <c r="W25" s="158">
        <f>Sectors_I!W25</f>
        <v>1319.2523000000001</v>
      </c>
      <c r="X25" s="158">
        <f>Sectors_I!X25</f>
        <v>251914.80730000001</v>
      </c>
      <c r="Y25" s="158">
        <f>Sectors_I!Y25</f>
        <v>253234.05960000001</v>
      </c>
      <c r="Z25" s="158">
        <f>Sectors_I!Z25</f>
        <v>0</v>
      </c>
      <c r="AA25" s="158">
        <f>Sectors_I!AA25</f>
        <v>0</v>
      </c>
      <c r="AB25" s="158">
        <f>Sectors_I!AB25</f>
        <v>0</v>
      </c>
    </row>
    <row r="26" spans="1:28" x14ac:dyDescent="0.3">
      <c r="A26" s="100" t="s">
        <v>122</v>
      </c>
      <c r="B26" s="154">
        <f>Sectors_I!B26</f>
        <v>51136858.509599999</v>
      </c>
      <c r="C26" s="154">
        <f>Sectors_I!C26</f>
        <v>204838121.14239931</v>
      </c>
      <c r="D26" s="154">
        <f>Sectors_I!D26</f>
        <v>255974979.65199929</v>
      </c>
      <c r="E26" s="155">
        <f>Sectors_I!E26</f>
        <v>738621.33137886005</v>
      </c>
      <c r="F26" s="155">
        <f>Sectors_I!F26</f>
        <v>748351.71783450001</v>
      </c>
      <c r="G26" s="155">
        <f>Sectors_I!G26</f>
        <v>1486973.0492133601</v>
      </c>
      <c r="H26" s="107">
        <f>Sectors_I!H26</f>
        <v>0.13797999999999999</v>
      </c>
      <c r="I26" s="103">
        <f>Sectors_I!I26</f>
        <v>9.77960837384656E-2</v>
      </c>
      <c r="J26" s="107">
        <f>Sectors_I!J26</f>
        <v>0.105889</v>
      </c>
      <c r="K26" s="104">
        <f>Sectors_I!K26</f>
        <v>44.6449</v>
      </c>
      <c r="L26" s="104">
        <f>Sectors_I!L26</f>
        <v>34.55646535053571</v>
      </c>
      <c r="M26" s="104">
        <f>Sectors_I!M26</f>
        <v>36.582799999999999</v>
      </c>
      <c r="N26" s="158">
        <f>Sectors_I!N26</f>
        <v>378063.58270000009</v>
      </c>
      <c r="O26" s="158">
        <f>Sectors_I!O26</f>
        <v>359551.21072999999</v>
      </c>
      <c r="P26" s="158">
        <f>Sectors_I!P26</f>
        <v>737614.79343000008</v>
      </c>
      <c r="Q26" s="158">
        <f>Sectors_I!Q26</f>
        <v>48933071.623399995</v>
      </c>
      <c r="R26" s="158">
        <f>Sectors_I!R26</f>
        <v>203967374.3512693</v>
      </c>
      <c r="S26" s="158">
        <f>Sectors_I!S26</f>
        <v>252900445.97466931</v>
      </c>
      <c r="T26" s="158">
        <f>Sectors_I!T26</f>
        <v>1490162.0828</v>
      </c>
      <c r="U26" s="158">
        <f>Sectors_I!U26</f>
        <v>510334.22180000006</v>
      </c>
      <c r="V26" s="158">
        <f>Sectors_I!V26</f>
        <v>2000496.3045999999</v>
      </c>
      <c r="W26" s="158">
        <f>Sectors_I!W26</f>
        <v>713624.80339999998</v>
      </c>
      <c r="X26" s="158">
        <f>Sectors_I!X26</f>
        <v>360412.56933000003</v>
      </c>
      <c r="Y26" s="158">
        <f>Sectors_I!Y26</f>
        <v>1074037.3727299999</v>
      </c>
      <c r="Z26" s="158">
        <f>Sectors_I!Z26</f>
        <v>0</v>
      </c>
      <c r="AA26" s="158">
        <f>Sectors_I!AA26</f>
        <v>0</v>
      </c>
      <c r="AB26" s="158">
        <f>Sectors_I!AB26</f>
        <v>0</v>
      </c>
    </row>
    <row r="27" spans="1:28" x14ac:dyDescent="0.3">
      <c r="A27" s="100" t="s">
        <v>123</v>
      </c>
      <c r="B27" s="154">
        <f>Sectors_I!B27</f>
        <v>828984683.82680011</v>
      </c>
      <c r="C27" s="154">
        <f>Sectors_I!C27</f>
        <v>557342837.26817405</v>
      </c>
      <c r="D27" s="154">
        <f>Sectors_I!D27</f>
        <v>1386327521.094974</v>
      </c>
      <c r="E27" s="155">
        <f>Sectors_I!E27</f>
        <v>9724843.0416949298</v>
      </c>
      <c r="F27" s="155">
        <f>Sectors_I!F27</f>
        <v>18959719.92927289</v>
      </c>
      <c r="G27" s="155">
        <f>Sectors_I!G27</f>
        <v>28684562.970967822</v>
      </c>
      <c r="H27" s="107">
        <f>Sectors_I!H27</f>
        <v>0.123116</v>
      </c>
      <c r="I27" s="103">
        <f>Sectors_I!I27</f>
        <v>8.1748886137809743E-2</v>
      </c>
      <c r="J27" s="107">
        <f>Sectors_I!J27</f>
        <v>0.10642799999999999</v>
      </c>
      <c r="K27" s="104">
        <f>Sectors_I!K27</f>
        <v>79.8643</v>
      </c>
      <c r="L27" s="104">
        <f>Sectors_I!L27</f>
        <v>101.39200615472181</v>
      </c>
      <c r="M27" s="104">
        <f>Sectors_I!M27</f>
        <v>88.546400000000006</v>
      </c>
      <c r="N27" s="158">
        <f>Sectors_I!N27</f>
        <v>4202077.9922000002</v>
      </c>
      <c r="O27" s="158">
        <f>Sectors_I!O27</f>
        <v>19316420.3035</v>
      </c>
      <c r="P27" s="158">
        <f>Sectors_I!P27</f>
        <v>23518498.295699999</v>
      </c>
      <c r="Q27" s="158">
        <f>Sectors_I!Q27</f>
        <v>747348313.61660004</v>
      </c>
      <c r="R27" s="158">
        <f>Sectors_I!R27</f>
        <v>472004913.14454049</v>
      </c>
      <c r="S27" s="158">
        <f>Sectors_I!S27</f>
        <v>1219353226.7611406</v>
      </c>
      <c r="T27" s="158">
        <f>Sectors_I!T27</f>
        <v>49366206.717000008</v>
      </c>
      <c r="U27" s="158">
        <f>Sectors_I!U27</f>
        <v>50709963.040733583</v>
      </c>
      <c r="V27" s="158">
        <f>Sectors_I!V27</f>
        <v>100076169.75773358</v>
      </c>
      <c r="W27" s="158">
        <f>Sectors_I!W27</f>
        <v>31410352.682599999</v>
      </c>
      <c r="X27" s="158">
        <f>Sectors_I!X27</f>
        <v>24145040.317199998</v>
      </c>
      <c r="Y27" s="158">
        <f>Sectors_I!Y27</f>
        <v>55555392.999799997</v>
      </c>
      <c r="Z27" s="158">
        <f>Sectors_I!Z27</f>
        <v>859810.81059999997</v>
      </c>
      <c r="AA27" s="158">
        <f>Sectors_I!AA27</f>
        <v>10482920.765699999</v>
      </c>
      <c r="AB27" s="158">
        <f>Sectors_I!AB27</f>
        <v>11342731.576299999</v>
      </c>
    </row>
    <row r="28" spans="1:28" x14ac:dyDescent="0.3">
      <c r="A28" s="100" t="s">
        <v>124</v>
      </c>
      <c r="B28" s="154">
        <f>Sectors_I!B28</f>
        <v>113130120.6451</v>
      </c>
      <c r="C28" s="154">
        <f>Sectors_I!C28</f>
        <v>88788100.645265996</v>
      </c>
      <c r="D28" s="154">
        <f>Sectors_I!D28</f>
        <v>201918221.29036599</v>
      </c>
      <c r="E28" s="155">
        <f>Sectors_I!E28</f>
        <v>383712.00530734</v>
      </c>
      <c r="F28" s="155">
        <f>Sectors_I!F28</f>
        <v>263770.55182381999</v>
      </c>
      <c r="G28" s="155">
        <f>Sectors_I!G28</f>
        <v>647482.55713116005</v>
      </c>
      <c r="H28" s="107">
        <f>Sectors_I!H28</f>
        <v>0.125586</v>
      </c>
      <c r="I28" s="103">
        <f>Sectors_I!I28</f>
        <v>8.1050832340631471E-2</v>
      </c>
      <c r="J28" s="107">
        <f>Sectors_I!J28</f>
        <v>0.105973</v>
      </c>
      <c r="K28" s="104">
        <f>Sectors_I!K28</f>
        <v>54.269300000000001</v>
      </c>
      <c r="L28" s="104">
        <f>Sectors_I!L28</f>
        <v>73.778023024301021</v>
      </c>
      <c r="M28" s="104">
        <f>Sectors_I!M28</f>
        <v>62.880099999999999</v>
      </c>
      <c r="N28" s="158">
        <f>Sectors_I!N28</f>
        <v>22508.473299999998</v>
      </c>
      <c r="O28" s="158">
        <f>Sectors_I!O28</f>
        <v>0</v>
      </c>
      <c r="P28" s="158">
        <f>Sectors_I!P28</f>
        <v>22508.473299999998</v>
      </c>
      <c r="Q28" s="158">
        <f>Sectors_I!Q28</f>
        <v>111600890.2357</v>
      </c>
      <c r="R28" s="158">
        <f>Sectors_I!R28</f>
        <v>86587619.418165997</v>
      </c>
      <c r="S28" s="158">
        <f>Sectors_I!S28</f>
        <v>198188509.65386599</v>
      </c>
      <c r="T28" s="158">
        <f>Sectors_I!T28</f>
        <v>962496.00899999996</v>
      </c>
      <c r="U28" s="158">
        <f>Sectors_I!U28</f>
        <v>1423813.9598000001</v>
      </c>
      <c r="V28" s="158">
        <f>Sectors_I!V28</f>
        <v>2386309.9687999999</v>
      </c>
      <c r="W28" s="158">
        <f>Sectors_I!W28</f>
        <v>566734.40039999993</v>
      </c>
      <c r="X28" s="158">
        <f>Sectors_I!X28</f>
        <v>776667.26730000007</v>
      </c>
      <c r="Y28" s="158">
        <f>Sectors_I!Y28</f>
        <v>1343401.6677000001</v>
      </c>
      <c r="Z28" s="158">
        <f>Sectors_I!Z28</f>
        <v>0</v>
      </c>
      <c r="AA28" s="158">
        <f>Sectors_I!AA28</f>
        <v>0</v>
      </c>
      <c r="AB28" s="158">
        <f>Sectors_I!AB28</f>
        <v>0</v>
      </c>
    </row>
    <row r="29" spans="1:28" x14ac:dyDescent="0.3">
      <c r="A29" s="100" t="s">
        <v>125</v>
      </c>
      <c r="B29" s="154">
        <f>Sectors_I!B29</f>
        <v>96775721.889928088</v>
      </c>
      <c r="C29" s="154">
        <f>Sectors_I!C29</f>
        <v>233189803.69232965</v>
      </c>
      <c r="D29" s="154">
        <f>Sectors_I!D29</f>
        <v>329965525.58225775</v>
      </c>
      <c r="E29" s="155">
        <f>Sectors_I!E29</f>
        <v>17853416.97298817</v>
      </c>
      <c r="F29" s="155">
        <f>Sectors_I!F29</f>
        <v>498892.57102181</v>
      </c>
      <c r="G29" s="155">
        <f>Sectors_I!G29</f>
        <v>18352309.54400998</v>
      </c>
      <c r="H29" s="107">
        <f>Sectors_I!H29</f>
        <v>0.116665</v>
      </c>
      <c r="I29" s="103">
        <f>Sectors_I!I29</f>
        <v>0.11224102038438391</v>
      </c>
      <c r="J29" s="107">
        <f>Sectors_I!J29</f>
        <v>0.11337899999999999</v>
      </c>
      <c r="K29" s="104">
        <f>Sectors_I!K29</f>
        <v>66.220399999999998</v>
      </c>
      <c r="L29" s="104">
        <f>Sectors_I!L29</f>
        <v>66.344287955251644</v>
      </c>
      <c r="M29" s="104">
        <f>Sectors_I!M29</f>
        <v>66.311999999999998</v>
      </c>
      <c r="N29" s="158">
        <f>Sectors_I!N29</f>
        <v>0</v>
      </c>
      <c r="O29" s="158">
        <f>Sectors_I!O29</f>
        <v>0</v>
      </c>
      <c r="P29" s="158">
        <f>Sectors_I!P29</f>
        <v>0</v>
      </c>
      <c r="Q29" s="158">
        <f>Sectors_I!Q29</f>
        <v>75741567.707993388</v>
      </c>
      <c r="R29" s="158">
        <f>Sectors_I!R29</f>
        <v>231591468.55543026</v>
      </c>
      <c r="S29" s="158">
        <f>Sectors_I!S29</f>
        <v>307333036.26342368</v>
      </c>
      <c r="T29" s="158">
        <f>Sectors_I!T29</f>
        <v>9846.9323000000004</v>
      </c>
      <c r="U29" s="158">
        <f>Sectors_I!U29</f>
        <v>674169.43839999998</v>
      </c>
      <c r="V29" s="158">
        <f>Sectors_I!V29</f>
        <v>684016.37069999997</v>
      </c>
      <c r="W29" s="158">
        <f>Sectors_I!W29</f>
        <v>21024307.249634702</v>
      </c>
      <c r="X29" s="158">
        <f>Sectors_I!X29</f>
        <v>924165.69849937002</v>
      </c>
      <c r="Y29" s="158">
        <f>Sectors_I!Y29</f>
        <v>21948472.948134072</v>
      </c>
      <c r="Z29" s="158">
        <f>Sectors_I!Z29</f>
        <v>0</v>
      </c>
      <c r="AA29" s="158">
        <f>Sectors_I!AA29</f>
        <v>0</v>
      </c>
      <c r="AB29" s="158">
        <f>Sectors_I!AB29</f>
        <v>0</v>
      </c>
    </row>
    <row r="30" spans="1:28" x14ac:dyDescent="0.3">
      <c r="A30" s="100" t="s">
        <v>126</v>
      </c>
      <c r="B30" s="154">
        <f>Sectors_I!B30</f>
        <v>1538927492.7182395</v>
      </c>
      <c r="C30" s="154">
        <f>Sectors_I!C30</f>
        <v>2124020283.9655914</v>
      </c>
      <c r="D30" s="154">
        <f>Sectors_I!D30</f>
        <v>3662947776.6838312</v>
      </c>
      <c r="E30" s="155">
        <f>Sectors_I!E30</f>
        <v>33486821.732420523</v>
      </c>
      <c r="F30" s="155">
        <f>Sectors_I!F30</f>
        <v>21250175.594048839</v>
      </c>
      <c r="G30" s="155">
        <f>Sectors_I!G30</f>
        <v>54736997.326469362</v>
      </c>
      <c r="H30" s="107">
        <f>Sectors_I!H30</f>
        <v>0.14160200000000001</v>
      </c>
      <c r="I30" s="103">
        <f>Sectors_I!I30</f>
        <v>8.5548694102132047E-2</v>
      </c>
      <c r="J30" s="107">
        <f>Sectors_I!J30</f>
        <v>0.109137</v>
      </c>
      <c r="K30" s="104">
        <f>Sectors_I!K30</f>
        <v>72.776600000000002</v>
      </c>
      <c r="L30" s="104">
        <f>Sectors_I!L30</f>
        <v>90.157666835213675</v>
      </c>
      <c r="M30" s="104">
        <f>Sectors_I!M30</f>
        <v>82.8399</v>
      </c>
      <c r="N30" s="158">
        <f>Sectors_I!N30</f>
        <v>26112442.1173</v>
      </c>
      <c r="O30" s="158">
        <f>Sectors_I!O30</f>
        <v>48216334.574376993</v>
      </c>
      <c r="P30" s="158">
        <f>Sectors_I!P30</f>
        <v>74328776.691676989</v>
      </c>
      <c r="Q30" s="158">
        <f>Sectors_I!Q30</f>
        <v>1424107145.7912395</v>
      </c>
      <c r="R30" s="158">
        <f>Sectors_I!R30</f>
        <v>1964240907.9322481</v>
      </c>
      <c r="S30" s="158">
        <f>Sectors_I!S30</f>
        <v>3388348053.7234879</v>
      </c>
      <c r="T30" s="158">
        <f>Sectors_I!T30</f>
        <v>76882624.676700011</v>
      </c>
      <c r="U30" s="158">
        <f>Sectors_I!U30</f>
        <v>103934344.93481693</v>
      </c>
      <c r="V30" s="158">
        <f>Sectors_I!V30</f>
        <v>180816969.61151695</v>
      </c>
      <c r="W30" s="158">
        <f>Sectors_I!W30</f>
        <v>37541846.139200002</v>
      </c>
      <c r="X30" s="158">
        <f>Sectors_I!X30</f>
        <v>51006035.609626509</v>
      </c>
      <c r="Y30" s="158">
        <f>Sectors_I!Y30</f>
        <v>88547881.748826504</v>
      </c>
      <c r="Z30" s="158">
        <f>Sectors_I!Z30</f>
        <v>395876.11109999998</v>
      </c>
      <c r="AA30" s="158">
        <f>Sectors_I!AA30</f>
        <v>4838995.4889000002</v>
      </c>
      <c r="AB30" s="158">
        <f>Sectors_I!AB30</f>
        <v>5234871.6000000006</v>
      </c>
    </row>
    <row r="31" spans="1:28" x14ac:dyDescent="0.3">
      <c r="A31" s="100" t="s">
        <v>127</v>
      </c>
      <c r="B31" s="154">
        <f>Sectors_I!B31</f>
        <v>2854565677.7176018</v>
      </c>
      <c r="C31" s="154">
        <f>Sectors_I!C31</f>
        <v>424909487.84649152</v>
      </c>
      <c r="D31" s="154">
        <f>Sectors_I!D31</f>
        <v>3279475165.5640931</v>
      </c>
      <c r="E31" s="155">
        <f>Sectors_I!E31</f>
        <v>87161868.855928048</v>
      </c>
      <c r="F31" s="155">
        <f>Sectors_I!F31</f>
        <v>13614164.344381019</v>
      </c>
      <c r="G31" s="155">
        <f>Sectors_I!G31</f>
        <v>100776033.20030907</v>
      </c>
      <c r="H31" s="107">
        <f>Sectors_I!H31</f>
        <v>0.14983299999999999</v>
      </c>
      <c r="I31" s="103">
        <f>Sectors_I!I31</f>
        <v>8.7633752086949623E-2</v>
      </c>
      <c r="J31" s="107">
        <f>Sectors_I!J31</f>
        <v>0.142067</v>
      </c>
      <c r="K31" s="104">
        <f>Sectors_I!K31</f>
        <v>60.661099999999998</v>
      </c>
      <c r="L31" s="104">
        <f>Sectors_I!L31</f>
        <v>84.979143265334471</v>
      </c>
      <c r="M31" s="104">
        <f>Sectors_I!M31</f>
        <v>63.858199999999997</v>
      </c>
      <c r="N31" s="158">
        <f>Sectors_I!N31</f>
        <v>93545919.401799977</v>
      </c>
      <c r="O31" s="158">
        <f>Sectors_I!O31</f>
        <v>17877465.304735001</v>
      </c>
      <c r="P31" s="158">
        <f>Sectors_I!P31</f>
        <v>111423384.70653498</v>
      </c>
      <c r="Q31" s="158">
        <f>Sectors_I!Q31</f>
        <v>2602754601.7323852</v>
      </c>
      <c r="R31" s="158">
        <f>Sectors_I!R31</f>
        <v>372172829.22022003</v>
      </c>
      <c r="S31" s="158">
        <f>Sectors_I!S31</f>
        <v>2974927430.9526052</v>
      </c>
      <c r="T31" s="158">
        <f>Sectors_I!T31</f>
        <v>130836575.48481634</v>
      </c>
      <c r="U31" s="158">
        <f>Sectors_I!U31</f>
        <v>20416046.074566498</v>
      </c>
      <c r="V31" s="158">
        <f>Sectors_I!V31</f>
        <v>151252621.55938286</v>
      </c>
      <c r="W31" s="158">
        <f>Sectors_I!W31</f>
        <v>117980044.04570001</v>
      </c>
      <c r="X31" s="158">
        <f>Sectors_I!X31</f>
        <v>30393118.576954998</v>
      </c>
      <c r="Y31" s="158">
        <f>Sectors_I!Y31</f>
        <v>148373162.622655</v>
      </c>
      <c r="Z31" s="158">
        <f>Sectors_I!Z31</f>
        <v>2994456.4547000001</v>
      </c>
      <c r="AA31" s="158">
        <f>Sectors_I!AA31</f>
        <v>1927493.9747500001</v>
      </c>
      <c r="AB31" s="158">
        <f>Sectors_I!AB31</f>
        <v>4921950.4294499997</v>
      </c>
    </row>
    <row r="32" spans="1:28" x14ac:dyDescent="0.3">
      <c r="A32" s="100" t="s">
        <v>182</v>
      </c>
      <c r="B32" s="154">
        <f>Sectors_I!B32</f>
        <v>118518560.72187164</v>
      </c>
      <c r="C32" s="154">
        <f>Sectors_I!C32</f>
        <v>230112717.32308</v>
      </c>
      <c r="D32" s="154">
        <f>Sectors_I!D32</f>
        <v>348631278.04495168</v>
      </c>
      <c r="E32" s="155">
        <f>Sectors_I!E32</f>
        <v>3742275.2064192803</v>
      </c>
      <c r="F32" s="155">
        <f>Sectors_I!F32</f>
        <v>2908308.4706277302</v>
      </c>
      <c r="G32" s="155">
        <f>Sectors_I!G32</f>
        <v>6650583.6770470105</v>
      </c>
      <c r="H32" s="107">
        <f>Sectors_I!H32</f>
        <v>0.17002900000000001</v>
      </c>
      <c r="I32" s="103">
        <f>Sectors_I!I32</f>
        <v>8.8479941988705943E-2</v>
      </c>
      <c r="J32" s="107">
        <f>Sectors_I!J32</f>
        <v>0.116008</v>
      </c>
      <c r="K32" s="104">
        <f>Sectors_I!K32</f>
        <v>62.717399999999998</v>
      </c>
      <c r="L32" s="104">
        <f>Sectors_I!L32</f>
        <v>56.036925026962457</v>
      </c>
      <c r="M32" s="104">
        <f>Sectors_I!M32</f>
        <v>58.320700000000002</v>
      </c>
      <c r="N32" s="158">
        <f>Sectors_I!N32</f>
        <v>2988766.2046999997</v>
      </c>
      <c r="O32" s="158">
        <f>Sectors_I!O32</f>
        <v>3414866.286545</v>
      </c>
      <c r="P32" s="158">
        <f>Sectors_I!P32</f>
        <v>6403632.4912449997</v>
      </c>
      <c r="Q32" s="158">
        <f>Sectors_I!Q32</f>
        <v>108837276.09567165</v>
      </c>
      <c r="R32" s="158">
        <f>Sectors_I!R32</f>
        <v>215681358.29202703</v>
      </c>
      <c r="S32" s="158">
        <f>Sectors_I!S32</f>
        <v>324518634.38769871</v>
      </c>
      <c r="T32" s="158">
        <f>Sectors_I!T32</f>
        <v>3537947.6336000003</v>
      </c>
      <c r="U32" s="158">
        <f>Sectors_I!U32</f>
        <v>7272711.0987000009</v>
      </c>
      <c r="V32" s="158">
        <f>Sectors_I!V32</f>
        <v>10810658.732300002</v>
      </c>
      <c r="W32" s="158">
        <f>Sectors_I!W32</f>
        <v>6136110.8625999996</v>
      </c>
      <c r="X32" s="158">
        <f>Sectors_I!X32</f>
        <v>6478182.9155999999</v>
      </c>
      <c r="Y32" s="158">
        <f>Sectors_I!Y32</f>
        <v>12614293.778200001</v>
      </c>
      <c r="Z32" s="158">
        <f>Sectors_I!Z32</f>
        <v>7226.13</v>
      </c>
      <c r="AA32" s="158">
        <f>Sectors_I!AA32</f>
        <v>680465.01675299997</v>
      </c>
      <c r="AB32" s="158">
        <f>Sectors_I!AB32</f>
        <v>687691.14675299998</v>
      </c>
    </row>
    <row r="33" spans="1:28" x14ac:dyDescent="0.3">
      <c r="A33" s="109" t="s">
        <v>214</v>
      </c>
      <c r="B33" s="154">
        <f>Sectors_I!B33</f>
        <v>185374384.6746549</v>
      </c>
      <c r="C33" s="154">
        <f>Sectors_I!C33</f>
        <v>464037611.50302553</v>
      </c>
      <c r="D33" s="154">
        <f>Sectors_I!D33</f>
        <v>649411996.17768049</v>
      </c>
      <c r="E33" s="155">
        <f>Sectors_I!E33</f>
        <v>8795506.8257559892</v>
      </c>
      <c r="F33" s="155">
        <f>Sectors_I!F33</f>
        <v>34001218.76756832</v>
      </c>
      <c r="G33" s="155">
        <f>Sectors_I!G33</f>
        <v>42796725.593324311</v>
      </c>
      <c r="H33" s="107">
        <f>Sectors_I!H33</f>
        <v>0.12720100000000001</v>
      </c>
      <c r="I33" s="103">
        <f>Sectors_I!I33</f>
        <v>9.2426412518706744E-2</v>
      </c>
      <c r="J33" s="107">
        <f>Sectors_I!J33</f>
        <v>0.102244</v>
      </c>
      <c r="K33" s="104">
        <f>Sectors_I!K33</f>
        <v>52.404200000000003</v>
      </c>
      <c r="L33" s="104">
        <f>Sectors_I!L33</f>
        <v>75.059235277321051</v>
      </c>
      <c r="M33" s="104">
        <f>Sectors_I!M33</f>
        <v>68.625799999999998</v>
      </c>
      <c r="N33" s="158">
        <f>Sectors_I!N33</f>
        <v>2513676.3600000003</v>
      </c>
      <c r="O33" s="158">
        <f>Sectors_I!O33</f>
        <v>16041381.565099999</v>
      </c>
      <c r="P33" s="158">
        <f>Sectors_I!P33</f>
        <v>18555057.925099999</v>
      </c>
      <c r="Q33" s="158">
        <f>Sectors_I!Q33</f>
        <v>160477992.61385489</v>
      </c>
      <c r="R33" s="158">
        <f>Sectors_I!R33</f>
        <v>364694658.76412547</v>
      </c>
      <c r="S33" s="158">
        <f>Sectors_I!S33</f>
        <v>525172651.37798047</v>
      </c>
      <c r="T33" s="158">
        <f>Sectors_I!T33</f>
        <v>9987055.5199999996</v>
      </c>
      <c r="U33" s="158">
        <f>Sectors_I!U33</f>
        <v>33972587.843600005</v>
      </c>
      <c r="V33" s="158">
        <f>Sectors_I!V33</f>
        <v>43959643.363600001</v>
      </c>
      <c r="W33" s="158">
        <f>Sectors_I!W33</f>
        <v>14909336.540800001</v>
      </c>
      <c r="X33" s="158">
        <f>Sectors_I!X33</f>
        <v>64378970.175299995</v>
      </c>
      <c r="Y33" s="158">
        <f>Sectors_I!Y33</f>
        <v>79288306.716099992</v>
      </c>
      <c r="Z33" s="158">
        <f>Sectors_I!Z33</f>
        <v>0</v>
      </c>
      <c r="AA33" s="158">
        <f>Sectors_I!AA33</f>
        <v>991394.72</v>
      </c>
      <c r="AB33" s="158">
        <f>Sectors_I!AB33</f>
        <v>991394.72</v>
      </c>
    </row>
    <row r="34" spans="1:28" x14ac:dyDescent="0.3">
      <c r="A34" s="101" t="s">
        <v>128</v>
      </c>
      <c r="B34" s="154">
        <f>Sectors_I!B34</f>
        <v>21241836250.875252</v>
      </c>
      <c r="C34" s="154">
        <f>Sectors_I!C34</f>
        <v>5286710487.6991491</v>
      </c>
      <c r="D34" s="154">
        <f>Sectors_I!D34</f>
        <v>26528546738.574398</v>
      </c>
      <c r="E34" s="155">
        <f>Sectors_I!E34</f>
        <v>474581378.52002007</v>
      </c>
      <c r="F34" s="155">
        <f>Sectors_I!F34</f>
        <v>36899925.025424324</v>
      </c>
      <c r="G34" s="155">
        <f>Sectors_I!G34</f>
        <v>511481303.54544443</v>
      </c>
      <c r="H34" s="107">
        <f>Sectors_I!H34</f>
        <v>0.15352299999999999</v>
      </c>
      <c r="I34" s="103">
        <f>Sectors_I!I34</f>
        <v>7.4306942099272716E-2</v>
      </c>
      <c r="J34" s="107">
        <f>Sectors_I!J34</f>
        <v>0.13799600000000001</v>
      </c>
      <c r="K34" s="104">
        <f>Sectors_I!K34</f>
        <v>96.848699999999994</v>
      </c>
      <c r="L34" s="104">
        <f>Sectors_I!L34</f>
        <v>142.57632853195278</v>
      </c>
      <c r="M34" s="104">
        <f>Sectors_I!M34</f>
        <v>105.895</v>
      </c>
      <c r="N34" s="158">
        <f>Sectors_I!N34</f>
        <v>225325134.62281752</v>
      </c>
      <c r="O34" s="158">
        <f>Sectors_I!O34</f>
        <v>50814075.221332997</v>
      </c>
      <c r="P34" s="158">
        <f>Sectors_I!P34</f>
        <v>276139209.84415054</v>
      </c>
      <c r="Q34" s="158">
        <f>Sectors_I!Q34</f>
        <v>19943017661.226246</v>
      </c>
      <c r="R34" s="158">
        <f>Sectors_I!R34</f>
        <v>4955163217.5474577</v>
      </c>
      <c r="S34" s="158">
        <f>Sectors_I!S34</f>
        <v>24898180878.773701</v>
      </c>
      <c r="T34" s="158">
        <f>Sectors_I!T34</f>
        <v>887629477.10993934</v>
      </c>
      <c r="U34" s="158">
        <f>Sectors_I!U34</f>
        <v>219917028.93852788</v>
      </c>
      <c r="V34" s="158">
        <f>Sectors_I!V34</f>
        <v>1107546506.0484672</v>
      </c>
      <c r="W34" s="158">
        <f>Sectors_I!W34</f>
        <v>354490292.72776854</v>
      </c>
      <c r="X34" s="158">
        <f>Sectors_I!X34</f>
        <v>91244812.218863368</v>
      </c>
      <c r="Y34" s="158">
        <f>Sectors_I!Y34</f>
        <v>445735104.94663191</v>
      </c>
      <c r="Z34" s="158">
        <f>Sectors_I!Z34</f>
        <v>56698819.811299995</v>
      </c>
      <c r="AA34" s="158">
        <f>Sectors_I!AA34</f>
        <v>20385428.9943</v>
      </c>
      <c r="AB34" s="158">
        <f>Sectors_I!AB34</f>
        <v>77084248.805599988</v>
      </c>
    </row>
    <row r="35" spans="1:28" x14ac:dyDescent="0.3">
      <c r="A35" s="100" t="s">
        <v>129</v>
      </c>
      <c r="B35" s="154">
        <f>Sectors_I!B35</f>
        <v>209736343.97444192</v>
      </c>
      <c r="C35" s="154">
        <f>Sectors_I!C35</f>
        <v>58114356.662567362</v>
      </c>
      <c r="D35" s="154">
        <f>Sectors_I!D35</f>
        <v>267850700.63700929</v>
      </c>
      <c r="E35" s="155">
        <f>Sectors_I!E35</f>
        <v>3012931.0974073298</v>
      </c>
      <c r="F35" s="155">
        <f>Sectors_I!F35</f>
        <v>1433026.1680215001</v>
      </c>
      <c r="G35" s="155">
        <f>Sectors_I!G35</f>
        <v>4445957.2654288299</v>
      </c>
      <c r="H35" s="107">
        <f>Sectors_I!H35</f>
        <v>0.15606700000000001</v>
      </c>
      <c r="I35" s="103">
        <f>Sectors_I!I35</f>
        <v>8.5453433954889996E-2</v>
      </c>
      <c r="J35" s="107">
        <f>Sectors_I!J35</f>
        <v>0.13730800000000001</v>
      </c>
      <c r="K35" s="104">
        <f>Sectors_I!K35</f>
        <v>57.2973</v>
      </c>
      <c r="L35" s="104">
        <f>Sectors_I!L35</f>
        <v>59.935373717032874</v>
      </c>
      <c r="M35" s="104">
        <f>Sectors_I!M35</f>
        <v>57.999299999999998</v>
      </c>
      <c r="N35" s="158">
        <f>Sectors_I!N35</f>
        <v>1528541.3075000001</v>
      </c>
      <c r="O35" s="158">
        <f>Sectors_I!O35</f>
        <v>326279.77639999997</v>
      </c>
      <c r="P35" s="158">
        <f>Sectors_I!P35</f>
        <v>1854821.0839</v>
      </c>
      <c r="Q35" s="158">
        <f>Sectors_I!Q35</f>
        <v>201089594.73022923</v>
      </c>
      <c r="R35" s="158">
        <f>Sectors_I!R35</f>
        <v>53664751.316867359</v>
      </c>
      <c r="S35" s="158">
        <f>Sectors_I!S35</f>
        <v>254754346.04709661</v>
      </c>
      <c r="T35" s="158">
        <f>Sectors_I!T35</f>
        <v>6426913.5247999998</v>
      </c>
      <c r="U35" s="158">
        <f>Sectors_I!U35</f>
        <v>3232508.3880000003</v>
      </c>
      <c r="V35" s="158">
        <f>Sectors_I!V35</f>
        <v>9659421.9127999991</v>
      </c>
      <c r="W35" s="158">
        <f>Sectors_I!W35</f>
        <v>2197547.7894126899</v>
      </c>
      <c r="X35" s="158">
        <f>Sectors_I!X35</f>
        <v>1113527.7523999999</v>
      </c>
      <c r="Y35" s="158">
        <f>Sectors_I!Y35</f>
        <v>3311075.54181269</v>
      </c>
      <c r="Z35" s="158">
        <f>Sectors_I!Z35</f>
        <v>22287.93</v>
      </c>
      <c r="AA35" s="158">
        <f>Sectors_I!AA35</f>
        <v>103569.2053</v>
      </c>
      <c r="AB35" s="158">
        <f>Sectors_I!AB35</f>
        <v>125857.13529999999</v>
      </c>
    </row>
    <row r="36" spans="1:28" x14ac:dyDescent="0.3">
      <c r="A36" s="100" t="s">
        <v>130</v>
      </c>
      <c r="B36" s="154">
        <f>Sectors_I!B36</f>
        <v>11277536786.008335</v>
      </c>
      <c r="C36" s="154">
        <f>Sectors_I!C36</f>
        <v>1079880812.3377452</v>
      </c>
      <c r="D36" s="154">
        <f>Sectors_I!D36</f>
        <v>12357417598.346081</v>
      </c>
      <c r="E36" s="155">
        <f>Sectors_I!E36</f>
        <v>383338105.47550792</v>
      </c>
      <c r="F36" s="155">
        <f>Sectors_I!F36</f>
        <v>7452806.6836892292</v>
      </c>
      <c r="G36" s="155">
        <f>Sectors_I!G36</f>
        <v>390790912.15919715</v>
      </c>
      <c r="H36" s="107">
        <f>Sectors_I!H36</f>
        <v>0.170656</v>
      </c>
      <c r="I36" s="103">
        <f>Sectors_I!I36</f>
        <v>7.4096034848365605E-2</v>
      </c>
      <c r="J36" s="107">
        <f>Sectors_I!J36</f>
        <v>0.16247700000000001</v>
      </c>
      <c r="K36" s="104">
        <f>Sectors_I!K36</f>
        <v>62.673099999999998</v>
      </c>
      <c r="L36" s="104">
        <f>Sectors_I!L36</f>
        <v>92.90451657232677</v>
      </c>
      <c r="M36" s="104">
        <f>Sectors_I!M36</f>
        <v>65.294300000000007</v>
      </c>
      <c r="N36" s="158">
        <f>Sectors_I!N36</f>
        <v>150391312.97931749</v>
      </c>
      <c r="O36" s="158">
        <f>Sectors_I!O36</f>
        <v>4580794.6849870011</v>
      </c>
      <c r="P36" s="158">
        <f>Sectors_I!P36</f>
        <v>154972107.66430449</v>
      </c>
      <c r="Q36" s="158">
        <f>Sectors_I!Q36</f>
        <v>10501477302.723133</v>
      </c>
      <c r="R36" s="158">
        <f>Sectors_I!R36</f>
        <v>1027963305.1590134</v>
      </c>
      <c r="S36" s="158">
        <f>Sectors_I!S36</f>
        <v>11529440607.882149</v>
      </c>
      <c r="T36" s="158">
        <f>Sectors_I!T36</f>
        <v>513716636.68444562</v>
      </c>
      <c r="U36" s="158">
        <f>Sectors_I!U36</f>
        <v>33174474.291083395</v>
      </c>
      <c r="V36" s="158">
        <f>Sectors_I!V36</f>
        <v>546891110.97552896</v>
      </c>
      <c r="W36" s="158">
        <f>Sectors_I!W36</f>
        <v>240077187.51575583</v>
      </c>
      <c r="X36" s="158">
        <f>Sectors_I!X36</f>
        <v>13525194.59294839</v>
      </c>
      <c r="Y36" s="158">
        <f>Sectors_I!Y36</f>
        <v>253602382.10870421</v>
      </c>
      <c r="Z36" s="158">
        <f>Sectors_I!Z36</f>
        <v>22265659.085000001</v>
      </c>
      <c r="AA36" s="158">
        <f>Sectors_I!AA36</f>
        <v>5217838.2947000004</v>
      </c>
      <c r="AB36" s="158">
        <f>Sectors_I!AB36</f>
        <v>27483497.379700001</v>
      </c>
    </row>
    <row r="37" spans="1:28" x14ac:dyDescent="0.3">
      <c r="A37" s="100" t="s">
        <v>215</v>
      </c>
      <c r="B37" s="154">
        <f>Sectors_I!B37</f>
        <v>112809.2853</v>
      </c>
      <c r="C37" s="154">
        <f>Sectors_I!C37</f>
        <v>0</v>
      </c>
      <c r="D37" s="154">
        <f>Sectors_I!D37</f>
        <v>112809.2853</v>
      </c>
      <c r="E37" s="155">
        <f>Sectors_I!E37</f>
        <v>23292.363338889998</v>
      </c>
      <c r="F37" s="155">
        <f>Sectors_I!F37</f>
        <v>0</v>
      </c>
      <c r="G37" s="155">
        <f>Sectors_I!G37</f>
        <v>23292.363338889998</v>
      </c>
      <c r="H37" s="107">
        <f>Sectors_I!H37</f>
        <v>0.30708200000000002</v>
      </c>
      <c r="I37" s="103" t="str">
        <f>Sectors_I!I37</f>
        <v/>
      </c>
      <c r="J37" s="107">
        <f>Sectors_I!J37</f>
        <v>0.30708200000000002</v>
      </c>
      <c r="K37" s="104">
        <f>Sectors_I!K37</f>
        <v>41.6892</v>
      </c>
      <c r="L37" s="104" t="str">
        <f>Sectors_I!L37</f>
        <v/>
      </c>
      <c r="M37" s="104">
        <f>Sectors_I!M37</f>
        <v>41.6892</v>
      </c>
      <c r="N37" s="158">
        <f>Sectors_I!N37</f>
        <v>7296.7909</v>
      </c>
      <c r="O37" s="158">
        <f>Sectors_I!O37</f>
        <v>0</v>
      </c>
      <c r="P37" s="158">
        <f>Sectors_I!P37</f>
        <v>7296.7909</v>
      </c>
      <c r="Q37" s="158">
        <f>Sectors_I!Q37</f>
        <v>51762.55460000001</v>
      </c>
      <c r="R37" s="158">
        <f>Sectors_I!R37</f>
        <v>0</v>
      </c>
      <c r="S37" s="158">
        <f>Sectors_I!S37</f>
        <v>51762.55460000001</v>
      </c>
      <c r="T37" s="158">
        <f>Sectors_I!T37</f>
        <v>31840.962599999999</v>
      </c>
      <c r="U37" s="158">
        <f>Sectors_I!U37</f>
        <v>0</v>
      </c>
      <c r="V37" s="158">
        <f>Sectors_I!V37</f>
        <v>31840.962599999999</v>
      </c>
      <c r="W37" s="158">
        <f>Sectors_I!W37</f>
        <v>27387.638099999996</v>
      </c>
      <c r="X37" s="158">
        <f>Sectors_I!X37</f>
        <v>0</v>
      </c>
      <c r="Y37" s="158">
        <f>Sectors_I!Y37</f>
        <v>27387.638099999996</v>
      </c>
      <c r="Z37" s="158">
        <f>Sectors_I!Z37</f>
        <v>1818.13</v>
      </c>
      <c r="AA37" s="158">
        <f>Sectors_I!AA37</f>
        <v>0</v>
      </c>
      <c r="AB37" s="158">
        <f>Sectors_I!AB37</f>
        <v>1818.13</v>
      </c>
    </row>
    <row r="38" spans="1:28" x14ac:dyDescent="0.3">
      <c r="A38" s="100" t="s">
        <v>131</v>
      </c>
      <c r="B38" s="154">
        <f>Sectors_I!B38</f>
        <v>525802281.34429395</v>
      </c>
      <c r="C38" s="154">
        <f>Sectors_I!C38</f>
        <v>15.081799999999999</v>
      </c>
      <c r="D38" s="154">
        <f>Sectors_I!D38</f>
        <v>525802296.42609394</v>
      </c>
      <c r="E38" s="155">
        <f>Sectors_I!E38</f>
        <v>19792407.13228688</v>
      </c>
      <c r="F38" s="155">
        <f>Sectors_I!F38</f>
        <v>0</v>
      </c>
      <c r="G38" s="155">
        <f>Sectors_I!G38</f>
        <v>19792407.13228688</v>
      </c>
      <c r="H38" s="107">
        <f>Sectors_I!H38</f>
        <v>0.14089699999999999</v>
      </c>
      <c r="I38" s="103" t="str">
        <f>Sectors_I!I38</f>
        <v/>
      </c>
      <c r="J38" s="107">
        <f>Sectors_I!J38</f>
        <v>0.14089699999999999</v>
      </c>
      <c r="K38" s="104">
        <f>Sectors_I!K38</f>
        <v>19.2029</v>
      </c>
      <c r="L38" s="104" t="str">
        <f>Sectors_I!L38</f>
        <v/>
      </c>
      <c r="M38" s="104">
        <f>Sectors_I!M38</f>
        <v>19.2029</v>
      </c>
      <c r="N38" s="158">
        <f>Sectors_I!N38</f>
        <v>6261955.9249999998</v>
      </c>
      <c r="O38" s="158">
        <f>Sectors_I!O38</f>
        <v>0</v>
      </c>
      <c r="P38" s="158">
        <f>Sectors_I!P38</f>
        <v>6261955.9249999998</v>
      </c>
      <c r="Q38" s="158">
        <f>Sectors_I!Q38</f>
        <v>501533350.60719395</v>
      </c>
      <c r="R38" s="158">
        <f>Sectors_I!R38</f>
        <v>15.081799999999999</v>
      </c>
      <c r="S38" s="158">
        <f>Sectors_I!S38</f>
        <v>501533365.68899393</v>
      </c>
      <c r="T38" s="158">
        <f>Sectors_I!T38</f>
        <v>16905581.4443</v>
      </c>
      <c r="U38" s="158">
        <f>Sectors_I!U38</f>
        <v>0</v>
      </c>
      <c r="V38" s="158">
        <f>Sectors_I!V38</f>
        <v>16905581.4443</v>
      </c>
      <c r="W38" s="158">
        <f>Sectors_I!W38</f>
        <v>7363349.2927999999</v>
      </c>
      <c r="X38" s="158">
        <f>Sectors_I!X38</f>
        <v>0</v>
      </c>
      <c r="Y38" s="158">
        <f>Sectors_I!Y38</f>
        <v>7363349.2927999999</v>
      </c>
      <c r="Z38" s="158">
        <f>Sectors_I!Z38</f>
        <v>0</v>
      </c>
      <c r="AA38" s="158">
        <f>Sectors_I!AA38</f>
        <v>0</v>
      </c>
      <c r="AB38" s="158">
        <f>Sectors_I!AB38</f>
        <v>0</v>
      </c>
    </row>
    <row r="39" spans="1:28" x14ac:dyDescent="0.3">
      <c r="A39" s="100" t="s">
        <v>132</v>
      </c>
      <c r="B39" s="154">
        <f>Sectors_I!B39</f>
        <v>68446177.45629999</v>
      </c>
      <c r="C39" s="154">
        <f>Sectors_I!C39</f>
        <v>7971084.5224309992</v>
      </c>
      <c r="D39" s="154">
        <f>Sectors_I!D39</f>
        <v>76417261.978730991</v>
      </c>
      <c r="E39" s="155">
        <f>Sectors_I!E39</f>
        <v>7733475.4767864598</v>
      </c>
      <c r="F39" s="155">
        <f>Sectors_I!F39</f>
        <v>3381993.9982803701</v>
      </c>
      <c r="G39" s="155">
        <f>Sectors_I!G39</f>
        <v>11115469.475066829</v>
      </c>
      <c r="H39" s="107">
        <f>Sectors_I!H39</f>
        <v>0.15549099999999999</v>
      </c>
      <c r="I39" s="103">
        <f>Sectors_I!I39</f>
        <v>0.12081966424903218</v>
      </c>
      <c r="J39" s="107">
        <f>Sectors_I!J39</f>
        <v>0.152448</v>
      </c>
      <c r="K39" s="104">
        <f>Sectors_I!K39</f>
        <v>229.20699999999999</v>
      </c>
      <c r="L39" s="104">
        <f>Sectors_I!L39</f>
        <v>84.263377467214767</v>
      </c>
      <c r="M39" s="104">
        <f>Sectors_I!M39</f>
        <v>216.86099999999999</v>
      </c>
      <c r="N39" s="158">
        <f>Sectors_I!N39</f>
        <v>3450843.3421999998</v>
      </c>
      <c r="O39" s="158">
        <f>Sectors_I!O39</f>
        <v>2714972.19019</v>
      </c>
      <c r="P39" s="158">
        <f>Sectors_I!P39</f>
        <v>6165815.5323900003</v>
      </c>
      <c r="Q39" s="158">
        <f>Sectors_I!Q39</f>
        <v>56492459.023699991</v>
      </c>
      <c r="R39" s="158">
        <f>Sectors_I!R39</f>
        <v>4198490.3903809991</v>
      </c>
      <c r="S39" s="158">
        <f>Sectors_I!S39</f>
        <v>60690949.414080992</v>
      </c>
      <c r="T39" s="158">
        <f>Sectors_I!T39</f>
        <v>6346103.7904999992</v>
      </c>
      <c r="U39" s="158">
        <f>Sectors_I!U39</f>
        <v>429329.57119999995</v>
      </c>
      <c r="V39" s="158">
        <f>Sectors_I!V39</f>
        <v>6775433.3616999993</v>
      </c>
      <c r="W39" s="158">
        <f>Sectors_I!W39</f>
        <v>5607614.6421000008</v>
      </c>
      <c r="X39" s="158">
        <f>Sectors_I!X39</f>
        <v>3343264.56085</v>
      </c>
      <c r="Y39" s="158">
        <f>Sectors_I!Y39</f>
        <v>8950879.2029500008</v>
      </c>
      <c r="Z39" s="158">
        <f>Sectors_I!Z39</f>
        <v>0</v>
      </c>
      <c r="AA39" s="158">
        <f>Sectors_I!AA39</f>
        <v>0</v>
      </c>
      <c r="AB39" s="158">
        <f>Sectors_I!AB39</f>
        <v>0</v>
      </c>
    </row>
    <row r="40" spans="1:28" x14ac:dyDescent="0.3">
      <c r="A40" s="100" t="s">
        <v>133</v>
      </c>
      <c r="B40" s="154">
        <f>Sectors_I!B40</f>
        <v>501848841.24712157</v>
      </c>
      <c r="C40" s="154">
        <f>Sectors_I!C40</f>
        <v>5433406.8419690002</v>
      </c>
      <c r="D40" s="154">
        <f>Sectors_I!D40</f>
        <v>507282248.08909059</v>
      </c>
      <c r="E40" s="155">
        <f>Sectors_I!E40</f>
        <v>23111491.112426706</v>
      </c>
      <c r="F40" s="155">
        <f>Sectors_I!F40</f>
        <v>1484651.7608083601</v>
      </c>
      <c r="G40" s="155">
        <f>Sectors_I!G40</f>
        <v>24596142.873235065</v>
      </c>
      <c r="H40" s="107">
        <f>Sectors_I!H40</f>
        <v>0.33377400000000002</v>
      </c>
      <c r="I40" s="103">
        <f>Sectors_I!I40</f>
        <v>0.34863481676652797</v>
      </c>
      <c r="J40" s="107">
        <f>Sectors_I!J40</f>
        <v>0.33393</v>
      </c>
      <c r="K40" s="104">
        <f>Sectors_I!K40</f>
        <v>344.21100000000001</v>
      </c>
      <c r="L40" s="104">
        <f>Sectors_I!L40</f>
        <v>304.92852401957555</v>
      </c>
      <c r="M40" s="104">
        <f>Sectors_I!M40</f>
        <v>343.79199999999997</v>
      </c>
      <c r="N40" s="158">
        <f>Sectors_I!N40</f>
        <v>11417286.417199999</v>
      </c>
      <c r="O40" s="158">
        <f>Sectors_I!O40</f>
        <v>1343898.4950000003</v>
      </c>
      <c r="P40" s="158">
        <f>Sectors_I!P40</f>
        <v>12761184.9122</v>
      </c>
      <c r="Q40" s="158">
        <f>Sectors_I!Q40</f>
        <v>461305194.70672154</v>
      </c>
      <c r="R40" s="158">
        <f>Sectors_I!R40</f>
        <v>3853763.3127690004</v>
      </c>
      <c r="S40" s="158">
        <f>Sectors_I!S40</f>
        <v>465158958.0194906</v>
      </c>
      <c r="T40" s="158">
        <f>Sectors_I!T40</f>
        <v>27376290.023900002</v>
      </c>
      <c r="U40" s="158">
        <f>Sectors_I!U40</f>
        <v>211722.6827</v>
      </c>
      <c r="V40" s="158">
        <f>Sectors_I!V40</f>
        <v>27588012.706600003</v>
      </c>
      <c r="W40" s="158">
        <f>Sectors_I!W40</f>
        <v>11646376.446500001</v>
      </c>
      <c r="X40" s="158">
        <f>Sectors_I!X40</f>
        <v>1367920.8465</v>
      </c>
      <c r="Y40" s="158">
        <f>Sectors_I!Y40</f>
        <v>13014297.293000001</v>
      </c>
      <c r="Z40" s="158">
        <f>Sectors_I!Z40</f>
        <v>1520980.07</v>
      </c>
      <c r="AA40" s="158">
        <f>Sectors_I!AA40</f>
        <v>0</v>
      </c>
      <c r="AB40" s="158">
        <f>Sectors_I!AB40</f>
        <v>1520980.07</v>
      </c>
    </row>
    <row r="41" spans="1:28" x14ac:dyDescent="0.3">
      <c r="A41" s="100" t="s">
        <v>134</v>
      </c>
      <c r="B41" s="154">
        <f>Sectors_I!B41</f>
        <v>8184772360.2496767</v>
      </c>
      <c r="C41" s="154">
        <f>Sectors_I!C41</f>
        <v>4134322878.4667945</v>
      </c>
      <c r="D41" s="154">
        <f>Sectors_I!D41</f>
        <v>12319095238.716473</v>
      </c>
      <c r="E41" s="155">
        <f>Sectors_I!E41</f>
        <v>35649635.694577284</v>
      </c>
      <c r="F41" s="155">
        <f>Sectors_I!F41</f>
        <v>23084420.851024836</v>
      </c>
      <c r="G41" s="155">
        <f>Sectors_I!G41</f>
        <v>58734056.54560212</v>
      </c>
      <c r="H41" s="107">
        <f>Sectors_I!H41</f>
        <v>0.118143</v>
      </c>
      <c r="I41" s="103">
        <f>Sectors_I!I41</f>
        <v>7.3769468022733459E-2</v>
      </c>
      <c r="J41" s="107">
        <f>Sectors_I!J41</f>
        <v>0.103307</v>
      </c>
      <c r="K41" s="104">
        <f>Sectors_I!K41</f>
        <v>137.41</v>
      </c>
      <c r="L41" s="104">
        <f>Sectors_I!L41</f>
        <v>156.78174996841997</v>
      </c>
      <c r="M41" s="104">
        <f>Sectors_I!M41</f>
        <v>143.83799999999999</v>
      </c>
      <c r="N41" s="158">
        <f>Sectors_I!N41</f>
        <v>48698793.463</v>
      </c>
      <c r="O41" s="158">
        <f>Sectors_I!O41</f>
        <v>41764685.489445984</v>
      </c>
      <c r="P41" s="158">
        <f>Sectors_I!P41</f>
        <v>90463478.952445984</v>
      </c>
      <c r="Q41" s="158">
        <f>Sectors_I!Q41</f>
        <v>7760907594.375783</v>
      </c>
      <c r="R41" s="158">
        <f>Sectors_I!R41</f>
        <v>3864594549.4431648</v>
      </c>
      <c r="S41" s="158">
        <f>Sectors_I!S41</f>
        <v>11625502143.818951</v>
      </c>
      <c r="T41" s="158">
        <f>Sectors_I!T41</f>
        <v>308505614.05639392</v>
      </c>
      <c r="U41" s="158">
        <f>Sectors_I!U41</f>
        <v>182854087.11397445</v>
      </c>
      <c r="V41" s="158">
        <f>Sectors_I!V41</f>
        <v>491359701.17036837</v>
      </c>
      <c r="W41" s="158">
        <f>Sectors_I!W41</f>
        <v>82471077.221200004</v>
      </c>
      <c r="X41" s="158">
        <f>Sectors_I!X41</f>
        <v>71810220.415354997</v>
      </c>
      <c r="Y41" s="158">
        <f>Sectors_I!Y41</f>
        <v>154281297.63655502</v>
      </c>
      <c r="Z41" s="158">
        <f>Sectors_I!Z41</f>
        <v>32888074.596299998</v>
      </c>
      <c r="AA41" s="158">
        <f>Sectors_I!AA41</f>
        <v>15064021.4943</v>
      </c>
      <c r="AB41" s="158">
        <f>Sectors_I!AB41</f>
        <v>47952096.090599999</v>
      </c>
    </row>
    <row r="42" spans="1:28" s="113" customFormat="1" x14ac:dyDescent="0.3">
      <c r="A42" s="109" t="s">
        <v>135</v>
      </c>
      <c r="B42" s="156">
        <f>Sectors_I!B42</f>
        <v>6034390408.7451391</v>
      </c>
      <c r="C42" s="156">
        <f>Sectors_I!C42</f>
        <v>3433538245.5779595</v>
      </c>
      <c r="D42" s="156">
        <f>Sectors_I!D42</f>
        <v>9467928654.3230991</v>
      </c>
      <c r="E42" s="157">
        <f>Sectors_I!E42</f>
        <v>29082921.787651613</v>
      </c>
      <c r="F42" s="157">
        <f>Sectors_I!F42</f>
        <v>19605575.790728748</v>
      </c>
      <c r="G42" s="157">
        <f>Sectors_I!G42</f>
        <v>48688497.578380361</v>
      </c>
      <c r="H42" s="110">
        <f>Sectors_I!H42</f>
        <v>0.117133</v>
      </c>
      <c r="I42" s="111">
        <f>Sectors_I!I42</f>
        <v>7.3657753988526697E-2</v>
      </c>
      <c r="J42" s="110">
        <f>Sectors_I!J42</f>
        <v>0.101413</v>
      </c>
      <c r="K42" s="112">
        <f>Sectors_I!K42</f>
        <v>140.65899999999999</v>
      </c>
      <c r="L42" s="112">
        <f>Sectors_I!L42</f>
        <v>158.97629724424317</v>
      </c>
      <c r="M42" s="112">
        <f>Sectors_I!M42</f>
        <v>147.22800000000001</v>
      </c>
      <c r="N42" s="159">
        <f>Sectors_I!N42</f>
        <v>41486542.147199996</v>
      </c>
      <c r="O42" s="159">
        <f>Sectors_I!O42</f>
        <v>36314662.51574599</v>
      </c>
      <c r="P42" s="159">
        <f>Sectors_I!P42</f>
        <v>77801204.662945986</v>
      </c>
      <c r="Q42" s="159">
        <f>Sectors_I!Q42</f>
        <v>5691320202.7883396</v>
      </c>
      <c r="R42" s="159">
        <f>Sectors_I!R42</f>
        <v>3202253041.4763088</v>
      </c>
      <c r="S42" s="159">
        <f>Sectors_I!S42</f>
        <v>8893573244.2646484</v>
      </c>
      <c r="T42" s="159">
        <f>Sectors_I!T42</f>
        <v>240403728.92410001</v>
      </c>
      <c r="U42" s="159">
        <f>Sectors_I!U42</f>
        <v>153259700.73401147</v>
      </c>
      <c r="V42" s="159">
        <f>Sectors_I!V42</f>
        <v>393663429.65811145</v>
      </c>
      <c r="W42" s="159">
        <f>Sectors_I!W42</f>
        <v>70348366.683200002</v>
      </c>
      <c r="X42" s="159">
        <f>Sectors_I!X42</f>
        <v>63228634.338738993</v>
      </c>
      <c r="Y42" s="159">
        <f>Sectors_I!Y42</f>
        <v>133577001.02193899</v>
      </c>
      <c r="Z42" s="159">
        <f>Sectors_I!Z42</f>
        <v>32318110.3495</v>
      </c>
      <c r="AA42" s="159">
        <f>Sectors_I!AA42</f>
        <v>14796869.028900001</v>
      </c>
      <c r="AB42" s="159">
        <f>Sectors_I!AB42</f>
        <v>47114979.378399998</v>
      </c>
    </row>
    <row r="43" spans="1:28" s="113" customFormat="1" x14ac:dyDescent="0.3">
      <c r="A43" s="109" t="s">
        <v>136</v>
      </c>
      <c r="B43" s="156">
        <f>Sectors_I!B43</f>
        <v>1370197679.34986</v>
      </c>
      <c r="C43" s="156">
        <f>Sectors_I!C43</f>
        <v>488918154.24066514</v>
      </c>
      <c r="D43" s="156">
        <f>Sectors_I!D43</f>
        <v>1859115833.5905252</v>
      </c>
      <c r="E43" s="157">
        <f>Sectors_I!E43</f>
        <v>2843958.7029263298</v>
      </c>
      <c r="F43" s="157">
        <f>Sectors_I!F43</f>
        <v>2042884.2656303402</v>
      </c>
      <c r="G43" s="157">
        <f>Sectors_I!G43</f>
        <v>4886842.9685566705</v>
      </c>
      <c r="H43" s="110">
        <f>Sectors_I!H43</f>
        <v>0.116342</v>
      </c>
      <c r="I43" s="111">
        <f>Sectors_I!I43</f>
        <v>7.4196910146488548E-2</v>
      </c>
      <c r="J43" s="110">
        <f>Sectors_I!J43</f>
        <v>0.105404</v>
      </c>
      <c r="K43" s="112">
        <f>Sectors_I!K43</f>
        <v>138.072</v>
      </c>
      <c r="L43" s="112">
        <f>Sectors_I!L43</f>
        <v>138.28565538903774</v>
      </c>
      <c r="M43" s="112">
        <f>Sectors_I!M43</f>
        <v>138.12700000000001</v>
      </c>
      <c r="N43" s="159">
        <f>Sectors_I!N43</f>
        <v>3614579.7279000003</v>
      </c>
      <c r="O43" s="159">
        <f>Sectors_I!O43</f>
        <v>4288097.2275</v>
      </c>
      <c r="P43" s="159">
        <f>Sectors_I!P43</f>
        <v>7902676.9554000003</v>
      </c>
      <c r="Q43" s="159">
        <f>Sectors_I!Q43</f>
        <v>1323719887.8278601</v>
      </c>
      <c r="R43" s="159">
        <f>Sectors_I!R43</f>
        <v>464937482.95445615</v>
      </c>
      <c r="S43" s="159">
        <f>Sectors_I!S43</f>
        <v>1788657370.7823162</v>
      </c>
      <c r="T43" s="159">
        <f>Sectors_I!T43</f>
        <v>39495535.984499998</v>
      </c>
      <c r="U43" s="159">
        <f>Sectors_I!U43</f>
        <v>17587218.894592989</v>
      </c>
      <c r="V43" s="159">
        <f>Sectors_I!V43</f>
        <v>57082754.879092991</v>
      </c>
      <c r="W43" s="159">
        <f>Sectors_I!W43</f>
        <v>6619732.9458999997</v>
      </c>
      <c r="X43" s="159">
        <f>Sectors_I!X43</f>
        <v>6126299.9262159998</v>
      </c>
      <c r="Y43" s="159">
        <f>Sectors_I!Y43</f>
        <v>12746032.872115999</v>
      </c>
      <c r="Z43" s="159">
        <f>Sectors_I!Z43</f>
        <v>362522.59159999999</v>
      </c>
      <c r="AA43" s="159">
        <f>Sectors_I!AA43</f>
        <v>267152.46539999999</v>
      </c>
      <c r="AB43" s="159">
        <f>Sectors_I!AB43</f>
        <v>629675.05700000003</v>
      </c>
    </row>
    <row r="44" spans="1:28" s="113" customFormat="1" x14ac:dyDescent="0.3">
      <c r="A44" s="109" t="s">
        <v>216</v>
      </c>
      <c r="B44" s="156">
        <f>Sectors_I!B44</f>
        <v>780184272.15458214</v>
      </c>
      <c r="C44" s="156">
        <f>Sectors_I!C44</f>
        <v>211866478.64836973</v>
      </c>
      <c r="D44" s="156">
        <f>Sectors_I!D44</f>
        <v>992050750.80295193</v>
      </c>
      <c r="E44" s="157">
        <f>Sectors_I!E44</f>
        <v>3722755.2038993398</v>
      </c>
      <c r="F44" s="157">
        <f>Sectors_I!F44</f>
        <v>1435960.7946657699</v>
      </c>
      <c r="G44" s="157">
        <f>Sectors_I!G44</f>
        <v>5158715.9985651094</v>
      </c>
      <c r="H44" s="110">
        <f>Sectors_I!H44</f>
        <v>0.12926000000000001</v>
      </c>
      <c r="I44" s="111">
        <f>Sectors_I!I44</f>
        <v>7.449372517323774E-2</v>
      </c>
      <c r="J44" s="110">
        <f>Sectors_I!J44</f>
        <v>0.117782</v>
      </c>
      <c r="K44" s="112">
        <f>Sectors_I!K44</f>
        <v>110.92700000000001</v>
      </c>
      <c r="L44" s="112">
        <f>Sectors_I!L44</f>
        <v>163.93830626871861</v>
      </c>
      <c r="M44" s="112">
        <f>Sectors_I!M44</f>
        <v>122.14100000000001</v>
      </c>
      <c r="N44" s="159">
        <f>Sectors_I!N44</f>
        <v>3597671.5877999999</v>
      </c>
      <c r="O44" s="159">
        <f>Sectors_I!O44</f>
        <v>1161925.7463</v>
      </c>
      <c r="P44" s="159">
        <f>Sectors_I!P44</f>
        <v>4759597.3340999996</v>
      </c>
      <c r="Q44" s="159">
        <f>Sectors_I!Q44</f>
        <v>745867503.75958824</v>
      </c>
      <c r="R44" s="159">
        <f>Sectors_I!R44</f>
        <v>197404025.01249972</v>
      </c>
      <c r="S44" s="159">
        <f>Sectors_I!S44</f>
        <v>943271528.77208817</v>
      </c>
      <c r="T44" s="159">
        <f>Sectors_I!T44</f>
        <v>28606349.147793841</v>
      </c>
      <c r="U44" s="159">
        <f>Sectors_I!U44</f>
        <v>12007167.485369999</v>
      </c>
      <c r="V44" s="159">
        <f>Sectors_I!V44</f>
        <v>40613516.63316384</v>
      </c>
      <c r="W44" s="159">
        <f>Sectors_I!W44</f>
        <v>5502977.5920000002</v>
      </c>
      <c r="X44" s="159">
        <f>Sectors_I!X44</f>
        <v>2455286.1505000005</v>
      </c>
      <c r="Y44" s="159">
        <f>Sectors_I!Y44</f>
        <v>7958263.7425000006</v>
      </c>
      <c r="Z44" s="159">
        <f>Sectors_I!Z44</f>
        <v>207441.65520000001</v>
      </c>
      <c r="AA44" s="159">
        <f>Sectors_I!AA44</f>
        <v>0</v>
      </c>
      <c r="AB44" s="159">
        <f>Sectors_I!AB44</f>
        <v>207441.65520000001</v>
      </c>
    </row>
    <row r="45" spans="1:28" x14ac:dyDescent="0.3">
      <c r="A45" s="100" t="s">
        <v>218</v>
      </c>
      <c r="B45" s="154">
        <f>Sectors_I!B45</f>
        <v>369660780.2008</v>
      </c>
      <c r="C45" s="154">
        <f>Sectors_I!C45</f>
        <v>933913.37720300001</v>
      </c>
      <c r="D45" s="154">
        <f>Sectors_I!D45</f>
        <v>370594693.57800299</v>
      </c>
      <c r="E45" s="155">
        <f>Sectors_I!E45</f>
        <v>1762044.7424999999</v>
      </c>
      <c r="F45" s="155">
        <f>Sectors_I!F45</f>
        <v>62951.298699999999</v>
      </c>
      <c r="G45" s="155">
        <f>Sectors_I!G45</f>
        <v>1824996.0411999999</v>
      </c>
      <c r="H45" s="107">
        <f>Sectors_I!H45</f>
        <v>0.19862299999999999</v>
      </c>
      <c r="I45" s="103">
        <f>Sectors_I!I45</f>
        <v>0.194966</v>
      </c>
      <c r="J45" s="107">
        <f>Sectors_I!J45</f>
        <v>0.198598</v>
      </c>
      <c r="K45" s="104">
        <f>Sectors_I!K45</f>
        <v>15.506</v>
      </c>
      <c r="L45" s="104">
        <f>Sectors_I!L45</f>
        <v>135.434</v>
      </c>
      <c r="M45" s="104">
        <f>Sectors_I!M45</f>
        <v>15.8019</v>
      </c>
      <c r="N45" s="158">
        <f>Sectors_I!N45</f>
        <v>3533171.5377000002</v>
      </c>
      <c r="O45" s="158">
        <f>Sectors_I!O45</f>
        <v>83444.585210000005</v>
      </c>
      <c r="P45" s="158">
        <f>Sectors_I!P45</f>
        <v>3616616.1229100004</v>
      </c>
      <c r="Q45" s="158">
        <f>Sectors_I!Q45</f>
        <v>356338176.4659</v>
      </c>
      <c r="R45" s="158">
        <f>Sectors_I!R45</f>
        <v>834322.43472300004</v>
      </c>
      <c r="S45" s="158">
        <f>Sectors_I!S45</f>
        <v>357172498.90062302</v>
      </c>
      <c r="T45" s="158">
        <f>Sectors_I!T45</f>
        <v>8266912.5030000005</v>
      </c>
      <c r="U45" s="158">
        <f>Sectors_I!U45</f>
        <v>14906.89157</v>
      </c>
      <c r="V45" s="158">
        <f>Sectors_I!V45</f>
        <v>8281819.3945700005</v>
      </c>
      <c r="W45" s="158">
        <f>Sectors_I!W45</f>
        <v>5055691.2319</v>
      </c>
      <c r="X45" s="158">
        <f>Sectors_I!X45</f>
        <v>84684.050910000005</v>
      </c>
      <c r="Y45" s="158">
        <f>Sectors_I!Y45</f>
        <v>5140375.2828099998</v>
      </c>
      <c r="Z45" s="158">
        <f>Sectors_I!Z45</f>
        <v>0</v>
      </c>
      <c r="AA45" s="158">
        <f>Sectors_I!AA45</f>
        <v>0</v>
      </c>
      <c r="AB45" s="158">
        <f>Sectors_I!AB45</f>
        <v>0</v>
      </c>
    </row>
    <row r="46" spans="1:28" x14ac:dyDescent="0.3">
      <c r="A46" s="100" t="s">
        <v>217</v>
      </c>
      <c r="B46" s="154">
        <f>Sectors_I!B46</f>
        <v>8436857.3871999998</v>
      </c>
      <c r="C46" s="154">
        <f>Sectors_I!C46</f>
        <v>31200.869699999999</v>
      </c>
      <c r="D46" s="154">
        <f>Sectors_I!D46</f>
        <v>8468058.2568999995</v>
      </c>
      <c r="E46" s="155">
        <f>Sectors_I!E46</f>
        <v>157800.06518857001</v>
      </c>
      <c r="F46" s="155">
        <f>Sectors_I!F46</f>
        <v>74.265000000000001</v>
      </c>
      <c r="G46" s="155">
        <f>Sectors_I!G46</f>
        <v>157874.33018857002</v>
      </c>
      <c r="H46" s="107">
        <f>Sectors_I!H46</f>
        <v>4.3026799999999997E-2</v>
      </c>
      <c r="I46" s="103">
        <f>Sectors_I!I46</f>
        <v>7.0000000000000007E-2</v>
      </c>
      <c r="J46" s="107">
        <f>Sectors_I!J46</f>
        <v>4.3014999999999998E-2</v>
      </c>
      <c r="K46" s="104">
        <f>Sectors_I!K46</f>
        <v>61.961100000000002</v>
      </c>
      <c r="L46" s="104">
        <f>Sectors_I!L46</f>
        <v>121.733</v>
      </c>
      <c r="M46" s="104">
        <f>Sectors_I!M46</f>
        <v>62.193600000000004</v>
      </c>
      <c r="N46" s="158">
        <f>Sectors_I!N46</f>
        <v>35932.85</v>
      </c>
      <c r="O46" s="158">
        <f>Sectors_I!O46</f>
        <v>0</v>
      </c>
      <c r="P46" s="158">
        <f>Sectors_I!P46</f>
        <v>35932.85</v>
      </c>
      <c r="Q46" s="158">
        <f>Sectors_I!Q46</f>
        <v>8339212.3171999995</v>
      </c>
      <c r="R46" s="158">
        <f>Sectors_I!R46</f>
        <v>31200.869699999999</v>
      </c>
      <c r="S46" s="158">
        <f>Sectors_I!S46</f>
        <v>8370413.1869000001</v>
      </c>
      <c r="T46" s="158">
        <f>Sectors_I!T46</f>
        <v>53584.11</v>
      </c>
      <c r="U46" s="158">
        <f>Sectors_I!U46</f>
        <v>0</v>
      </c>
      <c r="V46" s="158">
        <f>Sectors_I!V46</f>
        <v>53584.11</v>
      </c>
      <c r="W46" s="158">
        <f>Sectors_I!W46</f>
        <v>44060.959999999999</v>
      </c>
      <c r="X46" s="158">
        <f>Sectors_I!X46</f>
        <v>0</v>
      </c>
      <c r="Y46" s="158">
        <f>Sectors_I!Y46</f>
        <v>44060.959999999999</v>
      </c>
      <c r="Z46" s="158">
        <f>Sectors_I!Z46</f>
        <v>0</v>
      </c>
      <c r="AA46" s="158">
        <f>Sectors_I!AA46</f>
        <v>0</v>
      </c>
      <c r="AB46" s="158">
        <f>Sectors_I!AB46</f>
        <v>0</v>
      </c>
    </row>
    <row r="47" spans="1:28" x14ac:dyDescent="0.3">
      <c r="A47" s="101" t="s">
        <v>267</v>
      </c>
      <c r="B47" s="154">
        <f>Sectors_I!B47</f>
        <v>37438447874.086891</v>
      </c>
      <c r="C47" s="154">
        <f>Sectors_I!C47</f>
        <v>27758359381.190605</v>
      </c>
      <c r="D47" s="154">
        <f>Sectors_I!D47</f>
        <v>65196807255.277496</v>
      </c>
      <c r="E47" s="155">
        <f>Sectors_I!E47</f>
        <v>795695539.19403279</v>
      </c>
      <c r="F47" s="155">
        <f>Sectors_I!F47</f>
        <v>326280666.83345348</v>
      </c>
      <c r="G47" s="155">
        <f>Sectors_I!G47</f>
        <v>1121976206.0274863</v>
      </c>
      <c r="H47" s="107">
        <f>Sectors_I!H47</f>
        <v>0.14726400000000001</v>
      </c>
      <c r="I47" s="103">
        <f>Sectors_I!I47</f>
        <v>9.0390706627844888E-2</v>
      </c>
      <c r="J47" s="107">
        <f>Sectors_I!J47</f>
        <v>0.121056</v>
      </c>
      <c r="K47" s="104">
        <f>Sectors_I!K47</f>
        <v>81.989400000000003</v>
      </c>
      <c r="L47" s="104">
        <f>Sectors_I!L47</f>
        <v>94.378522046157585</v>
      </c>
      <c r="M47" s="104">
        <f>Sectors_I!M47</f>
        <v>87.292000000000002</v>
      </c>
      <c r="N47" s="158">
        <f>Sectors_I!N47</f>
        <v>523266946.91276109</v>
      </c>
      <c r="O47" s="158">
        <f>Sectors_I!O47</f>
        <v>523960246.83509409</v>
      </c>
      <c r="P47" s="158">
        <f>Sectors_I!P47</f>
        <v>1047227193.7478552</v>
      </c>
      <c r="Q47" s="158">
        <f>Sectors_I!Q47</f>
        <v>34849012658.878876</v>
      </c>
      <c r="R47" s="158">
        <f>Sectors_I!R47</f>
        <v>25402618374.119106</v>
      </c>
      <c r="S47" s="158">
        <f>Sectors_I!S47</f>
        <v>60251631032.997978</v>
      </c>
      <c r="T47" s="158">
        <f>Sectors_I!T47</f>
        <v>1699231500.5816293</v>
      </c>
      <c r="U47" s="158">
        <f>Sectors_I!U47</f>
        <v>1492727725.4832263</v>
      </c>
      <c r="V47" s="158">
        <f>Sectors_I!V47</f>
        <v>3191959226.0648556</v>
      </c>
      <c r="W47" s="158">
        <f>Sectors_I!W47</f>
        <v>827426705.69598961</v>
      </c>
      <c r="X47" s="158">
        <f>Sectors_I!X47</f>
        <v>812827187.27471304</v>
      </c>
      <c r="Y47" s="158">
        <f>Sectors_I!Y47</f>
        <v>1640253892.9707026</v>
      </c>
      <c r="Z47" s="158">
        <f>Sectors_I!Z47</f>
        <v>62777008.930400006</v>
      </c>
      <c r="AA47" s="158">
        <f>Sectors_I!AA47</f>
        <v>50186094.313561</v>
      </c>
      <c r="AB47" s="158">
        <f>Sectors_I!AB47</f>
        <v>112963103.24396101</v>
      </c>
    </row>
    <row r="48" spans="1:28" x14ac:dyDescent="0.3">
      <c r="A48" s="102" t="s">
        <v>220</v>
      </c>
      <c r="B48" s="154">
        <f>Sectors_I!B48</f>
        <v>7438278716.8891182</v>
      </c>
      <c r="C48" s="154">
        <f>Sectors_I!C48</f>
        <v>15434549829.267105</v>
      </c>
      <c r="D48" s="154">
        <f>Sectors_I!D48</f>
        <v>22872828546.156223</v>
      </c>
      <c r="E48" s="155">
        <f>Sectors_I!E48</f>
        <v>110833291.40635458</v>
      </c>
      <c r="F48" s="155">
        <f>Sectors_I!F48</f>
        <v>168987822.125319</v>
      </c>
      <c r="G48" s="155">
        <f>Sectors_I!G48</f>
        <v>279821113.53167355</v>
      </c>
      <c r="H48" s="107">
        <f>Sectors_I!H48</f>
        <v>0.12801499999999999</v>
      </c>
      <c r="I48" s="103">
        <f>Sectors_I!I48</f>
        <v>9.5988772388294286E-2</v>
      </c>
      <c r="J48" s="107">
        <f>Sectors_I!J48</f>
        <v>0.106401</v>
      </c>
      <c r="K48" s="104">
        <f>Sectors_I!K48</f>
        <v>59.602800000000002</v>
      </c>
      <c r="L48" s="104">
        <f>Sectors_I!L48</f>
        <v>79.98592595951321</v>
      </c>
      <c r="M48" s="104">
        <f>Sectors_I!M48</f>
        <v>73.371399999999994</v>
      </c>
      <c r="N48" s="158">
        <f>Sectors_I!N48</f>
        <v>75319152.963500023</v>
      </c>
      <c r="O48" s="158">
        <f>Sectors_I!O48</f>
        <v>194244859.69339329</v>
      </c>
      <c r="P48" s="158">
        <f>Sectors_I!P48</f>
        <v>269564012.65689331</v>
      </c>
      <c r="Q48" s="158">
        <f>Sectors_I!Q48</f>
        <v>6877658603.9185724</v>
      </c>
      <c r="R48" s="158">
        <f>Sectors_I!R48</f>
        <v>14157323571.591242</v>
      </c>
      <c r="S48" s="158">
        <f>Sectors_I!S48</f>
        <v>21034982175.509811</v>
      </c>
      <c r="T48" s="158">
        <f>Sectors_I!T48</f>
        <v>408304878.10871339</v>
      </c>
      <c r="U48" s="158">
        <f>Sectors_I!U48</f>
        <v>961505659.95407927</v>
      </c>
      <c r="V48" s="158">
        <f>Sectors_I!V48</f>
        <v>1369810538.0627928</v>
      </c>
      <c r="W48" s="158">
        <f>Sectors_I!W48</f>
        <v>152315234.86183241</v>
      </c>
      <c r="X48" s="158">
        <f>Sectors_I!X48</f>
        <v>301756048.04688537</v>
      </c>
      <c r="Y48" s="158">
        <f>Sectors_I!Y48</f>
        <v>454071282.90871775</v>
      </c>
      <c r="Z48" s="158">
        <f>Sectors_I!Z48</f>
        <v>0</v>
      </c>
      <c r="AA48" s="158">
        <f>Sectors_I!AA48</f>
        <v>13964549.674900001</v>
      </c>
      <c r="AB48" s="158">
        <f>Sectors_I!AB48</f>
        <v>13964549.674900001</v>
      </c>
    </row>
    <row r="49" spans="1:28" x14ac:dyDescent="0.3">
      <c r="A49" s="102" t="s">
        <v>221</v>
      </c>
      <c r="B49" s="154">
        <f>Sectors_I!B49</f>
        <v>4040562540.3237824</v>
      </c>
      <c r="C49" s="154">
        <f>Sectors_I!C49</f>
        <v>6096615875.9983711</v>
      </c>
      <c r="D49" s="154">
        <f>Sectors_I!D49</f>
        <v>10137178416.322153</v>
      </c>
      <c r="E49" s="155">
        <f>Sectors_I!E49</f>
        <v>84725675.034312055</v>
      </c>
      <c r="F49" s="155">
        <f>Sectors_I!F49</f>
        <v>105438569.37117466</v>
      </c>
      <c r="G49" s="155">
        <f>Sectors_I!G49</f>
        <v>190164244.4054867</v>
      </c>
      <c r="H49" s="107">
        <f>Sectors_I!H49</f>
        <v>0.12905900000000001</v>
      </c>
      <c r="I49" s="103">
        <f>Sectors_I!I49</f>
        <v>8.08168587226515E-2</v>
      </c>
      <c r="J49" s="107">
        <f>Sectors_I!J49</f>
        <v>0.100148</v>
      </c>
      <c r="K49" s="104">
        <f>Sectors_I!K49</f>
        <v>73.551400000000001</v>
      </c>
      <c r="L49" s="104">
        <f>Sectors_I!L49</f>
        <v>89.73039776518938</v>
      </c>
      <c r="M49" s="104">
        <f>Sectors_I!M49</f>
        <v>83.306200000000004</v>
      </c>
      <c r="N49" s="158">
        <f>Sectors_I!N49</f>
        <v>113997396.57364364</v>
      </c>
      <c r="O49" s="158">
        <f>Sectors_I!O49</f>
        <v>252831614.4914678</v>
      </c>
      <c r="P49" s="158">
        <f>Sectors_I!P49</f>
        <v>366829011.06511146</v>
      </c>
      <c r="Q49" s="158">
        <f>Sectors_I!Q49</f>
        <v>3692552171.1472178</v>
      </c>
      <c r="R49" s="158">
        <f>Sectors_I!R49</f>
        <v>5441493234.5639238</v>
      </c>
      <c r="S49" s="158">
        <f>Sectors_I!S49</f>
        <v>9134045405.7111397</v>
      </c>
      <c r="T49" s="158">
        <f>Sectors_I!T49</f>
        <v>160489647.4572764</v>
      </c>
      <c r="U49" s="158">
        <f>Sectors_I!U49</f>
        <v>254303668.58959234</v>
      </c>
      <c r="V49" s="158">
        <f>Sectors_I!V49</f>
        <v>414793316.04686874</v>
      </c>
      <c r="W49" s="158">
        <f>Sectors_I!W49</f>
        <v>183731438.43608862</v>
      </c>
      <c r="X49" s="158">
        <f>Sectors_I!X49</f>
        <v>384917556.56599426</v>
      </c>
      <c r="Y49" s="158">
        <f>Sectors_I!Y49</f>
        <v>568648995.00208282</v>
      </c>
      <c r="Z49" s="158">
        <f>Sectors_I!Z49</f>
        <v>3789283.2832000004</v>
      </c>
      <c r="AA49" s="158">
        <f>Sectors_I!AA49</f>
        <v>15901416.278860999</v>
      </c>
      <c r="AB49" s="158">
        <f>Sectors_I!AB49</f>
        <v>19690699.562061001</v>
      </c>
    </row>
    <row r="50" spans="1:28" x14ac:dyDescent="0.3">
      <c r="A50" s="102" t="s">
        <v>222</v>
      </c>
      <c r="B50" s="154">
        <f>Sectors_I!B50</f>
        <v>6774954812.6775351</v>
      </c>
      <c r="C50" s="154">
        <f>Sectors_I!C50</f>
        <v>1369827183.2028701</v>
      </c>
      <c r="D50" s="154">
        <f>Sectors_I!D50</f>
        <v>8144781995.8804054</v>
      </c>
      <c r="E50" s="155">
        <f>Sectors_I!E50</f>
        <v>184875057.53516445</v>
      </c>
      <c r="F50" s="155">
        <f>Sectors_I!F50</f>
        <v>18295224.51064055</v>
      </c>
      <c r="G50" s="155">
        <f>Sectors_I!G50</f>
        <v>203170282.04580501</v>
      </c>
      <c r="H50" s="107">
        <f>Sectors_I!H50</f>
        <v>0.162411</v>
      </c>
      <c r="I50" s="103">
        <f>Sectors_I!I50</f>
        <v>7.9398999106359835E-2</v>
      </c>
      <c r="J50" s="107">
        <f>Sectors_I!J50</f>
        <v>0.14861199999999999</v>
      </c>
      <c r="K50" s="104">
        <f>Sectors_I!K50</f>
        <v>62.899000000000001</v>
      </c>
      <c r="L50" s="104">
        <f>Sectors_I!L50</f>
        <v>102.20322940172365</v>
      </c>
      <c r="M50" s="104">
        <f>Sectors_I!M50</f>
        <v>69.505200000000002</v>
      </c>
      <c r="N50" s="158">
        <f>Sectors_I!N50</f>
        <v>137692788.36473528</v>
      </c>
      <c r="O50" s="158">
        <f>Sectors_I!O50</f>
        <v>28821712.229399998</v>
      </c>
      <c r="P50" s="158">
        <f>Sectors_I!P50</f>
        <v>166514500.59413528</v>
      </c>
      <c r="Q50" s="158">
        <f>Sectors_I!Q50</f>
        <v>6256246247.2342386</v>
      </c>
      <c r="R50" s="158">
        <f>Sectors_I!R50</f>
        <v>1250363767.0768702</v>
      </c>
      <c r="S50" s="158">
        <f>Sectors_I!S50</f>
        <v>7506610014.3111086</v>
      </c>
      <c r="T50" s="158">
        <f>Sectors_I!T50</f>
        <v>342475388.95224804</v>
      </c>
      <c r="U50" s="158">
        <f>Sectors_I!U50</f>
        <v>79123084.068299994</v>
      </c>
      <c r="V50" s="158">
        <f>Sectors_I!V50</f>
        <v>421598473.02054805</v>
      </c>
      <c r="W50" s="158">
        <f>Sectors_I!W50</f>
        <v>173217859.83204842</v>
      </c>
      <c r="X50" s="158">
        <f>Sectors_I!X50</f>
        <v>39502023.422899999</v>
      </c>
      <c r="Y50" s="158">
        <f>Sectors_I!Y50</f>
        <v>212719883.25494841</v>
      </c>
      <c r="Z50" s="158">
        <f>Sectors_I!Z50</f>
        <v>3015316.659</v>
      </c>
      <c r="AA50" s="158">
        <f>Sectors_I!AA50</f>
        <v>838308.6348</v>
      </c>
      <c r="AB50" s="158">
        <f>Sectors_I!AB50</f>
        <v>3853625.2938000001</v>
      </c>
    </row>
    <row r="51" spans="1:28" x14ac:dyDescent="0.3">
      <c r="A51" s="102" t="s">
        <v>223</v>
      </c>
      <c r="B51" s="154">
        <f>Sectors_I!B51</f>
        <v>19184651804.182358</v>
      </c>
      <c r="C51" s="154">
        <f>Sectors_I!C51</f>
        <v>4857366491.399457</v>
      </c>
      <c r="D51" s="154">
        <f>Sectors_I!D51</f>
        <v>24042018295.581814</v>
      </c>
      <c r="E51" s="155">
        <f>Sectors_I!E51</f>
        <v>415261510.65536857</v>
      </c>
      <c r="F51" s="155">
        <f>Sectors_I!F51</f>
        <v>33559053.119769119</v>
      </c>
      <c r="G51" s="155">
        <f>Sectors_I!G51</f>
        <v>448820563.77513772</v>
      </c>
      <c r="H51" s="107">
        <f>Sectors_I!H51</f>
        <v>0.15037400000000001</v>
      </c>
      <c r="I51" s="103">
        <f>Sectors_I!I51</f>
        <v>7.4106004789344967E-2</v>
      </c>
      <c r="J51" s="107">
        <f>Sectors_I!J51</f>
        <v>0.13481000000000001</v>
      </c>
      <c r="K51" s="104">
        <f>Sectors_I!K51</f>
        <v>99.663399999999996</v>
      </c>
      <c r="L51" s="104">
        <f>Sectors_I!L51</f>
        <v>144.29688866109683</v>
      </c>
      <c r="M51" s="104">
        <f>Sectors_I!M51</f>
        <v>108.79</v>
      </c>
      <c r="N51" s="158">
        <f>Sectors_I!N51</f>
        <v>196257608.98088217</v>
      </c>
      <c r="O51" s="158">
        <f>Sectors_I!O51</f>
        <v>48062060.420932986</v>
      </c>
      <c r="P51" s="158">
        <f>Sectors_I!P51</f>
        <v>244319669.40181515</v>
      </c>
      <c r="Q51" s="158">
        <f>Sectors_I!Q51</f>
        <v>18022555636.594845</v>
      </c>
      <c r="R51" s="158">
        <f>Sectors_I!R51</f>
        <v>4553437799.5644684</v>
      </c>
      <c r="S51" s="158">
        <f>Sectors_I!S51</f>
        <v>22575993436.159317</v>
      </c>
      <c r="T51" s="158">
        <f>Sectors_I!T51</f>
        <v>787961586.03339136</v>
      </c>
      <c r="U51" s="158">
        <f>Sectors_I!U51</f>
        <v>197795312.8712545</v>
      </c>
      <c r="V51" s="158">
        <f>Sectors_I!V51</f>
        <v>985756898.90464592</v>
      </c>
      <c r="W51" s="158">
        <f>Sectors_I!W51</f>
        <v>318162172.56592011</v>
      </c>
      <c r="X51" s="158">
        <f>Sectors_I!X51</f>
        <v>86651559.238733381</v>
      </c>
      <c r="Y51" s="158">
        <f>Sectors_I!Y51</f>
        <v>404813731.80465353</v>
      </c>
      <c r="Z51" s="158">
        <f>Sectors_I!Z51</f>
        <v>55972408.988200001</v>
      </c>
      <c r="AA51" s="158">
        <f>Sectors_I!AA51</f>
        <v>19481819.724999998</v>
      </c>
      <c r="AB51" s="158">
        <f>Sectors_I!AB51</f>
        <v>75454228.713200003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60D0DF0-05BC-4163-8312-C2759D8816A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Tinatin Kachlishvili</cp:lastModifiedBy>
  <cp:lastPrinted>2019-02-14T08:17:15Z</cp:lastPrinted>
  <dcterms:created xsi:type="dcterms:W3CDTF">2009-07-14T01:33:30Z</dcterms:created>
  <dcterms:modified xsi:type="dcterms:W3CDTF">2025-04-24T06:58:25Z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