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3020" windowHeight="7830" firstSheet="2" activeTab="4"/>
  </bookViews>
  <sheets>
    <sheet name="depozitebi" sheetId="3" state="hidden" r:id="rId1"/>
    <sheet name="აქტივებისა და სესხ წილი" sheetId="4" state="hidden" r:id="rId2"/>
    <sheet name="ბალანსი" sheetId="6" r:id="rId3"/>
    <sheet name="მოგება-ზარალი" sheetId="7" r:id="rId4"/>
    <sheet name="დეპოზიტები" sheetId="8" r:id="rId5"/>
  </sheets>
  <calcPr calcId="145621"/>
</workbook>
</file>

<file path=xl/calcChain.xml><?xml version="1.0" encoding="utf-8"?>
<calcChain xmlns="http://schemas.openxmlformats.org/spreadsheetml/2006/main">
  <c r="E15" i="8" l="1"/>
  <c r="F15" i="8"/>
  <c r="G15" i="8"/>
  <c r="D15" i="8"/>
  <c r="H15" i="8"/>
  <c r="I15" i="8" l="1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<sst xmlns="http://schemas.openxmlformats.org/spreadsheetml/2006/main" count="252" uniqueCount="147">
  <si>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</si>
  <si>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</si>
  <si>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</si>
  <si>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</si>
  <si>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</si>
  <si>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</si>
  <si>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</si>
  <si>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</si>
  <si>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</si>
  <si>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</si>
  <si>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</si>
  <si>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</si>
  <si>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</si>
  <si>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</si>
  <si>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</si>
  <si>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</si>
  <si>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</si>
  <si>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</si>
  <si>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</si>
  <si>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</si>
  <si>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</si>
  <si>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</si>
  <si>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</si>
  <si>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</si>
  <si>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</si>
  <si>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</si>
  <si>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</si>
  <si>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</si>
  <si>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</si>
  <si>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</si>
  <si>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</si>
  <si>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</si>
  <si>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</si>
  <si>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</si>
  <si>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</si>
  <si>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</si>
  <si>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</si>
  <si>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</si>
  <si>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</si>
  <si>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</si>
  <si>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</si>
  <si>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</si>
  <si>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</si>
  <si>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</si>
  <si>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</si>
  <si>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</si>
  <si>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</si>
  <si>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</si>
  <si>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</si>
  <si>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</si>
  <si>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</si>
  <si>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</si>
  <si>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</si>
  <si>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</si>
  <si>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</si>
  <si>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</si>
  <si>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</si>
  <si>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</si>
  <si>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</si>
  <si>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</si>
  <si>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</si>
  <si>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</si>
  <si>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</si>
  <si>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</si>
  <si>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</si>
  <si>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</si>
  <si>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</si>
  <si>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</si>
  <si>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</si>
  <si>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</si>
  <si>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</si>
  <si>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</si>
  <si>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</si>
  <si>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</si>
  <si>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</si>
  <si>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</si>
  <si>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</si>
  <si>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</si>
  <si>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</si>
  <si>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</si>
  <si>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</si>
  <si>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</si>
  <si>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</si>
  <si>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</si>
  <si>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</si>
  <si>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</si>
  <si>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</si>
  <si>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</si>
  <si>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</si>
  <si>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</si>
  <si>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</si>
  <si>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</si>
  <si>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</si>
  <si>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</si>
  <si>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</si>
  <si>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</si>
  <si>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</si>
  <si>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</si>
  <si>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</si>
  <si>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</si>
  <si>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</si>
  <si>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</si>
  <si>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</si>
  <si>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</si>
  <si>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</si>
  <si>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</si>
  <si>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</si>
  <si>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</si>
  <si>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</si>
  <si>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</si>
  <si>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</si>
  <si>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</si>
  <si>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</si>
  <si>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</si>
  <si>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</si>
  <si>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</si>
  <si>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</si>
  <si>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</si>
  <si>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</si>
  <si>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</si>
  <si>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</si>
  <si>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</si>
  <si>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</si>
  <si>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</si>
  <si>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</si>
  <si>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</si>
  <si>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</si>
  <si>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</si>
  <si>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</si>
  <si>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</si>
  <si>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</si>
  <si>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</si>
  <si>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</si>
  <si>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</si>
  <si>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</si>
  <si>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</si>
  <si>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</si>
  <si>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</si>
  <si>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</si>
  <si>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</si>
  <si>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</si>
  <si>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</si>
  <si>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</si>
  <si>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</si>
  <si>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</si>
  <si>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</si>
  <si>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II კვ. 2015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</si>
</sst>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top"/>
    </xf>
    <xf numFmtId="0" fontId="9" fillId="2" borderId="3" xfId="0" applyFont="1" applyFill="1" applyBorder="1" applyAlignment="1" applyProtection="1">
      <alignment horizontal="right" indent="1"/>
    </xf>
    <xf numFmtId="0" fontId="9" fillId="2" borderId="0" xfId="0" applyFont="1" applyFill="1" applyBorder="1" applyAlignment="1" applyProtection="1">
      <alignment horizontal="right" indent="1"/>
    </xf>
    <xf numFmtId="165" fontId="7" fillId="2" borderId="1" xfId="0" applyNumberFormat="1" applyFont="1" applyFill="1" applyBorder="1" applyAlignment="1">
      <alignment vertical="top"/>
    </xf>
    <xf numFmtId="0" fontId="9" fillId="2" borderId="3" xfId="0" applyFont="1" applyFill="1" applyBorder="1" applyAlignment="1" applyProtection="1">
      <alignment horizontal="right" vertical="top" indent="1"/>
    </xf>
    <xf numFmtId="165" fontId="12" fillId="2" borderId="0" xfId="0" applyNumberFormat="1" applyFont="1" applyFill="1" applyBorder="1"/>
    <xf numFmtId="0" fontId="16" fillId="2" borderId="0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7" fillId="2" borderId="0" xfId="2" applyFont="1" applyFill="1" applyBorder="1" applyAlignment="1"/>
    <xf numFmtId="165" fontId="17" fillId="2" borderId="0" xfId="2" applyNumberFormat="1" applyFont="1" applyFill="1" applyBorder="1" applyAlignment="1"/>
    <xf numFmtId="165" fontId="18" fillId="2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2" borderId="2" xfId="1" applyNumberFormat="1" applyFont="1" applyFill="1" applyBorder="1" applyAlignment="1" applyProtection="1">
      <alignment horizontal="right" indent="1"/>
    </xf>
    <xf numFmtId="165" fontId="6" fillId="2" borderId="2" xfId="1" applyNumberFormat="1" applyFont="1" applyFill="1" applyBorder="1"/>
    <xf numFmtId="165" fontId="7" fillId="0" borderId="0" xfId="1" applyNumberFormat="1" applyFont="1"/>
    <xf numFmtId="165" fontId="9" fillId="2" borderId="3" xfId="1" applyNumberFormat="1" applyFont="1" applyFill="1" applyBorder="1" applyAlignment="1" applyProtection="1">
      <alignment horizontal="right" indent="1"/>
    </xf>
    <xf numFmtId="165" fontId="7" fillId="2" borderId="0" xfId="1" applyNumberFormat="1" applyFont="1" applyFill="1" applyBorder="1"/>
    <xf numFmtId="165" fontId="7" fillId="2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0" fillId="2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2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165" fontId="19" fillId="4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3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2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2" borderId="0" xfId="2" applyFont="1" applyFill="1" applyBorder="1" applyAlignment="1">
      <alignment horizontal="left" vertical="center" wrapText="1"/>
    </xf>
    <xf numFmtId="165" fontId="26" fillId="2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2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2" borderId="0" xfId="2" applyFont="1" applyFill="1" applyBorder="1" applyAlignment="1"/>
    <xf numFmtId="165" fontId="28" fillId="2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45"/>
      <c r="B3" s="112"/>
      <c r="C3" s="113"/>
    </row>
    <row r="4" spans="1:10" x14ac:dyDescent="0.25">
      <c r="A4" s="4"/>
      <c r="B4" s="9"/>
    </row>
    <row r="5" spans="1:10" ht="40.5" customHeight="1" x14ac:dyDescent="0.25">
      <c r="A5" s="4"/>
      <c r="B5" s="9"/>
      <c r="D5" s="136" t="s">
        <v>20</v>
      </c>
      <c r="E5" s="137"/>
      <c r="F5" s="137" t="s">
        <v>61</v>
      </c>
      <c r="G5" s="137"/>
      <c r="H5" s="137" t="s">
        <v>62</v>
      </c>
      <c r="I5" s="139"/>
      <c r="J5" s="138"/>
    </row>
    <row r="6" spans="1:10" ht="15.75" x14ac:dyDescent="0.3">
      <c r="A6" s="5"/>
      <c r="B6" s="13"/>
      <c r="D6" s="33" t="s">
        <v>63</v>
      </c>
      <c r="E6" s="33" t="s">
        <v>64</v>
      </c>
      <c r="F6" s="33" t="s">
        <v>63</v>
      </c>
      <c r="G6" s="33" t="s">
        <v>64</v>
      </c>
      <c r="H6" s="33" t="s">
        <v>63</v>
      </c>
      <c r="I6" s="33" t="s">
        <v>64</v>
      </c>
      <c r="J6" s="138"/>
    </row>
    <row r="7" spans="1:10" ht="15.75" collapsed="1" x14ac:dyDescent="0.3">
      <c r="A7" s="6"/>
      <c r="B7" s="22">
        <v>1</v>
      </c>
      <c r="C7" s="40" t="s">
        <v>56</v>
      </c>
      <c r="D7" s="39">
        <f>SUM(D8:D25)</f>
        <v>12</v>
      </c>
      <c r="E7" s="39">
        <f>SUM(E8:E25)</f>
        <v>429</v>
      </c>
      <c r="F7" s="39">
        <f t="shared" ref="F7:H7" si="0">SUM(F8:F25)</f>
        <v>117</v>
      </c>
      <c r="G7" s="39">
        <f>SUM(G8:G25)</f>
        <v>8745</v>
      </c>
      <c r="H7" s="39">
        <f t="shared" si="0"/>
        <v>129</v>
      </c>
      <c r="I7" s="39">
        <f>SUM(I8:I25)</f>
        <v>9174</v>
      </c>
    </row>
    <row r="8" spans="1:10" ht="15.75" hidden="1" outlineLevel="1" x14ac:dyDescent="0.3">
      <c r="A8" s="6"/>
      <c r="B8" s="28">
        <v>1.1000000000000001</v>
      </c>
      <c r="C8" s="29" t="s">
        <v>141</v>
      </c>
      <c r="D8" s="30"/>
      <c r="E8" s="30"/>
      <c r="F8" s="30">
        <v>14</v>
      </c>
      <c r="G8" s="30">
        <v>187</v>
      </c>
      <c r="H8" s="44">
        <f t="shared" ref="H8:H9" si="1">D8+F8</f>
        <v>14</v>
      </c>
      <c r="I8" s="44">
        <f t="shared" ref="I8:I9" si="2">E8+G8</f>
        <v>187</v>
      </c>
    </row>
    <row r="9" spans="1:10" ht="15.75" hidden="1" outlineLevel="1" x14ac:dyDescent="0.3">
      <c r="A9" s="6"/>
      <c r="B9" s="31" t="s">
        <v>82</v>
      </c>
      <c r="C9" s="32" t="s">
        <v>65</v>
      </c>
      <c r="D9" s="30">
        <v>5</v>
      </c>
      <c r="E9" s="30">
        <v>214</v>
      </c>
      <c r="F9" s="30"/>
      <c r="G9" s="30"/>
      <c r="H9" s="44">
        <f t="shared" si="1"/>
        <v>5</v>
      </c>
      <c r="I9" s="44">
        <f t="shared" si="2"/>
        <v>214</v>
      </c>
    </row>
    <row r="10" spans="1:10" ht="15.75" hidden="1" outlineLevel="1" x14ac:dyDescent="0.3">
      <c r="A10" s="6"/>
      <c r="B10" s="31">
        <v>1.3</v>
      </c>
      <c r="C10" s="32" t="s">
        <v>66</v>
      </c>
      <c r="D10" s="30">
        <v>3</v>
      </c>
      <c r="E10" s="30">
        <v>120</v>
      </c>
      <c r="F10" s="30">
        <v>6</v>
      </c>
      <c r="G10" s="30">
        <v>211</v>
      </c>
      <c r="H10" s="44">
        <f>D10+F10</f>
        <v>9</v>
      </c>
      <c r="I10" s="44">
        <f t="shared" ref="I10:I25" si="3">E10+G10</f>
        <v>331</v>
      </c>
    </row>
    <row r="11" spans="1:10" ht="15.75" hidden="1" outlineLevel="1" x14ac:dyDescent="0.3">
      <c r="A11" s="6"/>
      <c r="B11" s="31">
        <v>1.4</v>
      </c>
      <c r="C11" s="111" t="s">
        <v>67</v>
      </c>
      <c r="D11" s="30"/>
      <c r="E11" s="30"/>
      <c r="F11" s="30"/>
      <c r="G11" s="30"/>
      <c r="H11" s="44">
        <f t="shared" ref="H11:H25" si="4">D11+F11</f>
        <v>0</v>
      </c>
      <c r="I11" s="44">
        <f t="shared" si="3"/>
        <v>0</v>
      </c>
    </row>
    <row r="12" spans="1:10" ht="15.75" hidden="1" outlineLevel="1" x14ac:dyDescent="0.3">
      <c r="A12" s="6"/>
      <c r="B12" s="31" t="s">
        <v>83</v>
      </c>
      <c r="C12" s="32" t="s">
        <v>68</v>
      </c>
      <c r="D12" s="30">
        <v>3</v>
      </c>
      <c r="E12" s="30">
        <f>20+50</f>
        <v>70</v>
      </c>
      <c r="F12" s="30">
        <f>4+1+1</f>
        <v>6</v>
      </c>
      <c r="G12" s="30">
        <f>94+20+6</f>
        <v>120</v>
      </c>
      <c r="H12" s="44">
        <f t="shared" si="4"/>
        <v>9</v>
      </c>
      <c r="I12" s="44">
        <f t="shared" si="3"/>
        <v>190</v>
      </c>
    </row>
    <row r="13" spans="1:10" ht="15.75" hidden="1" outlineLevel="1" x14ac:dyDescent="0.3">
      <c r="A13" s="6"/>
      <c r="B13" s="31">
        <v>1.6</v>
      </c>
      <c r="C13" s="32" t="s">
        <v>69</v>
      </c>
      <c r="D13" s="30"/>
      <c r="E13" s="30"/>
      <c r="F13" s="30">
        <v>19</v>
      </c>
      <c r="G13" s="30">
        <v>868</v>
      </c>
      <c r="H13" s="44">
        <f t="shared" si="4"/>
        <v>19</v>
      </c>
      <c r="I13" s="44">
        <f t="shared" si="3"/>
        <v>868</v>
      </c>
    </row>
    <row r="14" spans="1:10" ht="15.75" hidden="1" outlineLevel="1" x14ac:dyDescent="0.3">
      <c r="A14" s="6"/>
      <c r="B14" s="31">
        <v>1.7</v>
      </c>
      <c r="C14" s="32" t="s">
        <v>70</v>
      </c>
      <c r="D14" s="30"/>
      <c r="E14" s="30"/>
      <c r="F14" s="30">
        <v>61</v>
      </c>
      <c r="G14" s="30">
        <v>6959</v>
      </c>
      <c r="H14" s="44">
        <f t="shared" si="4"/>
        <v>61</v>
      </c>
      <c r="I14" s="44">
        <f t="shared" si="3"/>
        <v>6959</v>
      </c>
    </row>
    <row r="15" spans="1:10" ht="15.75" hidden="1" outlineLevel="1" x14ac:dyDescent="0.3">
      <c r="A15" s="6"/>
      <c r="B15" s="31">
        <v>1.8</v>
      </c>
      <c r="C15" s="32" t="s">
        <v>71</v>
      </c>
      <c r="D15" s="30"/>
      <c r="E15" s="30"/>
      <c r="F15" s="30">
        <v>11</v>
      </c>
      <c r="G15" s="30">
        <v>400</v>
      </c>
      <c r="H15" s="44">
        <f t="shared" si="4"/>
        <v>11</v>
      </c>
      <c r="I15" s="44">
        <f t="shared" si="3"/>
        <v>400</v>
      </c>
    </row>
    <row r="16" spans="1:10" ht="15.75" hidden="1" outlineLevel="1" x14ac:dyDescent="0.3">
      <c r="A16" s="6"/>
      <c r="B16" s="31">
        <v>1.9</v>
      </c>
      <c r="C16" s="32" t="s">
        <v>72</v>
      </c>
      <c r="D16" s="30"/>
      <c r="E16" s="30"/>
      <c r="F16" s="30"/>
      <c r="G16" s="30"/>
      <c r="H16" s="44">
        <f t="shared" si="4"/>
        <v>0</v>
      </c>
      <c r="I16" s="44">
        <f t="shared" si="3"/>
        <v>0</v>
      </c>
    </row>
    <row r="17" spans="1:9" ht="15.75" hidden="1" outlineLevel="1" x14ac:dyDescent="0.3">
      <c r="A17" s="6"/>
      <c r="B17" s="31" t="s">
        <v>84</v>
      </c>
      <c r="C17" s="32" t="s">
        <v>73</v>
      </c>
      <c r="D17" s="30"/>
      <c r="E17" s="30"/>
      <c r="F17" s="30"/>
      <c r="G17" s="30"/>
      <c r="H17" s="44">
        <f t="shared" si="4"/>
        <v>0</v>
      </c>
      <c r="I17" s="44">
        <f t="shared" si="3"/>
        <v>0</v>
      </c>
    </row>
    <row r="18" spans="1:9" ht="15.75" hidden="1" outlineLevel="1" x14ac:dyDescent="0.3">
      <c r="A18" s="6"/>
      <c r="B18" s="31">
        <v>1.1100000000000001</v>
      </c>
      <c r="C18" s="32" t="s">
        <v>74</v>
      </c>
      <c r="D18" s="30"/>
      <c r="E18" s="30"/>
      <c r="F18" s="30"/>
      <c r="G18" s="30"/>
      <c r="H18" s="44">
        <f t="shared" si="4"/>
        <v>0</v>
      </c>
      <c r="I18" s="44">
        <f t="shared" si="3"/>
        <v>0</v>
      </c>
    </row>
    <row r="19" spans="1:9" ht="15.75" hidden="1" outlineLevel="1" x14ac:dyDescent="0.3">
      <c r="A19" s="6"/>
      <c r="B19" s="31">
        <v>1.1200000000000001</v>
      </c>
      <c r="C19" s="32" t="s">
        <v>75</v>
      </c>
      <c r="D19" s="30"/>
      <c r="E19" s="30"/>
      <c r="F19" s="30"/>
      <c r="G19" s="30"/>
      <c r="H19" s="44">
        <f>D19+F19</f>
        <v>0</v>
      </c>
      <c r="I19" s="44">
        <f t="shared" si="3"/>
        <v>0</v>
      </c>
    </row>
    <row r="20" spans="1:9" ht="15.75" hidden="1" outlineLevel="1" x14ac:dyDescent="0.3">
      <c r="A20" s="6"/>
      <c r="B20" s="31">
        <v>1.1299999999999999</v>
      </c>
      <c r="C20" s="32" t="s">
        <v>140</v>
      </c>
      <c r="D20" s="30"/>
      <c r="E20" s="30"/>
      <c r="F20" s="30"/>
      <c r="G20" s="30"/>
      <c r="H20" s="44">
        <f t="shared" si="4"/>
        <v>0</v>
      </c>
      <c r="I20" s="44">
        <f t="shared" si="3"/>
        <v>0</v>
      </c>
    </row>
    <row r="21" spans="1:9" ht="15.75" hidden="1" outlineLevel="1" x14ac:dyDescent="0.3">
      <c r="A21" s="6"/>
      <c r="B21" s="31">
        <v>1.1399999999999999</v>
      </c>
      <c r="C21" s="32" t="s">
        <v>76</v>
      </c>
      <c r="D21" s="30"/>
      <c r="E21" s="30"/>
      <c r="F21" s="30"/>
      <c r="G21" s="30"/>
      <c r="H21" s="44">
        <f t="shared" si="4"/>
        <v>0</v>
      </c>
      <c r="I21" s="44">
        <f t="shared" si="3"/>
        <v>0</v>
      </c>
    </row>
    <row r="22" spans="1:9" ht="15.75" hidden="1" outlineLevel="1" x14ac:dyDescent="0.3">
      <c r="A22" s="6"/>
      <c r="B22" s="31">
        <v>1.1499999999999999</v>
      </c>
      <c r="C22" s="32" t="s">
        <v>77</v>
      </c>
      <c r="D22" s="30"/>
      <c r="E22" s="30"/>
      <c r="F22" s="30"/>
      <c r="G22" s="30"/>
      <c r="H22" s="44">
        <f t="shared" si="4"/>
        <v>0</v>
      </c>
      <c r="I22" s="44">
        <f t="shared" si="3"/>
        <v>0</v>
      </c>
    </row>
    <row r="23" spans="1:9" ht="15.75" hidden="1" outlineLevel="1" x14ac:dyDescent="0.3">
      <c r="A23" s="6"/>
      <c r="B23" s="31">
        <v>1.1599999999999999</v>
      </c>
      <c r="C23" s="32" t="s">
        <v>78</v>
      </c>
      <c r="D23" s="30">
        <v>1</v>
      </c>
      <c r="E23" s="30">
        <v>25</v>
      </c>
      <c r="F23" s="30"/>
      <c r="G23" s="30"/>
      <c r="H23" s="44">
        <f t="shared" si="4"/>
        <v>1</v>
      </c>
      <c r="I23" s="44">
        <f t="shared" si="3"/>
        <v>25</v>
      </c>
    </row>
    <row r="24" spans="1:9" ht="15.75" hidden="1" outlineLevel="1" x14ac:dyDescent="0.3">
      <c r="A24" s="6"/>
      <c r="B24" s="31">
        <v>1.17</v>
      </c>
      <c r="C24" s="32" t="s">
        <v>79</v>
      </c>
      <c r="D24" s="30"/>
      <c r="E24" s="30"/>
      <c r="F24" s="30"/>
      <c r="G24" s="30"/>
      <c r="H24" s="44">
        <f t="shared" si="4"/>
        <v>0</v>
      </c>
      <c r="I24" s="44">
        <f t="shared" si="3"/>
        <v>0</v>
      </c>
    </row>
    <row r="25" spans="1:9" ht="15.75" hidden="1" outlineLevel="1" x14ac:dyDescent="0.3">
      <c r="A25" s="6"/>
      <c r="B25" s="31">
        <v>1.18</v>
      </c>
      <c r="C25" s="32" t="s">
        <v>80</v>
      </c>
      <c r="D25" s="30">
        <v>0</v>
      </c>
      <c r="E25" s="30">
        <v>0</v>
      </c>
      <c r="F25" s="30"/>
      <c r="G25" s="30">
        <v>0</v>
      </c>
      <c r="H25" s="44">
        <f t="shared" si="4"/>
        <v>0</v>
      </c>
      <c r="I25" s="44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41">
        <v>2</v>
      </c>
      <c r="C27" s="40" t="s">
        <v>57</v>
      </c>
      <c r="D27" s="39">
        <f t="shared" ref="D27:I27" si="5">SUM(D28:D45)</f>
        <v>127</v>
      </c>
      <c r="E27" s="39">
        <f>SUM(E28:E45)</f>
        <v>58557</v>
      </c>
      <c r="F27" s="39">
        <f t="shared" si="5"/>
        <v>242</v>
      </c>
      <c r="G27" s="39">
        <f>SUM(G28:G45)</f>
        <v>48764</v>
      </c>
      <c r="H27" s="39">
        <f t="shared" si="5"/>
        <v>369</v>
      </c>
      <c r="I27" s="39">
        <f t="shared" si="5"/>
        <v>107321</v>
      </c>
    </row>
    <row r="28" spans="1:9" ht="15.75" hidden="1" outlineLevel="1" x14ac:dyDescent="0.3">
      <c r="A28" s="6"/>
      <c r="B28" s="28" t="s">
        <v>85</v>
      </c>
      <c r="C28" s="29" t="s">
        <v>141</v>
      </c>
      <c r="D28" s="30">
        <v>3</v>
      </c>
      <c r="E28" s="30">
        <v>2087</v>
      </c>
      <c r="F28" s="30">
        <v>9</v>
      </c>
      <c r="G28" s="30">
        <v>1386</v>
      </c>
      <c r="H28" s="44">
        <f>D28+F28</f>
        <v>12</v>
      </c>
      <c r="I28" s="44">
        <f>E28+G28</f>
        <v>3473</v>
      </c>
    </row>
    <row r="29" spans="1:9" ht="15.75" hidden="1" outlineLevel="1" x14ac:dyDescent="0.3">
      <c r="A29" s="6"/>
      <c r="B29" s="31" t="s">
        <v>86</v>
      </c>
      <c r="C29" s="32" t="s">
        <v>65</v>
      </c>
      <c r="D29" s="30">
        <v>10</v>
      </c>
      <c r="E29" s="30">
        <v>3999</v>
      </c>
      <c r="F29" s="30"/>
      <c r="G29" s="30"/>
      <c r="H29" s="44">
        <f t="shared" ref="H29:H38" si="6">D29+F29</f>
        <v>10</v>
      </c>
      <c r="I29" s="44">
        <f t="shared" ref="I29:I45" si="7">E29+G29</f>
        <v>3999</v>
      </c>
    </row>
    <row r="30" spans="1:9" ht="15.75" hidden="1" outlineLevel="1" x14ac:dyDescent="0.3">
      <c r="A30" s="6"/>
      <c r="B30" s="31" t="s">
        <v>87</v>
      </c>
      <c r="C30" s="32" t="s">
        <v>66</v>
      </c>
      <c r="D30" s="30">
        <v>63</v>
      </c>
      <c r="E30" s="30">
        <v>25506</v>
      </c>
      <c r="F30" s="30">
        <v>36</v>
      </c>
      <c r="G30" s="30">
        <v>12071</v>
      </c>
      <c r="H30" s="44">
        <f t="shared" si="6"/>
        <v>99</v>
      </c>
      <c r="I30" s="44">
        <f t="shared" si="7"/>
        <v>37577</v>
      </c>
    </row>
    <row r="31" spans="1:9" ht="15.75" hidden="1" outlineLevel="1" x14ac:dyDescent="0.3">
      <c r="A31" s="6"/>
      <c r="B31" s="28" t="s">
        <v>88</v>
      </c>
      <c r="C31" s="111" t="s">
        <v>67</v>
      </c>
      <c r="D31" s="30"/>
      <c r="E31" s="30"/>
      <c r="F31" s="30"/>
      <c r="G31" s="30"/>
      <c r="H31" s="44">
        <f t="shared" si="6"/>
        <v>0</v>
      </c>
      <c r="I31" s="44">
        <f t="shared" si="7"/>
        <v>0</v>
      </c>
    </row>
    <row r="32" spans="1:9" ht="15.75" hidden="1" outlineLevel="1" x14ac:dyDescent="0.3">
      <c r="A32" s="6"/>
      <c r="B32" s="31" t="s">
        <v>89</v>
      </c>
      <c r="C32" s="32" t="s">
        <v>68</v>
      </c>
      <c r="D32" s="30">
        <f>16</f>
        <v>16</v>
      </c>
      <c r="E32" s="30">
        <f>6161+414+1470</f>
        <v>8045</v>
      </c>
      <c r="F32" s="30">
        <v>2</v>
      </c>
      <c r="G32" s="30">
        <v>1016</v>
      </c>
      <c r="H32" s="44">
        <f t="shared" si="6"/>
        <v>18</v>
      </c>
      <c r="I32" s="44">
        <f t="shared" si="7"/>
        <v>9061</v>
      </c>
    </row>
    <row r="33" spans="1:9" ht="15.75" hidden="1" outlineLevel="1" x14ac:dyDescent="0.3">
      <c r="A33" s="6"/>
      <c r="B33" s="31" t="s">
        <v>90</v>
      </c>
      <c r="C33" s="32" t="s">
        <v>69</v>
      </c>
      <c r="D33" s="30">
        <v>1</v>
      </c>
      <c r="E33" s="30">
        <v>1000</v>
      </c>
      <c r="F33" s="30">
        <v>90</v>
      </c>
      <c r="G33" s="30">
        <v>19642</v>
      </c>
      <c r="H33" s="44">
        <f t="shared" si="6"/>
        <v>91</v>
      </c>
      <c r="I33" s="44">
        <f t="shared" si="7"/>
        <v>20642</v>
      </c>
    </row>
    <row r="34" spans="1:9" ht="15.75" hidden="1" outlineLevel="1" x14ac:dyDescent="0.3">
      <c r="A34" s="6"/>
      <c r="B34" s="28" t="s">
        <v>91</v>
      </c>
      <c r="C34" s="32" t="s">
        <v>70</v>
      </c>
      <c r="D34" s="30">
        <v>5</v>
      </c>
      <c r="E34" s="30">
        <v>2226</v>
      </c>
      <c r="F34" s="30">
        <v>78</v>
      </c>
      <c r="G34" s="30">
        <v>10145</v>
      </c>
      <c r="H34" s="44">
        <f t="shared" si="6"/>
        <v>83</v>
      </c>
      <c r="I34" s="44">
        <f t="shared" si="7"/>
        <v>12371</v>
      </c>
    </row>
    <row r="35" spans="1:9" ht="15.75" hidden="1" outlineLevel="1" x14ac:dyDescent="0.3">
      <c r="A35" s="6"/>
      <c r="B35" s="31" t="s">
        <v>92</v>
      </c>
      <c r="C35" s="32" t="s">
        <v>71</v>
      </c>
      <c r="D35" s="30"/>
      <c r="E35" s="30"/>
      <c r="F35" s="30">
        <v>25</v>
      </c>
      <c r="G35" s="30">
        <v>3550</v>
      </c>
      <c r="H35" s="44">
        <f t="shared" si="6"/>
        <v>25</v>
      </c>
      <c r="I35" s="44">
        <f t="shared" si="7"/>
        <v>3550</v>
      </c>
    </row>
    <row r="36" spans="1:9" ht="15.75" hidden="1" outlineLevel="1" x14ac:dyDescent="0.3">
      <c r="A36" s="6"/>
      <c r="B36" s="31" t="s">
        <v>93</v>
      </c>
      <c r="C36" s="32" t="s">
        <v>72</v>
      </c>
      <c r="D36" s="30">
        <v>6</v>
      </c>
      <c r="E36" s="30">
        <v>1358</v>
      </c>
      <c r="F36" s="30"/>
      <c r="G36" s="30"/>
      <c r="H36" s="44">
        <f t="shared" si="6"/>
        <v>6</v>
      </c>
      <c r="I36" s="44">
        <f t="shared" si="7"/>
        <v>1358</v>
      </c>
    </row>
    <row r="37" spans="1:9" ht="15.75" hidden="1" outlineLevel="1" x14ac:dyDescent="0.3">
      <c r="A37" s="6"/>
      <c r="B37" s="28" t="s">
        <v>94</v>
      </c>
      <c r="C37" s="32" t="s">
        <v>73</v>
      </c>
      <c r="D37" s="30"/>
      <c r="E37" s="30"/>
      <c r="F37" s="30"/>
      <c r="G37" s="30"/>
      <c r="H37" s="44">
        <f t="shared" si="6"/>
        <v>0</v>
      </c>
      <c r="I37" s="44">
        <f t="shared" si="7"/>
        <v>0</v>
      </c>
    </row>
    <row r="38" spans="1:9" ht="15.75" hidden="1" outlineLevel="1" x14ac:dyDescent="0.3">
      <c r="A38" s="6"/>
      <c r="B38" s="31" t="s">
        <v>95</v>
      </c>
      <c r="C38" s="32" t="s">
        <v>74</v>
      </c>
      <c r="D38" s="30">
        <v>0</v>
      </c>
      <c r="E38" s="30">
        <v>0</v>
      </c>
      <c r="F38" s="30"/>
      <c r="G38" s="30"/>
      <c r="H38" s="44">
        <f t="shared" si="6"/>
        <v>0</v>
      </c>
      <c r="I38" s="44">
        <f t="shared" si="7"/>
        <v>0</v>
      </c>
    </row>
    <row r="39" spans="1:9" ht="15.75" hidden="1" outlineLevel="1" x14ac:dyDescent="0.3">
      <c r="A39" s="6"/>
      <c r="B39" s="31" t="s">
        <v>96</v>
      </c>
      <c r="C39" s="32" t="s">
        <v>75</v>
      </c>
      <c r="D39" s="30">
        <v>2</v>
      </c>
      <c r="E39" s="30">
        <v>224</v>
      </c>
      <c r="F39" s="30"/>
      <c r="G39" s="30"/>
      <c r="H39" s="44">
        <f>D39+F39</f>
        <v>2</v>
      </c>
      <c r="I39" s="44">
        <f t="shared" si="7"/>
        <v>224</v>
      </c>
    </row>
    <row r="40" spans="1:9" ht="15.75" hidden="1" outlineLevel="1" x14ac:dyDescent="0.3">
      <c r="A40" s="6"/>
      <c r="B40" s="28" t="s">
        <v>97</v>
      </c>
      <c r="C40" s="32" t="s">
        <v>140</v>
      </c>
      <c r="D40" s="30"/>
      <c r="E40" s="30"/>
      <c r="F40" s="30">
        <v>2</v>
      </c>
      <c r="G40" s="30">
        <v>954</v>
      </c>
      <c r="H40" s="44">
        <f t="shared" ref="H40:H45" si="8">D40+F40</f>
        <v>2</v>
      </c>
      <c r="I40" s="44">
        <f t="shared" si="7"/>
        <v>954</v>
      </c>
    </row>
    <row r="41" spans="1:9" ht="15.75" hidden="1" outlineLevel="1" x14ac:dyDescent="0.3">
      <c r="A41" s="6"/>
      <c r="B41" s="31" t="s">
        <v>98</v>
      </c>
      <c r="C41" s="32" t="s">
        <v>76</v>
      </c>
      <c r="D41" s="30"/>
      <c r="E41" s="30"/>
      <c r="F41" s="30"/>
      <c r="G41" s="30"/>
      <c r="H41" s="44">
        <f t="shared" si="8"/>
        <v>0</v>
      </c>
      <c r="I41" s="44">
        <f t="shared" si="7"/>
        <v>0</v>
      </c>
    </row>
    <row r="42" spans="1:9" ht="15.75" hidden="1" outlineLevel="1" x14ac:dyDescent="0.3">
      <c r="A42" s="6"/>
      <c r="B42" s="31" t="s">
        <v>99</v>
      </c>
      <c r="C42" s="32" t="s">
        <v>77</v>
      </c>
      <c r="D42" s="30"/>
      <c r="E42" s="30"/>
      <c r="F42" s="30"/>
      <c r="G42" s="30"/>
      <c r="H42" s="44">
        <f t="shared" si="8"/>
        <v>0</v>
      </c>
      <c r="I42" s="44">
        <f t="shared" si="7"/>
        <v>0</v>
      </c>
    </row>
    <row r="43" spans="1:9" ht="15.75" hidden="1" outlineLevel="1" x14ac:dyDescent="0.3">
      <c r="A43" s="6"/>
      <c r="B43" s="28" t="s">
        <v>100</v>
      </c>
      <c r="C43" s="32" t="s">
        <v>78</v>
      </c>
      <c r="D43" s="30">
        <v>2</v>
      </c>
      <c r="E43" s="30">
        <v>915</v>
      </c>
      <c r="F43" s="30"/>
      <c r="G43" s="30"/>
      <c r="H43" s="44">
        <f t="shared" si="8"/>
        <v>2</v>
      </c>
      <c r="I43" s="44">
        <f t="shared" si="7"/>
        <v>915</v>
      </c>
    </row>
    <row r="44" spans="1:9" ht="15.75" hidden="1" outlineLevel="1" x14ac:dyDescent="0.3">
      <c r="A44" s="6"/>
      <c r="B44" s="31" t="s">
        <v>101</v>
      </c>
      <c r="C44" s="32" t="s">
        <v>79</v>
      </c>
      <c r="D44" s="30"/>
      <c r="E44" s="30"/>
      <c r="F44" s="30"/>
      <c r="G44" s="30"/>
      <c r="H44" s="44">
        <f t="shared" si="8"/>
        <v>0</v>
      </c>
      <c r="I44" s="44">
        <f t="shared" si="7"/>
        <v>0</v>
      </c>
    </row>
    <row r="45" spans="1:9" ht="15.75" hidden="1" outlineLevel="1" x14ac:dyDescent="0.3">
      <c r="A45" s="6"/>
      <c r="B45" s="31" t="s">
        <v>102</v>
      </c>
      <c r="C45" s="32" t="s">
        <v>80</v>
      </c>
      <c r="D45" s="30">
        <v>19</v>
      </c>
      <c r="E45" s="30">
        <v>13197</v>
      </c>
      <c r="F45" s="30"/>
      <c r="G45" s="30"/>
      <c r="H45" s="44">
        <f t="shared" si="8"/>
        <v>19</v>
      </c>
      <c r="I45" s="44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41">
        <v>3</v>
      </c>
      <c r="C47" s="40" t="s">
        <v>58</v>
      </c>
      <c r="D47" s="39">
        <f t="shared" ref="D47:I47" si="9">SUM(D48:D65)</f>
        <v>125</v>
      </c>
      <c r="E47" s="39">
        <f>SUM(E48:E65)</f>
        <v>227617</v>
      </c>
      <c r="F47" s="39">
        <f t="shared" si="9"/>
        <v>15</v>
      </c>
      <c r="G47" s="39">
        <f>SUM(G48:G65)</f>
        <v>25347</v>
      </c>
      <c r="H47" s="39">
        <f t="shared" si="9"/>
        <v>140</v>
      </c>
      <c r="I47" s="39">
        <f t="shared" si="9"/>
        <v>252964</v>
      </c>
    </row>
    <row r="48" spans="1:9" ht="15.75" hidden="1" outlineLevel="1" x14ac:dyDescent="0.3">
      <c r="A48" s="6"/>
      <c r="B48" s="28" t="s">
        <v>103</v>
      </c>
      <c r="C48" s="29" t="s">
        <v>141</v>
      </c>
      <c r="D48" s="30">
        <v>1</v>
      </c>
      <c r="E48" s="30">
        <v>1175</v>
      </c>
      <c r="F48" s="30">
        <v>2</v>
      </c>
      <c r="G48" s="30">
        <v>3120</v>
      </c>
      <c r="H48" s="44">
        <f>D48+F48</f>
        <v>3</v>
      </c>
      <c r="I48" s="44">
        <f>E48+G48</f>
        <v>4295</v>
      </c>
    </row>
    <row r="49" spans="1:9" ht="15.75" hidden="1" outlineLevel="1" x14ac:dyDescent="0.3">
      <c r="A49" s="6"/>
      <c r="B49" s="31" t="s">
        <v>104</v>
      </c>
      <c r="C49" s="32" t="s">
        <v>65</v>
      </c>
      <c r="D49" s="30">
        <v>4</v>
      </c>
      <c r="E49" s="30">
        <v>6095</v>
      </c>
      <c r="F49" s="30"/>
      <c r="G49" s="30"/>
      <c r="H49" s="44">
        <f t="shared" ref="H49:H58" si="10">D49+F49</f>
        <v>4</v>
      </c>
      <c r="I49" s="44">
        <f t="shared" ref="I49:I65" si="11">E49+G49</f>
        <v>6095</v>
      </c>
    </row>
    <row r="50" spans="1:9" ht="15.75" hidden="1" outlineLevel="1" x14ac:dyDescent="0.3">
      <c r="A50" s="6"/>
      <c r="B50" s="31" t="s">
        <v>105</v>
      </c>
      <c r="C50" s="32" t="s">
        <v>66</v>
      </c>
      <c r="D50" s="30">
        <v>39</v>
      </c>
      <c r="E50" s="30">
        <v>65611</v>
      </c>
      <c r="F50" s="30">
        <v>10</v>
      </c>
      <c r="G50" s="30">
        <v>16066</v>
      </c>
      <c r="H50" s="44">
        <f t="shared" si="10"/>
        <v>49</v>
      </c>
      <c r="I50" s="44">
        <f t="shared" si="11"/>
        <v>81677</v>
      </c>
    </row>
    <row r="51" spans="1:9" ht="15.75" hidden="1" outlineLevel="1" x14ac:dyDescent="0.3">
      <c r="A51" s="6"/>
      <c r="B51" s="28" t="s">
        <v>106</v>
      </c>
      <c r="C51" s="111" t="s">
        <v>67</v>
      </c>
      <c r="D51" s="30"/>
      <c r="E51" s="30"/>
      <c r="F51" s="30"/>
      <c r="G51" s="30"/>
      <c r="H51" s="44">
        <f t="shared" si="10"/>
        <v>0</v>
      </c>
      <c r="I51" s="44">
        <f t="shared" si="11"/>
        <v>0</v>
      </c>
    </row>
    <row r="52" spans="1:9" ht="15.75" hidden="1" outlineLevel="1" x14ac:dyDescent="0.3">
      <c r="A52" s="6"/>
      <c r="B52" s="31" t="s">
        <v>107</v>
      </c>
      <c r="C52" s="32" t="s">
        <v>68</v>
      </c>
      <c r="D52" s="30">
        <v>8</v>
      </c>
      <c r="E52" s="30">
        <f>9682+1449+2060</f>
        <v>13191</v>
      </c>
      <c r="F52" s="30">
        <v>2</v>
      </c>
      <c r="G52" s="30">
        <f>2247+1834</f>
        <v>4081</v>
      </c>
      <c r="H52" s="44">
        <f t="shared" si="10"/>
        <v>10</v>
      </c>
      <c r="I52" s="44">
        <f t="shared" si="11"/>
        <v>17272</v>
      </c>
    </row>
    <row r="53" spans="1:9" ht="15.75" hidden="1" outlineLevel="1" x14ac:dyDescent="0.3">
      <c r="A53" s="6"/>
      <c r="B53" s="31" t="s">
        <v>108</v>
      </c>
      <c r="C53" s="32" t="s">
        <v>69</v>
      </c>
      <c r="D53" s="30"/>
      <c r="E53" s="30"/>
      <c r="F53" s="30"/>
      <c r="G53" s="30"/>
      <c r="H53" s="44">
        <f t="shared" si="10"/>
        <v>0</v>
      </c>
      <c r="I53" s="44">
        <f t="shared" si="11"/>
        <v>0</v>
      </c>
    </row>
    <row r="54" spans="1:9" ht="15.75" hidden="1" outlineLevel="1" x14ac:dyDescent="0.3">
      <c r="A54" s="6"/>
      <c r="B54" s="28" t="s">
        <v>109</v>
      </c>
      <c r="C54" s="32" t="s">
        <v>70</v>
      </c>
      <c r="D54" s="30">
        <v>4</v>
      </c>
      <c r="E54" s="30">
        <v>5066</v>
      </c>
      <c r="F54" s="30">
        <v>1</v>
      </c>
      <c r="G54" s="30">
        <v>2080</v>
      </c>
      <c r="H54" s="44">
        <f t="shared" si="10"/>
        <v>5</v>
      </c>
      <c r="I54" s="44">
        <f t="shared" si="11"/>
        <v>7146</v>
      </c>
    </row>
    <row r="55" spans="1:9" ht="15.75" hidden="1" outlineLevel="1" x14ac:dyDescent="0.3">
      <c r="A55" s="6"/>
      <c r="B55" s="31" t="s">
        <v>110</v>
      </c>
      <c r="C55" s="32" t="s">
        <v>71</v>
      </c>
      <c r="D55" s="30"/>
      <c r="E55" s="30"/>
      <c r="F55" s="30"/>
      <c r="G55" s="30"/>
      <c r="H55" s="44">
        <f t="shared" si="10"/>
        <v>0</v>
      </c>
      <c r="I55" s="44">
        <f t="shared" si="11"/>
        <v>0</v>
      </c>
    </row>
    <row r="56" spans="1:9" ht="15.75" hidden="1" outlineLevel="1" x14ac:dyDescent="0.3">
      <c r="A56" s="6"/>
      <c r="B56" s="31" t="s">
        <v>111</v>
      </c>
      <c r="C56" s="32" t="s">
        <v>72</v>
      </c>
      <c r="D56" s="30"/>
      <c r="E56" s="30"/>
      <c r="F56" s="30"/>
      <c r="G56" s="30"/>
      <c r="H56" s="44">
        <f t="shared" si="10"/>
        <v>0</v>
      </c>
      <c r="I56" s="44">
        <f t="shared" si="11"/>
        <v>0</v>
      </c>
    </row>
    <row r="57" spans="1:9" ht="15.75" hidden="1" outlineLevel="1" x14ac:dyDescent="0.3">
      <c r="A57" s="6"/>
      <c r="B57" s="28" t="s">
        <v>112</v>
      </c>
      <c r="C57" s="32" t="s">
        <v>73</v>
      </c>
      <c r="D57" s="30"/>
      <c r="E57" s="30"/>
      <c r="F57" s="30"/>
      <c r="G57" s="30"/>
      <c r="H57" s="44">
        <f t="shared" si="10"/>
        <v>0</v>
      </c>
      <c r="I57" s="44">
        <f t="shared" si="11"/>
        <v>0</v>
      </c>
    </row>
    <row r="58" spans="1:9" ht="15.75" hidden="1" outlineLevel="1" x14ac:dyDescent="0.3">
      <c r="A58" s="6"/>
      <c r="B58" s="31" t="s">
        <v>113</v>
      </c>
      <c r="C58" s="32" t="s">
        <v>74</v>
      </c>
      <c r="D58" s="30"/>
      <c r="E58" s="30"/>
      <c r="F58" s="30"/>
      <c r="G58" s="30"/>
      <c r="H58" s="44">
        <f t="shared" si="10"/>
        <v>0</v>
      </c>
      <c r="I58" s="44">
        <f t="shared" si="11"/>
        <v>0</v>
      </c>
    </row>
    <row r="59" spans="1:9" ht="15.75" hidden="1" outlineLevel="1" x14ac:dyDescent="0.3">
      <c r="A59" s="6"/>
      <c r="B59" s="31" t="s">
        <v>114</v>
      </c>
      <c r="C59" s="32" t="s">
        <v>75</v>
      </c>
      <c r="D59" s="30"/>
      <c r="E59" s="30"/>
      <c r="F59" s="30"/>
      <c r="G59" s="30"/>
      <c r="H59" s="44">
        <f>D59+F59</f>
        <v>0</v>
      </c>
      <c r="I59" s="44">
        <f t="shared" si="11"/>
        <v>0</v>
      </c>
    </row>
    <row r="60" spans="1:9" ht="15.75" hidden="1" outlineLevel="1" x14ac:dyDescent="0.3">
      <c r="A60" s="6"/>
      <c r="B60" s="28" t="s">
        <v>115</v>
      </c>
      <c r="C60" s="32" t="s">
        <v>140</v>
      </c>
      <c r="D60" s="30"/>
      <c r="E60" s="30"/>
      <c r="F60" s="30"/>
      <c r="G60" s="30"/>
      <c r="H60" s="44">
        <f t="shared" ref="H60:H65" si="12">D60+F60</f>
        <v>0</v>
      </c>
      <c r="I60" s="44">
        <f t="shared" si="11"/>
        <v>0</v>
      </c>
    </row>
    <row r="61" spans="1:9" ht="15.75" hidden="1" outlineLevel="1" x14ac:dyDescent="0.3">
      <c r="A61" s="6"/>
      <c r="B61" s="31" t="s">
        <v>116</v>
      </c>
      <c r="C61" s="32" t="s">
        <v>76</v>
      </c>
      <c r="D61" s="30"/>
      <c r="E61" s="30"/>
      <c r="F61" s="30"/>
      <c r="G61" s="30"/>
      <c r="H61" s="44">
        <f t="shared" si="12"/>
        <v>0</v>
      </c>
      <c r="I61" s="44">
        <f t="shared" si="11"/>
        <v>0</v>
      </c>
    </row>
    <row r="62" spans="1:9" ht="15.75" hidden="1" outlineLevel="1" x14ac:dyDescent="0.3">
      <c r="A62" s="6"/>
      <c r="B62" s="31" t="s">
        <v>117</v>
      </c>
      <c r="C62" s="32" t="s">
        <v>77</v>
      </c>
      <c r="D62" s="30"/>
      <c r="E62" s="30"/>
      <c r="F62" s="30"/>
      <c r="G62" s="30"/>
      <c r="H62" s="44">
        <f t="shared" si="12"/>
        <v>0</v>
      </c>
      <c r="I62" s="44">
        <f t="shared" si="11"/>
        <v>0</v>
      </c>
    </row>
    <row r="63" spans="1:9" ht="15.75" hidden="1" outlineLevel="1" x14ac:dyDescent="0.3">
      <c r="A63" s="6"/>
      <c r="B63" s="28" t="s">
        <v>118</v>
      </c>
      <c r="C63" s="32" t="s">
        <v>78</v>
      </c>
      <c r="D63" s="30">
        <v>3</v>
      </c>
      <c r="E63" s="30">
        <v>3777</v>
      </c>
      <c r="F63" s="30"/>
      <c r="G63" s="30"/>
      <c r="H63" s="44">
        <f t="shared" si="12"/>
        <v>3</v>
      </c>
      <c r="I63" s="44">
        <f t="shared" si="11"/>
        <v>3777</v>
      </c>
    </row>
    <row r="64" spans="1:9" ht="15.75" hidden="1" outlineLevel="1" x14ac:dyDescent="0.3">
      <c r="A64" s="6"/>
      <c r="B64" s="31" t="s">
        <v>119</v>
      </c>
      <c r="C64" s="32" t="s">
        <v>79</v>
      </c>
      <c r="D64" s="30"/>
      <c r="E64" s="30"/>
      <c r="F64" s="30"/>
      <c r="G64" s="30"/>
      <c r="H64" s="44">
        <f t="shared" si="12"/>
        <v>0</v>
      </c>
      <c r="I64" s="44">
        <f t="shared" si="11"/>
        <v>0</v>
      </c>
    </row>
    <row r="65" spans="1:9" ht="15.75" hidden="1" outlineLevel="1" x14ac:dyDescent="0.3">
      <c r="A65" s="6"/>
      <c r="B65" s="31" t="s">
        <v>120</v>
      </c>
      <c r="C65" s="32" t="s">
        <v>80</v>
      </c>
      <c r="D65" s="30">
        <v>66</v>
      </c>
      <c r="E65" s="30">
        <v>132702</v>
      </c>
      <c r="F65" s="30"/>
      <c r="G65" s="30"/>
      <c r="H65" s="44">
        <f t="shared" si="12"/>
        <v>66</v>
      </c>
      <c r="I65" s="44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41">
        <v>4</v>
      </c>
      <c r="C67" s="40" t="s">
        <v>59</v>
      </c>
      <c r="D67" s="39">
        <f t="shared" ref="D67:H67" si="13">SUM(D68:D85)</f>
        <v>234</v>
      </c>
      <c r="E67" s="39">
        <f>SUM(E68:E85)</f>
        <v>3453603</v>
      </c>
      <c r="F67" s="39">
        <f t="shared" si="13"/>
        <v>10</v>
      </c>
      <c r="G67" s="39">
        <f>SUM(G68:G85)</f>
        <v>69257</v>
      </c>
      <c r="H67" s="39">
        <f t="shared" si="13"/>
        <v>244</v>
      </c>
      <c r="I67" s="39">
        <f>SUM(I68:I85)</f>
        <v>3522860</v>
      </c>
    </row>
    <row r="68" spans="1:9" ht="15.75" hidden="1" outlineLevel="1" x14ac:dyDescent="0.3">
      <c r="A68" s="6"/>
      <c r="B68" s="28" t="s">
        <v>121</v>
      </c>
      <c r="C68" s="29" t="s">
        <v>141</v>
      </c>
      <c r="D68" s="116">
        <v>2</v>
      </c>
      <c r="E68" s="116">
        <v>16951</v>
      </c>
      <c r="F68" s="116"/>
      <c r="G68" s="116"/>
      <c r="H68" s="44">
        <f>D68+F68</f>
        <v>2</v>
      </c>
      <c r="I68" s="44">
        <f>E68+G68</f>
        <v>16951</v>
      </c>
    </row>
    <row r="69" spans="1:9" ht="15.75" hidden="1" outlineLevel="1" x14ac:dyDescent="0.3">
      <c r="A69" s="6"/>
      <c r="B69" s="31" t="s">
        <v>122</v>
      </c>
      <c r="C69" s="32" t="s">
        <v>65</v>
      </c>
      <c r="D69" s="116">
        <v>9</v>
      </c>
      <c r="E69" s="116">
        <v>50378</v>
      </c>
      <c r="F69" s="116"/>
      <c r="G69" s="116"/>
      <c r="H69" s="44">
        <f t="shared" ref="H69:H78" si="14">D69+F69</f>
        <v>9</v>
      </c>
      <c r="I69" s="44">
        <f t="shared" ref="I69:I85" si="15">E69+G69</f>
        <v>50378</v>
      </c>
    </row>
    <row r="70" spans="1:9" ht="15.75" hidden="1" outlineLevel="1" x14ac:dyDescent="0.3">
      <c r="A70" s="6"/>
      <c r="B70" s="31" t="s">
        <v>123</v>
      </c>
      <c r="C70" s="32" t="s">
        <v>66</v>
      </c>
      <c r="D70" s="116">
        <v>21</v>
      </c>
      <c r="E70" s="116">
        <v>160628</v>
      </c>
      <c r="F70" s="116">
        <v>7</v>
      </c>
      <c r="G70" s="116">
        <v>42811</v>
      </c>
      <c r="H70" s="44">
        <f t="shared" si="14"/>
        <v>28</v>
      </c>
      <c r="I70" s="44">
        <f t="shared" si="15"/>
        <v>203439</v>
      </c>
    </row>
    <row r="71" spans="1:9" ht="15.75" hidden="1" outlineLevel="1" x14ac:dyDescent="0.3">
      <c r="A71" s="6"/>
      <c r="B71" s="28" t="s">
        <v>124</v>
      </c>
      <c r="C71" s="111" t="s">
        <v>67</v>
      </c>
      <c r="D71" s="116"/>
      <c r="E71" s="116"/>
      <c r="F71" s="116"/>
      <c r="G71" s="116"/>
      <c r="H71" s="44">
        <f t="shared" si="14"/>
        <v>0</v>
      </c>
      <c r="I71" s="44">
        <f t="shared" si="15"/>
        <v>0</v>
      </c>
    </row>
    <row r="72" spans="1:9" ht="15.75" hidden="1" outlineLevel="1" x14ac:dyDescent="0.3">
      <c r="A72" s="6"/>
      <c r="B72" s="31" t="s">
        <v>125</v>
      </c>
      <c r="C72" s="32" t="s">
        <v>68</v>
      </c>
      <c r="D72" s="116">
        <f>35+5</f>
        <v>40</v>
      </c>
      <c r="E72" s="116">
        <f>660395+8281+27350</f>
        <v>696026</v>
      </c>
      <c r="F72" s="116">
        <f>1+1</f>
        <v>2</v>
      </c>
      <c r="G72" s="116">
        <f>15628+8059</f>
        <v>23687</v>
      </c>
      <c r="H72" s="44">
        <f t="shared" si="14"/>
        <v>42</v>
      </c>
      <c r="I72" s="44">
        <f t="shared" si="15"/>
        <v>719713</v>
      </c>
    </row>
    <row r="73" spans="1:9" ht="15.75" hidden="1" outlineLevel="1" x14ac:dyDescent="0.3">
      <c r="A73" s="6"/>
      <c r="B73" s="31" t="s">
        <v>126</v>
      </c>
      <c r="C73" s="32" t="s">
        <v>69</v>
      </c>
      <c r="D73" s="116">
        <v>3</v>
      </c>
      <c r="E73" s="116">
        <v>62752</v>
      </c>
      <c r="F73" s="116"/>
      <c r="G73" s="116"/>
      <c r="H73" s="44">
        <f t="shared" si="14"/>
        <v>3</v>
      </c>
      <c r="I73" s="44">
        <f t="shared" si="15"/>
        <v>62752</v>
      </c>
    </row>
    <row r="74" spans="1:9" ht="15.75" hidden="1" outlineLevel="1" x14ac:dyDescent="0.3">
      <c r="A74" s="6"/>
      <c r="B74" s="28" t="s">
        <v>127</v>
      </c>
      <c r="C74" s="32" t="s">
        <v>70</v>
      </c>
      <c r="D74" s="116">
        <v>4</v>
      </c>
      <c r="E74" s="116">
        <v>50344</v>
      </c>
      <c r="F74" s="116">
        <v>1</v>
      </c>
      <c r="G74" s="116">
        <v>2759</v>
      </c>
      <c r="H74" s="44">
        <f t="shared" si="14"/>
        <v>5</v>
      </c>
      <c r="I74" s="44">
        <f t="shared" si="15"/>
        <v>53103</v>
      </c>
    </row>
    <row r="75" spans="1:9" ht="15.75" hidden="1" outlineLevel="1" x14ac:dyDescent="0.3">
      <c r="A75" s="6"/>
      <c r="B75" s="31" t="s">
        <v>128</v>
      </c>
      <c r="C75" s="32" t="s">
        <v>71</v>
      </c>
      <c r="D75" s="116"/>
      <c r="E75" s="116"/>
      <c r="F75" s="116"/>
      <c r="G75" s="116"/>
      <c r="H75" s="44">
        <f t="shared" si="14"/>
        <v>0</v>
      </c>
      <c r="I75" s="44">
        <f t="shared" si="15"/>
        <v>0</v>
      </c>
    </row>
    <row r="76" spans="1:9" ht="15.75" hidden="1" outlineLevel="1" x14ac:dyDescent="0.3">
      <c r="A76" s="6"/>
      <c r="B76" s="31" t="s">
        <v>129</v>
      </c>
      <c r="C76" s="32" t="s">
        <v>72</v>
      </c>
      <c r="D76" s="116"/>
      <c r="E76" s="116"/>
      <c r="F76" s="116"/>
      <c r="G76" s="116"/>
      <c r="H76" s="44">
        <f t="shared" si="14"/>
        <v>0</v>
      </c>
      <c r="I76" s="44">
        <f t="shared" si="15"/>
        <v>0</v>
      </c>
    </row>
    <row r="77" spans="1:9" ht="15.75" hidden="1" outlineLevel="1" x14ac:dyDescent="0.3">
      <c r="A77" s="6"/>
      <c r="B77" s="28" t="s">
        <v>130</v>
      </c>
      <c r="C77" s="32" t="s">
        <v>73</v>
      </c>
      <c r="D77" s="116"/>
      <c r="E77" s="116"/>
      <c r="F77" s="116"/>
      <c r="G77" s="116"/>
      <c r="H77" s="44">
        <f t="shared" si="14"/>
        <v>0</v>
      </c>
      <c r="I77" s="44">
        <f t="shared" si="15"/>
        <v>0</v>
      </c>
    </row>
    <row r="78" spans="1:9" ht="15.75" hidden="1" outlineLevel="1" x14ac:dyDescent="0.3">
      <c r="A78" s="6"/>
      <c r="B78" s="31" t="s">
        <v>131</v>
      </c>
      <c r="C78" s="32" t="s">
        <v>74</v>
      </c>
      <c r="D78" s="116"/>
      <c r="E78" s="116"/>
      <c r="F78" s="116"/>
      <c r="G78" s="116"/>
      <c r="H78" s="44">
        <f t="shared" si="14"/>
        <v>0</v>
      </c>
      <c r="I78" s="44">
        <f t="shared" si="15"/>
        <v>0</v>
      </c>
    </row>
    <row r="79" spans="1:9" ht="15.75" hidden="1" outlineLevel="1" x14ac:dyDescent="0.3">
      <c r="A79" s="6"/>
      <c r="B79" s="31" t="s">
        <v>132</v>
      </c>
      <c r="C79" s="32" t="s">
        <v>75</v>
      </c>
      <c r="D79" s="116"/>
      <c r="E79" s="116"/>
      <c r="F79" s="116"/>
      <c r="G79" s="116"/>
      <c r="H79" s="44">
        <f>D79+F79</f>
        <v>0</v>
      </c>
      <c r="I79" s="44">
        <f t="shared" si="15"/>
        <v>0</v>
      </c>
    </row>
    <row r="80" spans="1:9" ht="15.75" hidden="1" outlineLevel="1" x14ac:dyDescent="0.3">
      <c r="A80" s="6"/>
      <c r="B80" s="28" t="s">
        <v>133</v>
      </c>
      <c r="C80" s="32" t="s">
        <v>140</v>
      </c>
      <c r="D80" s="116"/>
      <c r="E80" s="116"/>
      <c r="F80" s="116"/>
      <c r="G80" s="116"/>
      <c r="H80" s="44">
        <f t="shared" ref="H80:H85" si="16">D80+F80</f>
        <v>0</v>
      </c>
      <c r="I80" s="44">
        <f t="shared" si="15"/>
        <v>0</v>
      </c>
    </row>
    <row r="81" spans="1:9" ht="15.75" hidden="1" outlineLevel="1" x14ac:dyDescent="0.3">
      <c r="A81" s="6"/>
      <c r="B81" s="31" t="s">
        <v>134</v>
      </c>
      <c r="C81" s="32" t="s">
        <v>76</v>
      </c>
      <c r="D81" s="116"/>
      <c r="E81" s="116"/>
      <c r="F81" s="116"/>
      <c r="G81" s="116"/>
      <c r="H81" s="44">
        <f t="shared" si="16"/>
        <v>0</v>
      </c>
      <c r="I81" s="44">
        <f t="shared" si="15"/>
        <v>0</v>
      </c>
    </row>
    <row r="82" spans="1:9" ht="15.75" hidden="1" outlineLevel="1" x14ac:dyDescent="0.3">
      <c r="A82" s="6"/>
      <c r="B82" s="31" t="s">
        <v>135</v>
      </c>
      <c r="C82" s="32" t="s">
        <v>77</v>
      </c>
      <c r="D82" s="116">
        <v>4</v>
      </c>
      <c r="E82" s="116">
        <v>41292</v>
      </c>
      <c r="F82" s="116"/>
      <c r="G82" s="116"/>
      <c r="H82" s="44">
        <f t="shared" si="16"/>
        <v>4</v>
      </c>
      <c r="I82" s="44">
        <f t="shared" si="15"/>
        <v>41292</v>
      </c>
    </row>
    <row r="83" spans="1:9" ht="15.75" hidden="1" outlineLevel="1" x14ac:dyDescent="0.3">
      <c r="A83" s="6"/>
      <c r="B83" s="28" t="s">
        <v>136</v>
      </c>
      <c r="C83" s="32" t="s">
        <v>78</v>
      </c>
      <c r="D83" s="116"/>
      <c r="E83" s="116"/>
      <c r="F83" s="116"/>
      <c r="G83" s="116"/>
      <c r="H83" s="44">
        <f t="shared" si="16"/>
        <v>0</v>
      </c>
      <c r="I83" s="44">
        <f t="shared" si="15"/>
        <v>0</v>
      </c>
    </row>
    <row r="84" spans="1:9" ht="15.75" hidden="1" outlineLevel="1" x14ac:dyDescent="0.3">
      <c r="A84" s="6"/>
      <c r="B84" s="31" t="s">
        <v>137</v>
      </c>
      <c r="C84" s="32" t="s">
        <v>79</v>
      </c>
      <c r="D84" s="116"/>
      <c r="E84" s="116"/>
      <c r="F84" s="116"/>
      <c r="G84" s="116"/>
      <c r="H84" s="44">
        <f t="shared" si="16"/>
        <v>0</v>
      </c>
      <c r="I84" s="44">
        <f t="shared" si="15"/>
        <v>0</v>
      </c>
    </row>
    <row r="85" spans="1:9" ht="15.75" hidden="1" outlineLevel="1" x14ac:dyDescent="0.3">
      <c r="A85" s="6"/>
      <c r="B85" s="31" t="s">
        <v>138</v>
      </c>
      <c r="C85" s="32" t="s">
        <v>80</v>
      </c>
      <c r="D85" s="116">
        <v>151</v>
      </c>
      <c r="E85" s="116">
        <v>2375232</v>
      </c>
      <c r="F85" s="116"/>
      <c r="G85" s="116"/>
      <c r="H85" s="44">
        <f t="shared" si="16"/>
        <v>151</v>
      </c>
      <c r="I85" s="44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42" t="s">
        <v>60</v>
      </c>
      <c r="D87" s="43">
        <f>D7+D27+D47+D67</f>
        <v>498</v>
      </c>
      <c r="E87" s="43">
        <f>E7+E27+E47+E67</f>
        <v>3740206</v>
      </c>
      <c r="F87" s="43">
        <f t="shared" ref="F87:H87" si="17">F7+F27+F47+F67</f>
        <v>384</v>
      </c>
      <c r="G87" s="43">
        <f>G7+G27+G47+G67</f>
        <v>152113</v>
      </c>
      <c r="H87" s="43">
        <f t="shared" si="17"/>
        <v>882</v>
      </c>
      <c r="I87" s="43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14"/>
      <c r="F89" s="114"/>
      <c r="G89" s="114"/>
    </row>
    <row r="90" spans="1:9" ht="15.75" x14ac:dyDescent="0.3">
      <c r="A90" s="6"/>
      <c r="B90" s="13"/>
      <c r="E90" s="115"/>
      <c r="G90" s="115"/>
      <c r="I90" s="115"/>
    </row>
    <row r="91" spans="1:9" ht="15.75" x14ac:dyDescent="0.3">
      <c r="A91" s="6"/>
      <c r="B91" s="13"/>
      <c r="E91" s="115"/>
      <c r="G91" s="115"/>
    </row>
    <row r="92" spans="1:9" ht="14.45" x14ac:dyDescent="0.35">
      <c r="A92" s="6"/>
      <c r="B92" s="12"/>
    </row>
    <row r="93" spans="1:9" ht="14.45" x14ac:dyDescent="0.35">
      <c r="A93" s="6"/>
      <c r="B93" s="12"/>
    </row>
    <row r="94" spans="1:9" ht="14.45" x14ac:dyDescent="0.35">
      <c r="A94" s="6"/>
      <c r="B94" s="13"/>
    </row>
    <row r="95" spans="1:9" ht="14.45" x14ac:dyDescent="0.35">
      <c r="A95" s="6"/>
      <c r="B95" s="18"/>
    </row>
    <row r="96" spans="1:9" ht="14.45" x14ac:dyDescent="0.35">
      <c r="A96" s="6"/>
      <c r="B96" s="13"/>
    </row>
    <row r="97" spans="1:2" ht="14.45" x14ac:dyDescent="0.35">
      <c r="A97" s="6"/>
      <c r="B97" s="20"/>
    </row>
    <row r="98" spans="1:2" ht="14.45" x14ac:dyDescent="0.35">
      <c r="A98" s="6"/>
      <c r="B98" s="13"/>
    </row>
    <row r="99" spans="1:2" ht="14.45" x14ac:dyDescent="0.35">
      <c r="A99" s="6"/>
      <c r="B99" s="12"/>
    </row>
    <row r="100" spans="1:2" ht="14.45" x14ac:dyDescent="0.35">
      <c r="A100" s="6"/>
      <c r="B100" s="13"/>
    </row>
    <row r="101" spans="1:2" ht="14.45" x14ac:dyDescent="0.35">
      <c r="A101" s="6"/>
      <c r="B101" s="13"/>
    </row>
    <row r="102" spans="1:2" ht="14.45" x14ac:dyDescent="0.35">
      <c r="A102" s="6"/>
      <c r="B102" s="12"/>
    </row>
    <row r="103" spans="1:2" ht="14.45" x14ac:dyDescent="0.35">
      <c r="A103" s="6"/>
      <c r="B103" s="13"/>
    </row>
    <row r="104" spans="1:2" ht="14.45" x14ac:dyDescent="0.35">
      <c r="A104" s="6"/>
      <c r="B104" s="12"/>
    </row>
    <row r="105" spans="1:2" ht="14.45" x14ac:dyDescent="0.35">
      <c r="A105" s="6"/>
      <c r="B105" s="13"/>
    </row>
    <row r="106" spans="1:2" ht="14.45" x14ac:dyDescent="0.35">
      <c r="A106" s="6"/>
      <c r="B106" s="12"/>
    </row>
    <row r="107" spans="1:2" ht="14.45" x14ac:dyDescent="0.35">
      <c r="A107" s="7"/>
      <c r="B107" s="13"/>
    </row>
    <row r="108" spans="1:2" ht="14.45" x14ac:dyDescent="0.35">
      <c r="A108" s="7"/>
      <c r="B108" s="13"/>
    </row>
    <row r="109" spans="1:2" ht="14.45" x14ac:dyDescent="0.35">
      <c r="B109" s="14"/>
    </row>
    <row r="110" spans="1:2" ht="14.45" x14ac:dyDescent="0.3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64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52" t="s">
        <v>141</v>
      </c>
      <c r="C2" s="52"/>
      <c r="D2" s="96"/>
      <c r="E2" s="108">
        <f>D2/D$20</f>
        <v>0</v>
      </c>
      <c r="F2" s="108">
        <f>C2/C$20</f>
        <v>0</v>
      </c>
    </row>
    <row r="3" spans="1:6" ht="30" x14ac:dyDescent="0.35">
      <c r="A3">
        <v>2</v>
      </c>
      <c r="B3" s="52" t="s">
        <v>65</v>
      </c>
      <c r="C3" s="110"/>
      <c r="D3" s="96"/>
      <c r="E3" s="108">
        <f t="shared" ref="E3:E20" si="0">D3/D$20</f>
        <v>0</v>
      </c>
      <c r="F3" s="108">
        <f t="shared" ref="F3:F20" si="1">C3/C$20</f>
        <v>0</v>
      </c>
    </row>
    <row r="4" spans="1:6" ht="60" x14ac:dyDescent="0.35">
      <c r="A4">
        <v>3</v>
      </c>
      <c r="B4" s="52" t="s">
        <v>66</v>
      </c>
      <c r="C4" s="52"/>
      <c r="D4" s="96"/>
      <c r="E4" s="108">
        <f t="shared" si="0"/>
        <v>0</v>
      </c>
      <c r="F4" s="108">
        <f t="shared" si="1"/>
        <v>0</v>
      </c>
    </row>
    <row r="5" spans="1:6" ht="45" x14ac:dyDescent="0.35">
      <c r="A5">
        <v>4</v>
      </c>
      <c r="B5" s="52" t="s">
        <v>67</v>
      </c>
      <c r="C5" s="52"/>
      <c r="D5" s="97"/>
      <c r="E5" s="108">
        <f t="shared" si="0"/>
        <v>0</v>
      </c>
      <c r="F5" s="108">
        <f t="shared" si="1"/>
        <v>0</v>
      </c>
    </row>
    <row r="6" spans="1:6" ht="18" x14ac:dyDescent="0.35">
      <c r="A6">
        <v>5</v>
      </c>
      <c r="B6" s="52" t="s">
        <v>68</v>
      </c>
      <c r="C6" s="52"/>
      <c r="D6" s="99"/>
      <c r="E6" s="109">
        <f t="shared" si="0"/>
        <v>0</v>
      </c>
      <c r="F6" s="108">
        <f t="shared" si="1"/>
        <v>0</v>
      </c>
    </row>
    <row r="7" spans="1:6" ht="45" x14ac:dyDescent="0.25">
      <c r="A7">
        <v>6</v>
      </c>
      <c r="B7" s="52" t="s">
        <v>69</v>
      </c>
      <c r="C7" s="52"/>
      <c r="D7" s="101"/>
      <c r="E7" s="108">
        <f t="shared" si="0"/>
        <v>0</v>
      </c>
      <c r="F7" s="108">
        <f t="shared" si="1"/>
        <v>0</v>
      </c>
    </row>
    <row r="8" spans="1:6" ht="60" x14ac:dyDescent="0.35">
      <c r="A8">
        <v>7</v>
      </c>
      <c r="B8" s="52" t="s">
        <v>70</v>
      </c>
      <c r="C8" s="52"/>
      <c r="D8" s="102"/>
      <c r="E8" s="108">
        <f t="shared" si="0"/>
        <v>0</v>
      </c>
      <c r="F8" s="108">
        <f t="shared" si="1"/>
        <v>0</v>
      </c>
    </row>
    <row r="9" spans="1:6" ht="45" x14ac:dyDescent="0.25">
      <c r="A9">
        <v>8</v>
      </c>
      <c r="B9" s="53" t="s">
        <v>71</v>
      </c>
      <c r="C9" s="53"/>
      <c r="D9" s="93"/>
      <c r="E9" s="108">
        <f t="shared" si="0"/>
        <v>0</v>
      </c>
      <c r="F9" s="108">
        <f t="shared" si="1"/>
        <v>0</v>
      </c>
    </row>
    <row r="10" spans="1:6" ht="45" x14ac:dyDescent="0.35">
      <c r="A10">
        <v>9</v>
      </c>
      <c r="B10" s="52" t="s">
        <v>72</v>
      </c>
      <c r="C10" s="52"/>
      <c r="D10" s="99"/>
      <c r="E10" s="108">
        <f t="shared" si="0"/>
        <v>0</v>
      </c>
      <c r="F10" s="108">
        <f t="shared" si="1"/>
        <v>0</v>
      </c>
    </row>
    <row r="11" spans="1:6" x14ac:dyDescent="0.25">
      <c r="A11">
        <v>10</v>
      </c>
      <c r="B11" s="52" t="s">
        <v>73</v>
      </c>
      <c r="C11" s="52"/>
      <c r="D11" s="103"/>
      <c r="E11" s="108">
        <f t="shared" si="0"/>
        <v>0</v>
      </c>
      <c r="F11" s="108">
        <f t="shared" si="1"/>
        <v>0</v>
      </c>
    </row>
    <row r="12" spans="1:6" ht="45" x14ac:dyDescent="0.3">
      <c r="A12">
        <v>11</v>
      </c>
      <c r="B12" s="52" t="s">
        <v>74</v>
      </c>
      <c r="C12" s="52"/>
      <c r="D12" s="104"/>
      <c r="E12" s="108">
        <f t="shared" si="0"/>
        <v>0</v>
      </c>
      <c r="F12" s="108">
        <f t="shared" si="1"/>
        <v>0</v>
      </c>
    </row>
    <row r="13" spans="1:6" ht="18" x14ac:dyDescent="0.35">
      <c r="A13">
        <v>12</v>
      </c>
      <c r="B13" s="52" t="s">
        <v>75</v>
      </c>
      <c r="C13" s="52"/>
      <c r="D13" s="98"/>
      <c r="E13" s="108">
        <f t="shared" si="0"/>
        <v>0</v>
      </c>
      <c r="F13" s="108">
        <f t="shared" si="1"/>
        <v>0</v>
      </c>
    </row>
    <row r="14" spans="1:6" ht="45" x14ac:dyDescent="0.25">
      <c r="A14">
        <v>13</v>
      </c>
      <c r="B14" s="53" t="s">
        <v>139</v>
      </c>
      <c r="C14" s="53"/>
      <c r="D14" s="94"/>
      <c r="E14" s="108">
        <f t="shared" si="0"/>
        <v>0</v>
      </c>
      <c r="F14" s="108">
        <f t="shared" si="1"/>
        <v>0</v>
      </c>
    </row>
    <row r="15" spans="1:6" x14ac:dyDescent="0.25">
      <c r="A15">
        <v>14</v>
      </c>
      <c r="B15" s="92" t="s">
        <v>76</v>
      </c>
      <c r="C15" s="92">
        <v>8563</v>
      </c>
      <c r="D15" s="95">
        <v>5000</v>
      </c>
      <c r="E15" s="108">
        <f t="shared" si="0"/>
        <v>1</v>
      </c>
      <c r="F15" s="108">
        <f t="shared" si="1"/>
        <v>1</v>
      </c>
    </row>
    <row r="16" spans="1:6" ht="18" x14ac:dyDescent="0.35">
      <c r="A16">
        <v>15</v>
      </c>
      <c r="B16" s="52" t="s">
        <v>77</v>
      </c>
      <c r="C16" s="52"/>
      <c r="D16" s="99"/>
      <c r="E16" s="108">
        <f t="shared" si="0"/>
        <v>0</v>
      </c>
      <c r="F16" s="108">
        <f t="shared" si="1"/>
        <v>0</v>
      </c>
    </row>
    <row r="17" spans="1:6" x14ac:dyDescent="0.25">
      <c r="A17">
        <v>16</v>
      </c>
      <c r="B17" s="52" t="s">
        <v>78</v>
      </c>
      <c r="C17" s="52"/>
      <c r="D17" s="105"/>
      <c r="E17" s="108">
        <f t="shared" si="0"/>
        <v>0</v>
      </c>
      <c r="F17" s="108">
        <f t="shared" si="1"/>
        <v>0</v>
      </c>
    </row>
    <row r="18" spans="1:6" ht="15.75" x14ac:dyDescent="0.3">
      <c r="A18">
        <v>17</v>
      </c>
      <c r="B18" s="53" t="s">
        <v>79</v>
      </c>
      <c r="C18" s="53"/>
      <c r="D18" s="100"/>
      <c r="E18" s="108">
        <f t="shared" si="0"/>
        <v>0</v>
      </c>
      <c r="F18" s="108">
        <f t="shared" si="1"/>
        <v>0</v>
      </c>
    </row>
    <row r="19" spans="1:6" ht="45" x14ac:dyDescent="0.25">
      <c r="A19">
        <v>18</v>
      </c>
      <c r="B19" s="53" t="s">
        <v>80</v>
      </c>
      <c r="C19" s="53"/>
      <c r="D19" s="106"/>
      <c r="E19" s="109">
        <f t="shared" si="0"/>
        <v>0</v>
      </c>
      <c r="F19" s="108">
        <f t="shared" si="1"/>
        <v>0</v>
      </c>
    </row>
    <row r="20" spans="1:6" ht="15.75" x14ac:dyDescent="0.25">
      <c r="B20" s="52" t="s">
        <v>81</v>
      </c>
      <c r="C20" s="107">
        <f>SUM(C2:C19)</f>
        <v>8563</v>
      </c>
      <c r="D20" s="107">
        <f>SUM(D2:D19)</f>
        <v>5000</v>
      </c>
      <c r="E20" s="108">
        <f t="shared" si="0"/>
        <v>1</v>
      </c>
      <c r="F20" s="108">
        <f t="shared" si="1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3" workbookViewId="0">
      <selection activeCell="I11" sqref="I11"/>
    </sheetView>
  </sheetViews>
  <sheetFormatPr defaultColWidth="9.140625" defaultRowHeight="15" x14ac:dyDescent="0.25"/>
  <cols>
    <col min="1" max="1" width="10.5703125" style="48" customWidth="1"/>
    <col min="2" max="2" width="6.5703125" style="74" customWidth="1"/>
    <col min="3" max="3" width="54.28515625" style="48" customWidth="1"/>
    <col min="4" max="4" width="15.28515625" style="48" customWidth="1"/>
    <col min="5" max="5" width="12" style="48" bestFit="1" customWidth="1"/>
    <col min="6" max="6" width="11.5703125" style="48" bestFit="1" customWidth="1"/>
    <col min="7" max="7" width="9.140625" style="48"/>
    <col min="8" max="8" width="10.140625" style="48" bestFit="1" customWidth="1"/>
    <col min="9" max="16384" width="9.140625" style="48"/>
  </cols>
  <sheetData>
    <row r="1" spans="1:4" ht="18" customHeight="1" x14ac:dyDescent="0.25">
      <c r="A1" s="46" t="s">
        <v>0</v>
      </c>
      <c r="B1" s="47" t="s">
        <v>2</v>
      </c>
    </row>
    <row r="2" spans="1:4" x14ac:dyDescent="0.25">
      <c r="A2" s="46" t="s">
        <v>1</v>
      </c>
      <c r="B2" s="47" t="s">
        <v>146</v>
      </c>
    </row>
    <row r="3" spans="1:4" ht="48" customHeight="1" x14ac:dyDescent="0.25">
      <c r="A3" s="49"/>
      <c r="B3" s="50"/>
      <c r="C3" s="51" t="s">
        <v>3</v>
      </c>
      <c r="D3" s="52" t="s">
        <v>81</v>
      </c>
    </row>
    <row r="4" spans="1:4" x14ac:dyDescent="0.25">
      <c r="A4" s="54"/>
      <c r="B4" s="55"/>
      <c r="C4" s="56" t="s">
        <v>4</v>
      </c>
      <c r="D4" s="57"/>
    </row>
    <row r="5" spans="1:4" ht="15.75" x14ac:dyDescent="0.3">
      <c r="A5" s="58"/>
      <c r="B5" s="59">
        <v>1</v>
      </c>
      <c r="C5" s="61" t="s">
        <v>5</v>
      </c>
      <c r="D5" s="76">
        <v>919677</v>
      </c>
    </row>
    <row r="6" spans="1:4" ht="15.75" x14ac:dyDescent="0.3">
      <c r="A6" s="58"/>
      <c r="B6" s="60">
        <v>2</v>
      </c>
      <c r="C6" s="63" t="s">
        <v>6</v>
      </c>
      <c r="D6" s="76">
        <v>0</v>
      </c>
    </row>
    <row r="7" spans="1:4" ht="15.75" x14ac:dyDescent="0.3">
      <c r="A7" s="58"/>
      <c r="B7" s="60">
        <v>3</v>
      </c>
      <c r="C7" s="64" t="s">
        <v>7</v>
      </c>
      <c r="D7" s="76">
        <v>741449</v>
      </c>
    </row>
    <row r="8" spans="1:4" ht="30" x14ac:dyDescent="0.3">
      <c r="A8" s="58"/>
      <c r="B8" s="62">
        <v>4</v>
      </c>
      <c r="C8" s="77" t="s">
        <v>8</v>
      </c>
      <c r="D8" s="76">
        <v>345364</v>
      </c>
    </row>
    <row r="9" spans="1:4" ht="15.75" x14ac:dyDescent="0.3">
      <c r="A9" s="58"/>
      <c r="B9" s="60">
        <v>5</v>
      </c>
      <c r="C9" s="64" t="s">
        <v>9</v>
      </c>
      <c r="D9" s="76">
        <v>7374139</v>
      </c>
    </row>
    <row r="10" spans="1:4" ht="15.75" x14ac:dyDescent="0.3">
      <c r="A10" s="58"/>
      <c r="B10" s="60">
        <v>5.0999999999999996</v>
      </c>
      <c r="C10" s="77" t="s">
        <v>10</v>
      </c>
      <c r="D10" s="76">
        <v>326452</v>
      </c>
    </row>
    <row r="11" spans="1:4" ht="15.75" x14ac:dyDescent="0.3">
      <c r="A11" s="58"/>
      <c r="B11" s="65">
        <v>6</v>
      </c>
      <c r="C11" s="66" t="s">
        <v>11</v>
      </c>
      <c r="D11" s="76">
        <v>7047687</v>
      </c>
    </row>
    <row r="12" spans="1:4" ht="15.75" x14ac:dyDescent="0.3">
      <c r="A12" s="58"/>
      <c r="B12" s="60">
        <v>7</v>
      </c>
      <c r="C12" s="78" t="s">
        <v>12</v>
      </c>
      <c r="D12" s="76">
        <v>347937</v>
      </c>
    </row>
    <row r="13" spans="1:4" ht="15.75" x14ac:dyDescent="0.3">
      <c r="A13" s="58"/>
      <c r="B13" s="60">
        <v>8</v>
      </c>
      <c r="C13" s="64" t="s">
        <v>13</v>
      </c>
      <c r="D13" s="76">
        <v>69189</v>
      </c>
    </row>
    <row r="14" spans="1:4" ht="15.75" x14ac:dyDescent="0.3">
      <c r="A14" s="58"/>
      <c r="B14" s="60">
        <v>9</v>
      </c>
      <c r="C14" s="78" t="s">
        <v>14</v>
      </c>
      <c r="D14" s="76">
        <v>816892</v>
      </c>
    </row>
    <row r="15" spans="1:4" ht="15.75" x14ac:dyDescent="0.3">
      <c r="A15" s="58"/>
      <c r="B15" s="60">
        <v>10</v>
      </c>
      <c r="C15" s="64" t="s">
        <v>15</v>
      </c>
      <c r="D15" s="76">
        <v>362569</v>
      </c>
    </row>
    <row r="16" spans="1:4" ht="15.75" x14ac:dyDescent="0.3">
      <c r="A16" s="67"/>
      <c r="B16" s="68">
        <v>11</v>
      </c>
      <c r="C16" s="79" t="s">
        <v>16</v>
      </c>
      <c r="D16" s="76">
        <v>10650764</v>
      </c>
    </row>
    <row r="17" spans="1:4" ht="15.75" x14ac:dyDescent="0.3">
      <c r="A17" s="58"/>
      <c r="B17" s="71"/>
      <c r="C17" s="72" t="s">
        <v>17</v>
      </c>
      <c r="D17" s="76">
        <v>0</v>
      </c>
    </row>
    <row r="18" spans="1:4" ht="15.75" x14ac:dyDescent="0.3">
      <c r="A18" s="58"/>
      <c r="B18" s="59">
        <v>12</v>
      </c>
      <c r="C18" s="61" t="s">
        <v>18</v>
      </c>
      <c r="D18" s="76">
        <v>0</v>
      </c>
    </row>
    <row r="19" spans="1:4" ht="15.75" x14ac:dyDescent="0.3">
      <c r="A19" s="58"/>
      <c r="B19" s="60">
        <v>13</v>
      </c>
      <c r="C19" s="63" t="s">
        <v>19</v>
      </c>
      <c r="D19" s="76">
        <v>231402</v>
      </c>
    </row>
    <row r="20" spans="1:4" ht="15.75" x14ac:dyDescent="0.3">
      <c r="A20" s="58"/>
      <c r="B20" s="60">
        <v>14</v>
      </c>
      <c r="C20" s="63" t="s">
        <v>20</v>
      </c>
      <c r="D20" s="76">
        <v>7043690</v>
      </c>
    </row>
    <row r="21" spans="1:4" ht="15.75" x14ac:dyDescent="0.3">
      <c r="A21" s="58"/>
      <c r="B21" s="60">
        <v>15</v>
      </c>
      <c r="C21" s="63" t="s">
        <v>21</v>
      </c>
      <c r="D21" s="76">
        <v>1600039</v>
      </c>
    </row>
    <row r="22" spans="1:4" ht="15.75" x14ac:dyDescent="0.3">
      <c r="A22" s="58"/>
      <c r="B22" s="60">
        <v>16</v>
      </c>
      <c r="C22" s="63" t="s">
        <v>22</v>
      </c>
      <c r="D22" s="76">
        <v>342735</v>
      </c>
    </row>
    <row r="23" spans="1:4" ht="15.75" x14ac:dyDescent="0.3">
      <c r="A23" s="58"/>
      <c r="B23" s="60">
        <v>17</v>
      </c>
      <c r="C23" s="63" t="s">
        <v>23</v>
      </c>
      <c r="D23" s="76">
        <v>61532</v>
      </c>
    </row>
    <row r="24" spans="1:4" ht="15.75" x14ac:dyDescent="0.3">
      <c r="A24" s="58"/>
      <c r="B24" s="68">
        <v>18</v>
      </c>
      <c r="C24" s="70" t="s">
        <v>24</v>
      </c>
      <c r="D24" s="76">
        <v>9279398</v>
      </c>
    </row>
    <row r="25" spans="1:4" ht="15.75" x14ac:dyDescent="0.3">
      <c r="A25" s="58"/>
      <c r="B25" s="71"/>
      <c r="C25" s="72" t="s">
        <v>25</v>
      </c>
      <c r="D25" s="76">
        <v>0</v>
      </c>
    </row>
    <row r="26" spans="1:4" ht="15.75" x14ac:dyDescent="0.3">
      <c r="A26" s="58"/>
      <c r="B26" s="59">
        <v>19</v>
      </c>
      <c r="C26" s="61" t="s">
        <v>26</v>
      </c>
      <c r="D26" s="76">
        <v>995654</v>
      </c>
    </row>
    <row r="27" spans="1:4" ht="15.75" x14ac:dyDescent="0.3">
      <c r="A27" s="58"/>
      <c r="B27" s="60">
        <v>20</v>
      </c>
      <c r="C27" s="63" t="s">
        <v>27</v>
      </c>
      <c r="D27" s="76">
        <v>0</v>
      </c>
    </row>
    <row r="28" spans="1:4" ht="15.75" x14ac:dyDescent="0.3">
      <c r="A28" s="58"/>
      <c r="B28" s="60">
        <v>21</v>
      </c>
      <c r="C28" s="63" t="s">
        <v>28</v>
      </c>
      <c r="D28" s="76">
        <v>151346</v>
      </c>
    </row>
    <row r="29" spans="1:4" ht="15.75" x14ac:dyDescent="0.3">
      <c r="A29" s="58"/>
      <c r="B29" s="60">
        <v>22</v>
      </c>
      <c r="C29" s="63" t="s">
        <v>29</v>
      </c>
      <c r="D29" s="76">
        <v>127698</v>
      </c>
    </row>
    <row r="30" spans="1:4" ht="15.75" x14ac:dyDescent="0.3">
      <c r="A30" s="58"/>
      <c r="B30" s="60">
        <v>23</v>
      </c>
      <c r="C30" s="63" t="s">
        <v>30</v>
      </c>
      <c r="D30" s="76">
        <v>978214</v>
      </c>
    </row>
    <row r="31" spans="1:4" ht="15.75" x14ac:dyDescent="0.3">
      <c r="A31" s="58"/>
      <c r="B31" s="60">
        <v>24</v>
      </c>
      <c r="C31" s="63" t="s">
        <v>31</v>
      </c>
      <c r="D31" s="76">
        <v>-881546</v>
      </c>
    </row>
    <row r="32" spans="1:4" ht="15.75" x14ac:dyDescent="0.3">
      <c r="A32" s="67"/>
      <c r="B32" s="68">
        <v>25</v>
      </c>
      <c r="C32" s="70" t="s">
        <v>32</v>
      </c>
      <c r="D32" s="76">
        <v>1371366</v>
      </c>
    </row>
    <row r="33" spans="1:4" ht="15.75" x14ac:dyDescent="0.3">
      <c r="A33" s="67"/>
      <c r="B33" s="73">
        <v>26</v>
      </c>
      <c r="C33" s="69" t="s">
        <v>33</v>
      </c>
      <c r="D33" s="76">
        <v>10650764</v>
      </c>
    </row>
    <row r="34" spans="1:4" ht="18" x14ac:dyDescent="0.3">
      <c r="C34" s="75"/>
      <c r="D34" s="58"/>
    </row>
    <row r="35" spans="1:4" ht="18" x14ac:dyDescent="0.3">
      <c r="C35" s="75"/>
      <c r="D35" s="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B7" workbookViewId="0">
      <selection activeCell="D40" sqref="D40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16384" width="9.140625" style="3"/>
  </cols>
  <sheetData>
    <row r="1" spans="1:4" x14ac:dyDescent="0.25">
      <c r="A1" s="1" t="s">
        <v>0</v>
      </c>
      <c r="B1" s="2" t="s">
        <v>2</v>
      </c>
    </row>
    <row r="2" spans="1:4" x14ac:dyDescent="0.25">
      <c r="A2" s="1" t="s">
        <v>1</v>
      </c>
      <c r="B2" s="2" t="s">
        <v>146</v>
      </c>
      <c r="D2" s="25"/>
    </row>
    <row r="3" spans="1:4" ht="15.75" x14ac:dyDescent="0.3">
      <c r="A3" s="45"/>
      <c r="B3" s="112"/>
      <c r="C3" s="113"/>
      <c r="D3" s="26"/>
    </row>
    <row r="4" spans="1:4" ht="48.75" customHeight="1" x14ac:dyDescent="0.25">
      <c r="A4" s="4"/>
      <c r="B4" s="9"/>
      <c r="C4" s="15" t="s">
        <v>34</v>
      </c>
      <c r="D4" s="27" t="s">
        <v>81</v>
      </c>
    </row>
    <row r="5" spans="1:4" s="81" customFormat="1" ht="15.75" x14ac:dyDescent="0.3">
      <c r="A5" s="24"/>
      <c r="B5" s="13"/>
      <c r="C5" s="80"/>
      <c r="D5" s="34"/>
    </row>
    <row r="6" spans="1:4" ht="15.75" x14ac:dyDescent="0.3">
      <c r="A6" s="5"/>
      <c r="B6" s="10">
        <v>1</v>
      </c>
      <c r="C6" s="82" t="s">
        <v>35</v>
      </c>
      <c r="D6" s="37">
        <v>0</v>
      </c>
    </row>
    <row r="7" spans="1:4" ht="15.75" x14ac:dyDescent="0.3">
      <c r="A7" s="6"/>
      <c r="B7" s="11">
        <v>2</v>
      </c>
      <c r="C7" s="83" t="s">
        <v>36</v>
      </c>
      <c r="D7" s="37">
        <v>0</v>
      </c>
    </row>
    <row r="8" spans="1:4" ht="15.75" x14ac:dyDescent="0.3">
      <c r="A8" s="6"/>
      <c r="B8" s="11">
        <v>3</v>
      </c>
      <c r="C8" s="84" t="s">
        <v>37</v>
      </c>
      <c r="D8" s="37">
        <v>5227</v>
      </c>
    </row>
    <row r="9" spans="1:4" ht="30" x14ac:dyDescent="0.3">
      <c r="A9" s="6"/>
      <c r="B9" s="17">
        <v>4</v>
      </c>
      <c r="C9" s="85" t="s">
        <v>38</v>
      </c>
      <c r="D9" s="37">
        <v>782222</v>
      </c>
    </row>
    <row r="10" spans="1:4" ht="15.75" x14ac:dyDescent="0.3">
      <c r="A10" s="6"/>
      <c r="B10" s="35">
        <v>5</v>
      </c>
      <c r="C10" s="86" t="s">
        <v>39</v>
      </c>
      <c r="D10" s="37">
        <v>787449</v>
      </c>
    </row>
    <row r="11" spans="1:4" ht="12" customHeight="1" x14ac:dyDescent="0.3">
      <c r="A11" s="6"/>
      <c r="B11" s="13"/>
      <c r="C11" s="87"/>
      <c r="D11" s="37">
        <v>0</v>
      </c>
    </row>
    <row r="12" spans="1:4" ht="15.75" x14ac:dyDescent="0.3">
      <c r="A12" s="6"/>
      <c r="B12" s="10">
        <v>6</v>
      </c>
      <c r="C12" s="88" t="s">
        <v>40</v>
      </c>
      <c r="D12" s="37">
        <v>0</v>
      </c>
    </row>
    <row r="13" spans="1:4" ht="30" x14ac:dyDescent="0.3">
      <c r="A13" s="6"/>
      <c r="B13" s="17">
        <v>7</v>
      </c>
      <c r="C13" s="85" t="s">
        <v>41</v>
      </c>
      <c r="D13" s="37">
        <v>33906</v>
      </c>
    </row>
    <row r="14" spans="1:4" ht="26.25" customHeight="1" x14ac:dyDescent="0.3">
      <c r="A14" s="6"/>
      <c r="B14" s="17">
        <v>8</v>
      </c>
      <c r="C14" s="85" t="s">
        <v>42</v>
      </c>
      <c r="D14" s="37">
        <v>21692</v>
      </c>
    </row>
    <row r="15" spans="1:4" ht="26.25" customHeight="1" x14ac:dyDescent="0.3">
      <c r="A15" s="6"/>
      <c r="B15" s="11">
        <v>9</v>
      </c>
      <c r="C15" s="85" t="s">
        <v>43</v>
      </c>
      <c r="D15" s="37">
        <v>7491</v>
      </c>
    </row>
    <row r="16" spans="1:4" ht="15.75" x14ac:dyDescent="0.3">
      <c r="A16" s="6"/>
      <c r="B16" s="11">
        <v>10</v>
      </c>
      <c r="C16" s="85" t="s">
        <v>44</v>
      </c>
      <c r="D16" s="37">
        <v>484288</v>
      </c>
    </row>
    <row r="17" spans="1:4" ht="15.75" x14ac:dyDescent="0.3">
      <c r="A17" s="6"/>
      <c r="B17" s="35">
        <v>11</v>
      </c>
      <c r="C17" s="86" t="s">
        <v>45</v>
      </c>
      <c r="D17" s="37">
        <v>547377</v>
      </c>
    </row>
    <row r="18" spans="1:4" ht="15.75" x14ac:dyDescent="0.3">
      <c r="A18" s="6"/>
      <c r="B18" s="36">
        <v>12</v>
      </c>
      <c r="C18" s="89" t="s">
        <v>46</v>
      </c>
      <c r="D18" s="37">
        <v>240072</v>
      </c>
    </row>
    <row r="19" spans="1:4" ht="10.5" customHeight="1" x14ac:dyDescent="0.3">
      <c r="A19" s="6"/>
      <c r="B19" s="13"/>
      <c r="C19" s="87"/>
      <c r="D19" s="37">
        <v>0</v>
      </c>
    </row>
    <row r="20" spans="1:4" ht="30" x14ac:dyDescent="0.3">
      <c r="A20" s="6"/>
      <c r="B20" s="19">
        <v>13</v>
      </c>
      <c r="C20" s="88" t="s">
        <v>47</v>
      </c>
      <c r="D20" s="37">
        <v>780848</v>
      </c>
    </row>
    <row r="21" spans="1:4" ht="15.75" x14ac:dyDescent="0.3">
      <c r="A21" s="6"/>
      <c r="B21" s="11">
        <v>14</v>
      </c>
      <c r="C21" s="85" t="s">
        <v>48</v>
      </c>
      <c r="D21" s="37">
        <v>1219187</v>
      </c>
    </row>
    <row r="22" spans="1:4" ht="30" x14ac:dyDescent="0.3">
      <c r="A22" s="6"/>
      <c r="B22" s="38">
        <v>15</v>
      </c>
      <c r="C22" s="90" t="s">
        <v>49</v>
      </c>
      <c r="D22" s="37">
        <v>-438339</v>
      </c>
    </row>
    <row r="23" spans="1:4" ht="10.5" customHeight="1" x14ac:dyDescent="0.3">
      <c r="A23" s="6"/>
      <c r="B23" s="13"/>
      <c r="C23" s="87"/>
      <c r="D23" s="37">
        <v>0</v>
      </c>
    </row>
    <row r="24" spans="1:4" ht="15.75" x14ac:dyDescent="0.3">
      <c r="A24" s="6"/>
      <c r="B24" s="36">
        <v>16</v>
      </c>
      <c r="C24" s="91" t="s">
        <v>50</v>
      </c>
      <c r="D24" s="37">
        <v>-198267</v>
      </c>
    </row>
    <row r="25" spans="1:4" ht="10.5" customHeight="1" x14ac:dyDescent="0.3">
      <c r="A25" s="6"/>
      <c r="B25" s="13"/>
      <c r="C25" s="87"/>
      <c r="D25" s="37">
        <v>0</v>
      </c>
    </row>
    <row r="26" spans="1:4" ht="15.75" x14ac:dyDescent="0.3">
      <c r="A26" s="6"/>
      <c r="B26" s="10">
        <v>17</v>
      </c>
      <c r="C26" s="88" t="s">
        <v>142</v>
      </c>
      <c r="D26" s="37">
        <v>-11060</v>
      </c>
    </row>
    <row r="27" spans="1:4" ht="15.75" x14ac:dyDescent="0.3">
      <c r="A27" s="6"/>
      <c r="B27" s="35">
        <v>18</v>
      </c>
      <c r="C27" s="86" t="s">
        <v>51</v>
      </c>
      <c r="D27" s="37">
        <v>-187207</v>
      </c>
    </row>
    <row r="28" spans="1:4" ht="15.75" x14ac:dyDescent="0.3">
      <c r="A28" s="6"/>
      <c r="B28" s="10">
        <v>19</v>
      </c>
      <c r="C28" s="88" t="s">
        <v>52</v>
      </c>
      <c r="D28" s="37">
        <v>11092</v>
      </c>
    </row>
    <row r="29" spans="1:4" ht="15.75" x14ac:dyDescent="0.3">
      <c r="A29" s="6"/>
      <c r="B29" s="35">
        <v>20</v>
      </c>
      <c r="C29" s="86" t="s">
        <v>53</v>
      </c>
      <c r="D29" s="37">
        <v>-198299</v>
      </c>
    </row>
    <row r="30" spans="1:4" ht="15.75" x14ac:dyDescent="0.3">
      <c r="A30" s="6"/>
      <c r="B30" s="10">
        <v>21</v>
      </c>
      <c r="C30" s="88" t="s">
        <v>54</v>
      </c>
      <c r="D30" s="37">
        <v>0</v>
      </c>
    </row>
    <row r="31" spans="1:4" ht="15.75" x14ac:dyDescent="0.3">
      <c r="A31" s="6"/>
      <c r="B31" s="35">
        <v>22</v>
      </c>
      <c r="C31" s="86" t="s">
        <v>55</v>
      </c>
      <c r="D31" s="37">
        <v>-198299</v>
      </c>
    </row>
    <row r="33" s="3" customFormat="1" x14ac:dyDescent="0.25"/>
    <row r="34" s="3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4" sqref="B4"/>
    </sheetView>
  </sheetViews>
  <sheetFormatPr defaultColWidth="9.140625" defaultRowHeight="12.75" x14ac:dyDescent="0.25"/>
  <cols>
    <col min="1" max="1" width="10.5703125" style="117" customWidth="1"/>
    <col min="2" max="2" width="6" style="8" customWidth="1"/>
    <col min="3" max="3" width="34" style="117" customWidth="1"/>
    <col min="4" max="4" width="14" style="117" customWidth="1"/>
    <col min="5" max="5" width="14.42578125" style="117" bestFit="1" customWidth="1"/>
    <col min="6" max="6" width="14.7109375" style="117" customWidth="1"/>
    <col min="7" max="7" width="12.28515625" style="117" bestFit="1" customWidth="1"/>
    <col min="8" max="8" width="17.140625" style="117" customWidth="1"/>
    <col min="9" max="9" width="14.42578125" style="117" bestFit="1" customWidth="1"/>
    <col min="10" max="16384" width="9.140625" style="117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146</v>
      </c>
    </row>
    <row r="3" spans="1:10" x14ac:dyDescent="0.25">
      <c r="A3" s="135"/>
      <c r="B3" s="112"/>
      <c r="C3" s="118"/>
    </row>
    <row r="4" spans="1:10" x14ac:dyDescent="0.25">
      <c r="A4" s="119"/>
      <c r="B4" s="9"/>
    </row>
    <row r="5" spans="1:10" ht="40.5" customHeight="1" x14ac:dyDescent="0.25">
      <c r="A5" s="119"/>
      <c r="B5" s="9"/>
      <c r="D5" s="141" t="s">
        <v>20</v>
      </c>
      <c r="E5" s="141"/>
      <c r="F5" s="141" t="s">
        <v>61</v>
      </c>
      <c r="G5" s="141"/>
      <c r="H5" s="141" t="s">
        <v>62</v>
      </c>
      <c r="I5" s="141"/>
      <c r="J5" s="140"/>
    </row>
    <row r="6" spans="1:10" x14ac:dyDescent="0.25">
      <c r="A6" s="119"/>
      <c r="B6" s="120"/>
      <c r="D6" s="121" t="s">
        <v>63</v>
      </c>
      <c r="E6" s="121" t="s">
        <v>64</v>
      </c>
      <c r="F6" s="121" t="s">
        <v>63</v>
      </c>
      <c r="G6" s="121" t="s">
        <v>64</v>
      </c>
      <c r="H6" s="121" t="s">
        <v>63</v>
      </c>
      <c r="I6" s="121" t="s">
        <v>64</v>
      </c>
      <c r="J6" s="140"/>
    </row>
    <row r="7" spans="1:10" collapsed="1" x14ac:dyDescent="0.25">
      <c r="B7" s="122">
        <v>1</v>
      </c>
      <c r="C7" s="123" t="s">
        <v>56</v>
      </c>
      <c r="D7" s="124">
        <v>8</v>
      </c>
      <c r="E7" s="124">
        <v>184</v>
      </c>
      <c r="F7" s="124">
        <v>77</v>
      </c>
      <c r="G7" s="124">
        <v>1282</v>
      </c>
      <c r="H7" s="124">
        <v>85</v>
      </c>
      <c r="I7" s="124">
        <v>1466</v>
      </c>
    </row>
    <row r="8" spans="1:10" x14ac:dyDescent="0.25">
      <c r="B8" s="122"/>
      <c r="C8" s="125"/>
      <c r="D8" s="126"/>
      <c r="E8" s="126"/>
      <c r="F8" s="126"/>
      <c r="G8" s="126"/>
      <c r="H8" s="126"/>
      <c r="I8" s="126"/>
    </row>
    <row r="9" spans="1:10" x14ac:dyDescent="0.25">
      <c r="B9" s="127">
        <v>2</v>
      </c>
      <c r="C9" s="123" t="s">
        <v>57</v>
      </c>
      <c r="D9" s="124">
        <v>108</v>
      </c>
      <c r="E9" s="124">
        <v>46110</v>
      </c>
      <c r="F9" s="124">
        <v>182</v>
      </c>
      <c r="G9" s="124">
        <v>44787</v>
      </c>
      <c r="H9" s="124">
        <v>290</v>
      </c>
      <c r="I9" s="124">
        <v>90897</v>
      </c>
    </row>
    <row r="10" spans="1:10" x14ac:dyDescent="0.25">
      <c r="B10" s="122"/>
      <c r="C10" s="125"/>
      <c r="D10" s="126"/>
      <c r="E10" s="126"/>
      <c r="F10" s="126"/>
      <c r="G10" s="126"/>
      <c r="H10" s="126"/>
      <c r="I10" s="126"/>
    </row>
    <row r="11" spans="1:10" x14ac:dyDescent="0.25">
      <c r="B11" s="127">
        <v>3</v>
      </c>
      <c r="C11" s="123" t="s">
        <v>58</v>
      </c>
      <c r="D11" s="124">
        <v>90</v>
      </c>
      <c r="E11" s="124">
        <v>193923</v>
      </c>
      <c r="F11" s="124">
        <v>18</v>
      </c>
      <c r="G11" s="124">
        <v>29199</v>
      </c>
      <c r="H11" s="124">
        <v>108</v>
      </c>
      <c r="I11" s="124">
        <v>223122</v>
      </c>
    </row>
    <row r="12" spans="1:10" x14ac:dyDescent="0.25">
      <c r="B12" s="122"/>
      <c r="C12" s="125"/>
      <c r="D12" s="126"/>
      <c r="E12" s="126"/>
      <c r="F12" s="126"/>
      <c r="G12" s="126"/>
      <c r="H12" s="126"/>
      <c r="I12" s="126"/>
    </row>
    <row r="13" spans="1:10" x14ac:dyDescent="0.25">
      <c r="B13" s="127">
        <v>4</v>
      </c>
      <c r="C13" s="123" t="s">
        <v>59</v>
      </c>
      <c r="D13" s="124">
        <v>303</v>
      </c>
      <c r="E13" s="124">
        <v>6803473</v>
      </c>
      <c r="F13" s="124">
        <v>16</v>
      </c>
      <c r="G13" s="124">
        <v>156134</v>
      </c>
      <c r="H13" s="124">
        <v>319</v>
      </c>
      <c r="I13" s="124">
        <v>6959607</v>
      </c>
    </row>
    <row r="14" spans="1:10" x14ac:dyDescent="0.25">
      <c r="B14" s="122"/>
      <c r="C14" s="125"/>
      <c r="D14" s="126"/>
      <c r="E14" s="126"/>
      <c r="F14" s="126"/>
      <c r="G14" s="126"/>
      <c r="H14" s="126"/>
      <c r="I14" s="126"/>
    </row>
    <row r="15" spans="1:10" s="1" customFormat="1" x14ac:dyDescent="0.25">
      <c r="B15" s="128"/>
      <c r="C15" s="129" t="s">
        <v>60</v>
      </c>
      <c r="D15" s="130">
        <f t="shared" ref="D15:I15" si="0">D7+D9+D11+D13</f>
        <v>509</v>
      </c>
      <c r="E15" s="130">
        <f t="shared" si="0"/>
        <v>7043690</v>
      </c>
      <c r="F15" s="130">
        <f t="shared" si="0"/>
        <v>293</v>
      </c>
      <c r="G15" s="130">
        <f t="shared" si="0"/>
        <v>231402</v>
      </c>
      <c r="H15" s="130">
        <f t="shared" si="0"/>
        <v>802</v>
      </c>
      <c r="I15" s="130">
        <f t="shared" si="0"/>
        <v>7275092</v>
      </c>
    </row>
    <row r="16" spans="1:10" x14ac:dyDescent="0.25">
      <c r="B16" s="131"/>
    </row>
    <row r="17" spans="2:9" x14ac:dyDescent="0.25">
      <c r="B17" s="131"/>
      <c r="E17" s="132"/>
      <c r="F17" s="132"/>
      <c r="G17" s="132"/>
    </row>
    <row r="18" spans="2:9" x14ac:dyDescent="0.25">
      <c r="B18" s="120"/>
      <c r="E18" s="133"/>
      <c r="G18" s="133"/>
      <c r="I18" s="133"/>
    </row>
    <row r="19" spans="2:9" x14ac:dyDescent="0.25">
      <c r="B19" s="120"/>
      <c r="G19" s="133"/>
    </row>
    <row r="20" spans="2:9" x14ac:dyDescent="0.25">
      <c r="B20" s="128"/>
    </row>
    <row r="21" spans="2:9" x14ac:dyDescent="0.25">
      <c r="B21" s="128"/>
    </row>
    <row r="22" spans="2:9" x14ac:dyDescent="0.25">
      <c r="B22" s="120"/>
    </row>
    <row r="23" spans="2:9" x14ac:dyDescent="0.25">
      <c r="B23" s="131"/>
    </row>
    <row r="24" spans="2:9" x14ac:dyDescent="0.25">
      <c r="B24" s="120"/>
    </row>
    <row r="25" spans="2:9" x14ac:dyDescent="0.25">
      <c r="B25" s="134"/>
    </row>
    <row r="26" spans="2:9" x14ac:dyDescent="0.25">
      <c r="B26" s="120"/>
    </row>
    <row r="27" spans="2:9" x14ac:dyDescent="0.25">
      <c r="B27" s="128"/>
    </row>
    <row r="28" spans="2:9" x14ac:dyDescent="0.25">
      <c r="B28" s="120"/>
    </row>
    <row r="29" spans="2:9" x14ac:dyDescent="0.25">
      <c r="B29" s="120"/>
    </row>
    <row r="30" spans="2:9" x14ac:dyDescent="0.25">
      <c r="B30" s="128"/>
    </row>
    <row r="31" spans="2:9" x14ac:dyDescent="0.25">
      <c r="B31" s="120"/>
    </row>
    <row r="32" spans="2:9" x14ac:dyDescent="0.25">
      <c r="B32" s="128"/>
    </row>
    <row r="33" spans="1:2" x14ac:dyDescent="0.25">
      <c r="B33" s="120"/>
    </row>
    <row r="34" spans="1:2" x14ac:dyDescent="0.25">
      <c r="B34" s="128"/>
    </row>
    <row r="35" spans="1:2" x14ac:dyDescent="0.25">
      <c r="A35" s="1"/>
      <c r="B35" s="120"/>
    </row>
    <row r="36" spans="1:2" x14ac:dyDescent="0.25">
      <c r="A36" s="1"/>
      <c r="B36" s="120"/>
    </row>
    <row r="37" spans="1:2" x14ac:dyDescent="0.25">
      <c r="B37" s="14"/>
    </row>
    <row r="38" spans="1:2" x14ac:dyDescent="0.25">
      <c r="B38" s="14"/>
    </row>
  </sheetData>
  <mergeCells count="4">
    <mergeCell ref="J5:J6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depozitebi</vt:lpstr>
      <vt:lpstr>აქტივებისა და სესხ წილი</vt:lpstr>
      <vt:lpstr>ბალანსი</vt:lpstr>
      <vt:lpstr>მოგება-ზარალი</vt:lpstr>
      <vt:lpstr>დეპოზიტები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2015-08-03T13:00:03Z</dcterms:modified>
</cp:coreProperties>
</file>