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tiashvili\Desktop\"/>
    </mc:Choice>
  </mc:AlternateContent>
  <bookViews>
    <workbookView xWindow="0" yWindow="0" windowWidth="19200" windowHeight="6760" tabRatio="850" activeTab="6"/>
  </bookViews>
  <sheets>
    <sheet name="Info" sheetId="11" r:id="rId1"/>
    <sheet name="1. Balance Sheet" sheetId="2" r:id="rId2"/>
    <sheet name="2. Income Statement" sheetId="3" r:id="rId3"/>
    <sheet name="3. Borrowed Funds" sheetId="4" r:id="rId4"/>
    <sheet name="4. Loans By Sector" sheetId="5" r:id="rId5"/>
    <sheet name="5. Loans By Interest Rate" sheetId="7" r:id="rId6"/>
    <sheet name="6. Collateral" sheetId="8" r:id="rId7"/>
    <sheet name="7. Par" sheetId="9" r:id="rId8"/>
    <sheet name="8. NPL" sheetId="10" r:id="rId9"/>
    <sheet name="9. Branches" sheetId="6" r:id="rId10"/>
  </sheets>
  <externalReferences>
    <externalReference r:id="rId11"/>
  </externalReferences>
  <definedNames>
    <definedName name="_xlnm._FilterDatabase" localSheetId="9" hidden="1">'9. Branches'!$A$3:$D$4</definedName>
    <definedName name="Bank">'9. Branches'!$5:$5</definedName>
    <definedName name="ReportDate">[1]Main!$B$7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9" l="1"/>
  <c r="E14" i="5"/>
  <c r="D14" i="5"/>
  <c r="E5" i="5"/>
  <c r="D5" i="5"/>
  <c r="C19" i="4"/>
  <c r="C18" i="4"/>
  <c r="C17" i="4" s="1"/>
  <c r="C16" i="4"/>
  <c r="C15" i="4"/>
  <c r="C14" i="4" s="1"/>
  <c r="C20" i="4" s="1"/>
  <c r="C13" i="4"/>
  <c r="C12" i="4"/>
  <c r="C11" i="4"/>
  <c r="C8" i="4"/>
  <c r="C5" i="4"/>
</calcChain>
</file>

<file path=xl/sharedStrings.xml><?xml version="1.0" encoding="utf-8"?>
<sst xmlns="http://schemas.openxmlformats.org/spreadsheetml/2006/main" count="288" uniqueCount="212">
  <si>
    <t>შინაარსი:</t>
  </si>
  <si>
    <t>მიკროსაფინანსო ორგანიზაციების კონსოლიდირებული ბალანსი</t>
  </si>
  <si>
    <t>პერიოდი:</t>
  </si>
  <si>
    <t>აქტივები</t>
  </si>
  <si>
    <t xml:space="preserve">ლარი </t>
  </si>
  <si>
    <t>უცხოური ვალუტა</t>
  </si>
  <si>
    <t>სულ: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</si>
  <si>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</si>
  <si>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</si>
  <si>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</si>
  <si>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</si>
  <si>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</si>
  <si>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</si>
  <si>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</si>
  <si>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</si>
  <si>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</si>
  <si>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</si>
  <si>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</si>
  <si>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</si>
  <si>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</si>
  <si>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</si>
  <si>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</si>
  <si>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</si>
  <si>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</si>
  <si>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</si>
  <si>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</si>
  <si>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</si>
  <si>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</si>
  <si>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</si>
  <si>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</si>
  <si>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სარეზერვო ფონდი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</si>
  <si>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</si>
  <si>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</si>
  <si>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</si>
  <si>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</si>
  <si>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</si>
  <si>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</si>
  <si>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</si>
  <si>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</si>
  <si>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</si>
  <si>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</si>
  <si>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</si>
  <si>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</si>
  <si>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</si>
  <si>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</si>
  <si>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</si>
  <si>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</si>
  <si>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</si>
  <si>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</si>
  <si>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</si>
  <si>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</si>
  <si>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</si>
  <si>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</si>
  <si>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</si>
  <si>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</si>
  <si>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</si>
  <si>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</si>
  <si>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</si>
  <si>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</si>
  <si>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</si>
  <si>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</si>
  <si>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</si>
  <si>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</si>
  <si>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</si>
  <si>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</si>
  <si>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</si>
  <si>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</si>
  <si>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</si>
  <si>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</si>
  <si>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</si>
  <si>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</si>
  <si>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</si>
  <si>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</si>
  <si>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</si>
  <si>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</si>
  <si>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</si>
  <si>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</si>
  <si>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</si>
  <si>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</si>
  <si>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</si>
  <si>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</si>
  <si>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</si>
  <si>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</si>
  <si>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</si>
  <si>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</si>
  <si>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</si>
  <si>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</si>
  <si>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</si>
  <si>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</si>
  <si>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</si>
  <si>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</si>
  <si>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</si>
  <si>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</si>
  <si>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</si>
  <si>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</si>
  <si>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სულ</t>
  </si>
  <si>
    <t>ბანკებიდან მიღებული სესხები</t>
  </si>
  <si>
    <t>სესხები რეზიდენტი კომერციული ბანკებიდან</t>
  </si>
  <si>
    <t>სესხები არარეზიდენტი კომერციული ბანკებიდან</t>
  </si>
  <si>
    <t>საფინანსო ორგანიზაციებიდან მიღებული სესხები</t>
  </si>
  <si>
    <t>რეზიდენტი საფინანსო ორგანიზაციებიდან მიღებული სესხები</t>
  </si>
  <si>
    <t>არარეზიდენტი საფინანსო ორგანიზაციებიდან მიღებული სესხები</t>
  </si>
  <si>
    <t>ფიზიკური პირებიდან მიღებული სესხები</t>
  </si>
  <si>
    <t>რეზიდენტი ფიზიკური პირებიდან მიღებული სესხები</t>
  </si>
  <si>
    <t>არარეზიდენტი ფიზიკური პირებიდან მიღებული სესხები</t>
  </si>
  <si>
    <t>იურიდიული პირებიდან მიღებული სესხები</t>
  </si>
  <si>
    <t>რეზიდენტი იურიდიული პირებიდან მიღებული სესხები</t>
  </si>
  <si>
    <t>არარეზიდენტი იურიდიული პირებიდან მიღებული სესხები</t>
  </si>
  <si>
    <t>სულ ნასესხები სახსრები</t>
  </si>
  <si>
    <t>მიკროსაფინანსო ორგანიზაციების კონსოლიდირებული მონაცემები</t>
  </si>
  <si>
    <t>სულ თანხა</t>
  </si>
  <si>
    <t>სულ სესხების რაოდენობა</t>
  </si>
  <si>
    <t>ფიზიკურ პირებზე გაცემული სესხები</t>
  </si>
  <si>
    <t>იურიდიულ პირებზე გაცემული სესხები</t>
  </si>
  <si>
    <t>ფილიალებისა და დასაქმებულთა რაოდენობა მიკროსაფინანსო ორგანიზაციებში</t>
  </si>
  <si>
    <t>მიკროსაფინანსო ორგანიზაციები</t>
  </si>
  <si>
    <t>დასაქმებულთა რაოდენობა</t>
  </si>
  <si>
    <t>სერვისცენტრის ან ფილიალის რაოდენობა</t>
  </si>
  <si>
    <t>წლიური 10% მდე</t>
  </si>
  <si>
    <t>წლიური 10% დან 15% მდე</t>
  </si>
  <si>
    <t>წლიური 15% დან 20% მდე</t>
  </si>
  <si>
    <t>წლიური 20% დან 25% მდე</t>
  </si>
  <si>
    <t>წლიური 25% დან 30% მდე</t>
  </si>
  <si>
    <t>წლიური 30% დან 35% მდე</t>
  </si>
  <si>
    <t>წლიური 35% დან 40% მდე</t>
  </si>
  <si>
    <t>წლიური 40%-ზე მეტი</t>
  </si>
  <si>
    <t>თანხა</t>
  </si>
  <si>
    <t>ვადაგადაცილების გარეშე</t>
  </si>
  <si>
    <t>30 დღემდე ვადაგადაცილებული</t>
  </si>
  <si>
    <t>31 - 60 დღე ვადაგადაცილებული</t>
  </si>
  <si>
    <t>61 - 90 დღე ვადაგადაცილებული</t>
  </si>
  <si>
    <t>91-120 დღე ვადაგადაცილებული</t>
  </si>
  <si>
    <t>121-150 დღე ვადაგადაცილებული</t>
  </si>
  <si>
    <t>151-180 დღე ვადაგადაცილებული</t>
  </si>
  <si>
    <t>180 დღე და მეტი ვადაგადაცილებული</t>
  </si>
  <si>
    <t>ოქრო და სხვა ძვირფასი ლითონები</t>
  </si>
  <si>
    <t>უძრავი ქონება</t>
  </si>
  <si>
    <t>სატრანსპორტო საშუალება</t>
  </si>
  <si>
    <t>მესამე პირის გარანტია</t>
  </si>
  <si>
    <t>საკუთარი ფასიანი ქაღალდი</t>
  </si>
  <si>
    <t>სხვა კომპანიის ფასიანი ქაღალდი</t>
  </si>
  <si>
    <t>სახელმწიფოს ფასიანი ქაღალდი</t>
  </si>
  <si>
    <t>სხვა უზრუნველყოფა</t>
  </si>
  <si>
    <t>უზრუნველყოფის გარეშე</t>
  </si>
  <si>
    <t>სტანდარტული კატეგორია</t>
  </si>
  <si>
    <t>საყურადღებო კატეგორია</t>
  </si>
  <si>
    <t>არასტანდარტული კატეგორია</t>
  </si>
  <si>
    <t>საეჭვო კატეგორია</t>
  </si>
  <si>
    <t>უიმედო კატეგორია</t>
  </si>
  <si>
    <t>სულ რეზერვი</t>
  </si>
  <si>
    <t>მიღებული სუბორდინირებული და კაპიტალში კონვერტირებადი ვალი</t>
  </si>
  <si>
    <t>რეზიდენტი პირებიდან მიღებული სესხები</t>
  </si>
  <si>
    <t>არარეზიდენტი პირებიდან მიღებული სესხები</t>
  </si>
  <si>
    <t>ცხრილი N</t>
  </si>
  <si>
    <t>სარჩევი</t>
  </si>
  <si>
    <t>Balance Sheet</t>
  </si>
  <si>
    <t>საბალანსო უწყისი</t>
  </si>
  <si>
    <t>Income Statement</t>
  </si>
  <si>
    <t>მოგება-ზარალის ანგარიშგება</t>
  </si>
  <si>
    <t>Borrowed Funds</t>
  </si>
  <si>
    <t>მოზიდული სახსრები</t>
  </si>
  <si>
    <t>Loans By Sector</t>
  </si>
  <si>
    <t>სესხები დარგების მიხედვით</t>
  </si>
  <si>
    <t>Loans By Interest Rate</t>
  </si>
  <si>
    <t>სესხები საპროცენტო განაკვეთის მიხედვით</t>
  </si>
  <si>
    <t>Collateral</t>
  </si>
  <si>
    <t>სესხები უზრუნველყოფის მიხედვით</t>
  </si>
  <si>
    <t>Par</t>
  </si>
  <si>
    <t>სესხების ვადაგადაცილების მიხედვით</t>
  </si>
  <si>
    <t>NPL</t>
  </si>
  <si>
    <t>უმოქმედო სესხები</t>
  </si>
  <si>
    <t>Branches and Employement</t>
  </si>
  <si>
    <t>ფილიალები და დასაქმება</t>
  </si>
  <si>
    <t>( ნაზარდი ჯამი წლის დასაწყისიდან, ლარი)</t>
  </si>
  <si>
    <t>(პერიოდის ბოლოს; ნაშთი; ლარი)</t>
  </si>
  <si>
    <t>N</t>
  </si>
  <si>
    <t>მისო ქართული კრედიტი</t>
  </si>
  <si>
    <t>მიკროსაფინანსო ორგანიზაცია ალფა ექსპრესი</t>
  </si>
  <si>
    <t>მისო ინტელექსპრესი</t>
  </si>
  <si>
    <t>მიკროსაფინანსო ორგანიზაცია რიკო ექსპრესი</t>
  </si>
  <si>
    <t>მიკროსაფინანსო ორგანიზაცია კრისტალი</t>
  </si>
  <si>
    <t>მიკროსაფინანსო ორგანიზაცია კრედიტსერვისი +</t>
  </si>
  <si>
    <t>მიკროსაფინანსო ორგანიზაცია მონეტა ექსპრეს ჯორჯია</t>
  </si>
  <si>
    <t>მიკროსაფინანსო ორგანიზაცია გლობალ კრედიტი</t>
  </si>
  <si>
    <t>მიკროსაფინანსო ორგანიზაცია ჯორჯიან კაპიტალი</t>
  </si>
  <si>
    <t>მისო Bკრედიტი</t>
  </si>
  <si>
    <t>მისო ინვესტ ჯორჯია</t>
  </si>
  <si>
    <t>მიკროსაფინანსო ორგანიზაცია სმარტ ფინანსი</t>
  </si>
  <si>
    <t>მიკროსაფინანსო ორგანიზაცია სვის კაპიტალი</t>
  </si>
  <si>
    <t>მისო ნოვა კრედიტი</t>
  </si>
  <si>
    <t>მისო ლიდერკრედიტი</t>
  </si>
  <si>
    <t>მისო ჯი-აი-სი</t>
  </si>
  <si>
    <t>მიკროსაფინანსო ორგანიზაცია კრედიტორი</t>
  </si>
  <si>
    <t>მიკროსაფინანსო ორგანიზაცია გირო კრედიტი</t>
  </si>
  <si>
    <t>მიკროსაფინანსო ორგანიზაცია კრედექსი</t>
  </si>
  <si>
    <t>მიკროსაფინანსო ორგანიზაცია კაპიტალ ექსპრესი</t>
  </si>
  <si>
    <t>მიკროსაფინანსო ორგანიზაცია მიკრო ბიზნეს კაპიტალი</t>
  </si>
  <si>
    <t>მისო ევრო კრედიტი</t>
  </si>
  <si>
    <t>მიკროსაფინანსო ორგანიზაცია ფინკრედიტი</t>
  </si>
  <si>
    <t>მიკროსაფინანსო ორგანიზაცია მაიკრო ფინი</t>
  </si>
  <si>
    <t>მიკროსაფინანსო ორგანიზაცია ცენტრალი</t>
  </si>
  <si>
    <t>მიკროსაფინანსო ორგანიზაცია კროს კრედიტი</t>
  </si>
  <si>
    <t>მიკროსაფინანსო ორგანიზაცია ლენდაფ</t>
  </si>
  <si>
    <t>მიკროსაფინანსო ორგანიზაცია ლაზიკა კაპიტალი</t>
  </si>
  <si>
    <t>მიკროსაფინანსო ორგანიზაცია ფინაგრო</t>
  </si>
  <si>
    <t>მიკროსაფინანსო ორგანიზაცია MJC</t>
  </si>
  <si>
    <t>მიკროსაფინანსო ორგანიზაცია PIAZZA CAPITAL</t>
  </si>
  <si>
    <t>მიკროსაფინანსო ორგანიზაცია ბერმელი</t>
  </si>
  <si>
    <t>მისო ექსპრეს კაპიტალ +</t>
  </si>
  <si>
    <t xml:space="preserve">2024 წლის III კვარტლის მდგომარეობით </t>
  </si>
  <si>
    <t>III კვ. 2024</t>
  </si>
  <si>
    <t xml:space="preserve"> მიკროსაფინანსო ორგანიზაცია სტანდარტ ფინანსი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</si>
</sst>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b/>
      <sz val="9"/>
      <color theme="1"/>
      <name val="Sylfaen"/>
      <family val="1"/>
    </font>
    <font>
      <b/>
      <u/>
      <sz val="9"/>
      <name val="Sylfae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Sylfaen"/>
      <family val="1"/>
    </font>
    <font>
      <sz val="10"/>
      <name val="Arial"/>
      <family val="2"/>
    </font>
    <font>
      <i/>
      <sz val="9"/>
      <name val="Sylfaen"/>
      <family val="1"/>
    </font>
    <font>
      <b/>
      <i/>
      <sz val="9"/>
      <color theme="5" tint="-0.499984740745262"/>
      <name val="Sylfaen"/>
      <family val="1"/>
    </font>
    <font>
      <sz val="10"/>
      <name val="Sylfaen"/>
      <family val="1"/>
    </font>
    <font>
      <b/>
      <sz val="11"/>
      <name val="Sylfaen"/>
      <family val="1"/>
    </font>
    <font>
      <sz val="10"/>
      <color theme="1"/>
      <name val="Sylfaen"/>
      <family val="1"/>
    </font>
    <font>
      <u/>
      <sz val="10"/>
      <color indexed="12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Sylfaen"/>
      <family val="1"/>
    </font>
    <font>
      <b/>
      <sz val="9"/>
      <color rgb="FF000000"/>
      <name val="Sylfae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indent="1"/>
    </xf>
    <xf numFmtId="164" fontId="4" fillId="2" borderId="1" xfId="1" applyNumberFormat="1" applyFont="1" applyFill="1" applyBorder="1" applyAlignment="1">
      <alignment horizontal="left" indent="1"/>
    </xf>
    <xf numFmtId="164" fontId="3" fillId="2" borderId="0" xfId="0" applyNumberFormat="1" applyFont="1" applyFill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indent="2"/>
    </xf>
    <xf numFmtId="164" fontId="4" fillId="2" borderId="1" xfId="1" applyNumberFormat="1" applyFont="1" applyFill="1" applyBorder="1" applyAlignment="1">
      <alignment horizontal="left" indent="2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164" fontId="5" fillId="2" borderId="1" xfId="1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164" fontId="3" fillId="2" borderId="0" xfId="1" applyNumberFormat="1" applyFont="1" applyFill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9" fillId="2" borderId="1" xfId="0" applyFont="1" applyFill="1" applyBorder="1"/>
    <xf numFmtId="164" fontId="10" fillId="2" borderId="1" xfId="1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left" indent="3"/>
    </xf>
    <xf numFmtId="0" fontId="5" fillId="2" borderId="1" xfId="2" applyFont="1" applyFill="1" applyBorder="1" applyAlignment="1">
      <alignment horizontal="left" indent="1"/>
    </xf>
    <xf numFmtId="0" fontId="12" fillId="2" borderId="1" xfId="2" applyFont="1" applyFill="1" applyBorder="1" applyAlignment="1">
      <alignment horizontal="right"/>
    </xf>
    <xf numFmtId="0" fontId="12" fillId="2" borderId="1" xfId="2" applyFont="1" applyFill="1" applyBorder="1"/>
    <xf numFmtId="164" fontId="8" fillId="2" borderId="0" xfId="0" applyNumberFormat="1" applyFont="1" applyFill="1"/>
    <xf numFmtId="164" fontId="13" fillId="2" borderId="0" xfId="1" applyNumberFormat="1" applyFont="1" applyFill="1" applyAlignment="1">
      <alignment horizontal="center" vertical="top" wrapText="1"/>
    </xf>
    <xf numFmtId="0" fontId="8" fillId="2" borderId="1" xfId="0" applyFont="1" applyFill="1" applyBorder="1"/>
    <xf numFmtId="0" fontId="5" fillId="2" borderId="1" xfId="2" applyFont="1" applyFill="1" applyBorder="1" applyAlignment="1">
      <alignment horizontal="center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/>
    <xf numFmtId="164" fontId="3" fillId="2" borderId="1" xfId="1" applyNumberFormat="1" applyFont="1" applyFill="1" applyBorder="1"/>
    <xf numFmtId="0" fontId="4" fillId="2" borderId="1" xfId="2" applyFont="1" applyFill="1" applyBorder="1" applyAlignment="1">
      <alignment horizontal="left" indent="1"/>
    </xf>
    <xf numFmtId="0" fontId="6" fillId="2" borderId="1" xfId="0" applyFont="1" applyFill="1" applyBorder="1"/>
    <xf numFmtId="164" fontId="5" fillId="2" borderId="1" xfId="1" applyNumberFormat="1" applyFont="1" applyFill="1" applyBorder="1" applyAlignment="1">
      <alignment horizontal="center" vertical="center" wrapText="1"/>
    </xf>
    <xf numFmtId="9" fontId="8" fillId="2" borderId="0" xfId="3" applyNumberFormat="1" applyFont="1" applyFill="1"/>
    <xf numFmtId="0" fontId="14" fillId="2" borderId="1" xfId="4" applyFont="1" applyFill="1" applyBorder="1" applyAlignment="1" applyProtection="1"/>
    <xf numFmtId="0" fontId="16" fillId="0" borderId="1" xfId="0" applyFont="1" applyBorder="1"/>
    <xf numFmtId="0" fontId="17" fillId="0" borderId="1" xfId="5" applyBorder="1" applyAlignment="1" applyProtection="1"/>
    <xf numFmtId="0" fontId="0" fillId="0" borderId="0" xfId="0" applyAlignment="1"/>
    <xf numFmtId="164" fontId="4" fillId="2" borderId="1" xfId="1" applyNumberFormat="1" applyFont="1" applyFill="1" applyBorder="1" applyAlignment="1">
      <alignment horizontal="center"/>
    </xf>
    <xf numFmtId="0" fontId="18" fillId="2" borderId="0" xfId="0" applyFont="1" applyFill="1"/>
    <xf numFmtId="0" fontId="3" fillId="0" borderId="12" xfId="0" applyFont="1" applyFill="1" applyBorder="1" applyAlignment="1">
      <alignment horizontal="left"/>
    </xf>
    <xf numFmtId="0" fontId="3" fillId="0" borderId="0" xfId="0" applyFont="1" applyFill="1"/>
    <xf numFmtId="164" fontId="4" fillId="3" borderId="1" xfId="1" applyNumberFormat="1" applyFont="1" applyFill="1" applyBorder="1" applyAlignment="1">
      <alignment horizontal="left" indent="1"/>
    </xf>
    <xf numFmtId="164" fontId="5" fillId="3" borderId="1" xfId="1" applyNumberFormat="1" applyFont="1" applyFill="1" applyBorder="1" applyAlignment="1">
      <alignment horizontal="left" indent="1"/>
    </xf>
    <xf numFmtId="164" fontId="4" fillId="3" borderId="1" xfId="1" applyNumberFormat="1" applyFont="1" applyFill="1" applyBorder="1" applyAlignment="1">
      <alignment horizontal="left" indent="2"/>
    </xf>
    <xf numFmtId="164" fontId="5" fillId="3" borderId="1" xfId="1" applyNumberFormat="1" applyFont="1" applyFill="1" applyBorder="1" applyAlignment="1">
      <alignment horizontal="left" indent="2"/>
    </xf>
    <xf numFmtId="164" fontId="5" fillId="3" borderId="1" xfId="1" applyNumberFormat="1" applyFont="1" applyFill="1" applyBorder="1"/>
    <xf numFmtId="0" fontId="19" fillId="3" borderId="0" xfId="0" applyFont="1" applyFill="1" applyBorder="1"/>
    <xf numFmtId="164" fontId="20" fillId="3" borderId="1" xfId="1" applyNumberFormat="1" applyFont="1" applyFill="1" applyBorder="1"/>
    <xf numFmtId="164" fontId="19" fillId="3" borderId="1" xfId="1" applyNumberFormat="1" applyFont="1" applyFill="1" applyBorder="1"/>
    <xf numFmtId="164" fontId="21" fillId="3" borderId="1" xfId="1" applyNumberFormat="1" applyFont="1" applyFill="1" applyBorder="1"/>
    <xf numFmtId="164" fontId="22" fillId="3" borderId="1" xfId="1" applyNumberFormat="1" applyFont="1" applyFill="1" applyBorder="1"/>
    <xf numFmtId="165" fontId="3" fillId="2" borderId="1" xfId="0" applyNumberFormat="1" applyFont="1" applyFill="1" applyBorder="1"/>
    <xf numFmtId="164" fontId="19" fillId="3" borderId="0" xfId="0" applyNumberFormat="1" applyFont="1" applyFill="1" applyBorder="1"/>
    <xf numFmtId="164" fontId="4" fillId="0" borderId="1" xfId="1" applyNumberFormat="1" applyFont="1" applyFill="1" applyBorder="1" applyAlignment="1">
      <alignment horizontal="left" indent="1"/>
    </xf>
    <xf numFmtId="43" fontId="3" fillId="2" borderId="0" xfId="0" applyNumberFormat="1" applyFont="1" applyFill="1"/>
    <xf numFmtId="164" fontId="22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left" indent="1"/>
    </xf>
    <xf numFmtId="164" fontId="21" fillId="0" borderId="1" xfId="1" applyNumberFormat="1" applyFont="1" applyFill="1" applyBorder="1"/>
    <xf numFmtId="164" fontId="8" fillId="0" borderId="0" xfId="0" applyNumberFormat="1" applyFont="1" applyFill="1"/>
    <xf numFmtId="0" fontId="8" fillId="0" borderId="0" xfId="0" applyFont="1" applyFill="1"/>
    <xf numFmtId="164" fontId="19" fillId="0" borderId="1" xfId="1" applyNumberFormat="1" applyFont="1" applyFill="1" applyBorder="1"/>
    <xf numFmtId="164" fontId="20" fillId="0" borderId="1" xfId="1" applyNumberFormat="1" applyFont="1" applyFill="1" applyBorder="1"/>
    <xf numFmtId="0" fontId="15" fillId="0" borderId="1" xfId="4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Comma" xfId="1" builtinId="3"/>
    <cellStyle name="Hyperlink" xfId="5" builtinId="8"/>
    <cellStyle name="Normal" xfId="0" builtinId="0"/>
    <cellStyle name="Normal 122 3" xfId="4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g-file01\NBG-Shares\FSA\FSA-Shares\3.%20Non%20Bank%20Supervision\4.%20Mikrosafinanso%20Organizaciebi\4.1.%20Microsafinanso%20Organizaciebi\4.1.9%20Supervision\4.1.9.1.%20Monthly%20Supervision\System%20Data\Reports%20collector\ReportsCollector%202019.03.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trix"/>
      <sheetName val="Info"/>
      <sheetName val="RC-LC"/>
      <sheetName val="RC-LC (2)"/>
      <sheetName val="RC-LC (3)"/>
      <sheetName val="A-LD"/>
      <sheetName val="A"/>
      <sheetName val="S-Cap"/>
      <sheetName val="Ratio (transpose)"/>
      <sheetName val="სტატუსი ნათიასთვის"/>
      <sheetName val="Profitability"/>
      <sheetName val="RC-BF (2)"/>
      <sheetName val="RC-BS"/>
      <sheetName val="RC-BS (2)"/>
      <sheetName val="RC-BS (3)"/>
      <sheetName val="RC-BS (4)"/>
      <sheetName val="RC-BS (5)"/>
      <sheetName val="RC-OS (2)"/>
      <sheetName val="fx bf+os"/>
      <sheetName val="BF+OS"/>
      <sheetName val="RC-BB (6)"/>
      <sheetName val="RC"/>
      <sheetName val="RC (2)"/>
      <sheetName val="RC (3)"/>
      <sheetName val="RC-LA"/>
      <sheetName val="RC-LA (2)"/>
      <sheetName val="RI"/>
      <sheetName val="RC-A"/>
      <sheetName val="A-CI"/>
      <sheetName val="RC-C"/>
      <sheetName val="RC-I"/>
      <sheetName val="RC-I (2)"/>
      <sheetName val="RC-P"/>
      <sheetName val="RC-BB"/>
      <sheetName val="RC-BB (7)"/>
      <sheetName val="RC-BB (2)"/>
      <sheetName val="RC-BB (3)"/>
      <sheetName val="RC-BB (5)"/>
      <sheetName val="RC-BB (4)"/>
      <sheetName val="A-L"/>
      <sheetName val="A-L (2)"/>
      <sheetName val="A-L (3)"/>
      <sheetName val="Branches"/>
      <sheetName val="RC-OS"/>
      <sheetName val="RC-BF"/>
      <sheetName val="Ratios"/>
      <sheetName val="PY"/>
      <sheetName val="summary"/>
      <sheetName val="A-M"/>
      <sheetName val="consolidated FS"/>
      <sheetName val="consolidated RI"/>
      <sheetName val="consolidated RC-BB"/>
      <sheetName val="სესხები დარგების მიხედვით"/>
      <sheetName val="მისო და დასაქმება"/>
    </sheetNames>
    <sheetDataSet>
      <sheetData sheetId="0">
        <row r="7">
          <cell r="B7">
            <v>43555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90" zoomScaleNormal="90" workbookViewId="0">
      <selection activeCell="C21" sqref="C21"/>
    </sheetView>
  </sheetViews>
  <sheetFormatPr defaultRowHeight="14.5" x14ac:dyDescent="0.35"/>
  <cols>
    <col min="1" max="1" width="9.81640625" bestFit="1" customWidth="1"/>
    <col min="2" max="2" width="23.54296875" customWidth="1"/>
    <col min="3" max="3" width="39.6328125" bestFit="1" customWidth="1"/>
  </cols>
  <sheetData>
    <row r="1" spans="1:4" x14ac:dyDescent="0.35">
      <c r="A1" s="50" t="s">
        <v>153</v>
      </c>
      <c r="B1" s="79" t="s">
        <v>154</v>
      </c>
      <c r="C1" s="79"/>
    </row>
    <row r="2" spans="1:4" x14ac:dyDescent="0.35">
      <c r="A2" s="51">
        <v>1</v>
      </c>
      <c r="B2" s="52" t="s">
        <v>155</v>
      </c>
      <c r="C2" s="51" t="s">
        <v>156</v>
      </c>
    </row>
    <row r="3" spans="1:4" x14ac:dyDescent="0.35">
      <c r="A3" s="51">
        <v>2</v>
      </c>
      <c r="B3" s="52" t="s">
        <v>157</v>
      </c>
      <c r="C3" s="51" t="s">
        <v>158</v>
      </c>
    </row>
    <row r="4" spans="1:4" x14ac:dyDescent="0.35">
      <c r="A4" s="51">
        <v>3</v>
      </c>
      <c r="B4" s="52" t="s">
        <v>159</v>
      </c>
      <c r="C4" s="51" t="s">
        <v>160</v>
      </c>
    </row>
    <row r="5" spans="1:4" x14ac:dyDescent="0.35">
      <c r="A5" s="51">
        <v>4</v>
      </c>
      <c r="B5" s="52" t="s">
        <v>161</v>
      </c>
      <c r="C5" s="51" t="s">
        <v>162</v>
      </c>
      <c r="D5" s="53"/>
    </row>
    <row r="6" spans="1:4" x14ac:dyDescent="0.35">
      <c r="A6" s="51">
        <v>5</v>
      </c>
      <c r="B6" s="52" t="s">
        <v>163</v>
      </c>
      <c r="C6" s="51" t="s">
        <v>164</v>
      </c>
    </row>
    <row r="7" spans="1:4" x14ac:dyDescent="0.35">
      <c r="A7" s="51">
        <v>6</v>
      </c>
      <c r="B7" s="52" t="s">
        <v>165</v>
      </c>
      <c r="C7" s="51" t="s">
        <v>166</v>
      </c>
    </row>
    <row r="8" spans="1:4" x14ac:dyDescent="0.35">
      <c r="A8" s="51">
        <v>7</v>
      </c>
      <c r="B8" s="52" t="s">
        <v>167</v>
      </c>
      <c r="C8" s="51" t="s">
        <v>168</v>
      </c>
    </row>
    <row r="9" spans="1:4" x14ac:dyDescent="0.35">
      <c r="A9" s="51">
        <v>8</v>
      </c>
      <c r="B9" s="52" t="s">
        <v>169</v>
      </c>
      <c r="C9" s="51" t="s">
        <v>170</v>
      </c>
    </row>
    <row r="10" spans="1:4" x14ac:dyDescent="0.35">
      <c r="A10" s="51">
        <v>9</v>
      </c>
      <c r="B10" s="52" t="s">
        <v>171</v>
      </c>
      <c r="C10" s="51" t="s">
        <v>172</v>
      </c>
    </row>
  </sheetData>
  <mergeCells count="1">
    <mergeCell ref="B1:C1"/>
  </mergeCells>
  <hyperlinks>
    <hyperlink ref="B2" location="'1. Balance Sheet'!A1" display="Balance Sheet"/>
    <hyperlink ref="B3" location="'2. Income Statement'!A1" display="Income Statement"/>
    <hyperlink ref="B4" location="'3. Borrowed Funds'!A1" display="Borrowed Funds"/>
    <hyperlink ref="B5" location="'4. Loans By Sector'!A1" display="Loans By Sector"/>
    <hyperlink ref="B6" location="'5. Loans By Interest Rate'!A1" display="Loans By Interest Rate"/>
    <hyperlink ref="B7" location="'6. Collateral'!A1" display="Collateral"/>
    <hyperlink ref="B8" location="'7. Par'!A1" display="Par"/>
    <hyperlink ref="B9" location="'8. NPL'!A1" display="NPL"/>
    <hyperlink ref="B10" location="'9. Branches'!A1" display="Branches and Employemen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9" zoomScale="90" zoomScaleNormal="90" workbookViewId="0">
      <selection activeCell="C11" sqref="C11"/>
    </sheetView>
  </sheetViews>
  <sheetFormatPr defaultColWidth="9.08984375" defaultRowHeight="12" x14ac:dyDescent="0.3"/>
  <cols>
    <col min="1" max="1" width="3.36328125" style="2" customWidth="1"/>
    <col min="2" max="2" width="41" style="2" customWidth="1"/>
    <col min="3" max="3" width="15.54296875" style="2" customWidth="1"/>
    <col min="4" max="4" width="13.90625" style="2" customWidth="1"/>
    <col min="5" max="16384" width="9.08984375" style="2"/>
  </cols>
  <sheetData>
    <row r="1" spans="1:4" ht="32.25" customHeight="1" thickBot="1" x14ac:dyDescent="0.35">
      <c r="A1" s="82" t="s">
        <v>114</v>
      </c>
      <c r="B1" s="83"/>
      <c r="C1" s="86">
        <v>2024</v>
      </c>
      <c r="D1" s="87"/>
    </row>
    <row r="2" spans="1:4" ht="28.5" customHeight="1" thickBot="1" x14ac:dyDescent="0.35">
      <c r="A2" s="84"/>
      <c r="B2" s="85"/>
      <c r="C2" s="86" t="s">
        <v>210</v>
      </c>
      <c r="D2" s="87"/>
    </row>
    <row r="3" spans="1:4" ht="15" customHeight="1" x14ac:dyDescent="0.3">
      <c r="A3" s="92" t="s">
        <v>175</v>
      </c>
      <c r="B3" s="88" t="s">
        <v>115</v>
      </c>
      <c r="C3" s="90" t="s">
        <v>116</v>
      </c>
      <c r="D3" s="90" t="s">
        <v>117</v>
      </c>
    </row>
    <row r="4" spans="1:4" ht="107.25" customHeight="1" x14ac:dyDescent="0.3">
      <c r="A4" s="93"/>
      <c r="B4" s="89"/>
      <c r="C4" s="91"/>
      <c r="D4" s="91"/>
    </row>
    <row r="5" spans="1:4" x14ac:dyDescent="0.3">
      <c r="A5" s="41">
        <v>1</v>
      </c>
      <c r="B5" s="41" t="s">
        <v>180</v>
      </c>
      <c r="C5" s="68">
        <v>996</v>
      </c>
      <c r="D5" s="68">
        <v>48</v>
      </c>
    </row>
    <row r="6" spans="1:4" ht="12" customHeight="1" x14ac:dyDescent="0.3">
      <c r="A6" s="41">
        <v>2</v>
      </c>
      <c r="B6" s="41" t="s">
        <v>179</v>
      </c>
      <c r="C6" s="68">
        <v>804</v>
      </c>
      <c r="D6" s="68">
        <v>62</v>
      </c>
    </row>
    <row r="7" spans="1:4" ht="12" customHeight="1" x14ac:dyDescent="0.3">
      <c r="A7" s="41">
        <v>3</v>
      </c>
      <c r="B7" s="41" t="s">
        <v>188</v>
      </c>
      <c r="C7" s="68">
        <v>451</v>
      </c>
      <c r="D7" s="68">
        <v>34</v>
      </c>
    </row>
    <row r="8" spans="1:4" ht="12" customHeight="1" x14ac:dyDescent="0.3">
      <c r="A8" s="41">
        <v>4</v>
      </c>
      <c r="B8" s="41" t="s">
        <v>190</v>
      </c>
      <c r="C8" s="68">
        <v>382</v>
      </c>
      <c r="D8" s="68">
        <v>48</v>
      </c>
    </row>
    <row r="9" spans="1:4" ht="12" customHeight="1" x14ac:dyDescent="0.3">
      <c r="A9" s="41">
        <v>5</v>
      </c>
      <c r="B9" s="41" t="s">
        <v>181</v>
      </c>
      <c r="C9" s="68">
        <v>342</v>
      </c>
      <c r="D9" s="68">
        <v>51</v>
      </c>
    </row>
    <row r="10" spans="1:4" ht="12" customHeight="1" x14ac:dyDescent="0.3">
      <c r="A10" s="41">
        <v>6</v>
      </c>
      <c r="B10" s="41" t="s">
        <v>203</v>
      </c>
      <c r="C10" s="68">
        <v>331</v>
      </c>
      <c r="D10" s="68">
        <v>20</v>
      </c>
    </row>
    <row r="11" spans="1:4" ht="12" customHeight="1" x14ac:dyDescent="0.3">
      <c r="A11" s="41">
        <v>7</v>
      </c>
      <c r="B11" s="41" t="s">
        <v>196</v>
      </c>
      <c r="C11" s="68">
        <v>259</v>
      </c>
      <c r="D11" s="68">
        <v>18</v>
      </c>
    </row>
    <row r="12" spans="1:4" ht="12" customHeight="1" x14ac:dyDescent="0.3">
      <c r="A12" s="41">
        <v>8</v>
      </c>
      <c r="B12" s="41" t="s">
        <v>178</v>
      </c>
      <c r="C12" s="68">
        <v>218</v>
      </c>
      <c r="D12" s="68">
        <v>22</v>
      </c>
    </row>
    <row r="13" spans="1:4" ht="12" customHeight="1" x14ac:dyDescent="0.3">
      <c r="A13" s="41">
        <v>9</v>
      </c>
      <c r="B13" s="41" t="s">
        <v>197</v>
      </c>
      <c r="C13" s="68">
        <v>119</v>
      </c>
      <c r="D13" s="68">
        <v>17</v>
      </c>
    </row>
    <row r="14" spans="1:4" ht="12" customHeight="1" x14ac:dyDescent="0.3">
      <c r="A14" s="41">
        <v>10</v>
      </c>
      <c r="B14" s="41" t="s">
        <v>211</v>
      </c>
      <c r="C14" s="68">
        <v>118</v>
      </c>
      <c r="D14" s="68">
        <v>16</v>
      </c>
    </row>
    <row r="15" spans="1:4" ht="12" customHeight="1" x14ac:dyDescent="0.3">
      <c r="A15" s="41">
        <v>11</v>
      </c>
      <c r="B15" s="41" t="s">
        <v>187</v>
      </c>
      <c r="C15" s="68">
        <v>101</v>
      </c>
      <c r="D15" s="68">
        <v>12</v>
      </c>
    </row>
    <row r="16" spans="1:4" ht="12" customHeight="1" x14ac:dyDescent="0.3">
      <c r="A16" s="41">
        <v>12</v>
      </c>
      <c r="B16" s="41" t="s">
        <v>207</v>
      </c>
      <c r="C16" s="68">
        <v>90</v>
      </c>
      <c r="D16" s="68">
        <v>25</v>
      </c>
    </row>
    <row r="17" spans="1:4" ht="12" customHeight="1" x14ac:dyDescent="0.3">
      <c r="A17" s="41">
        <v>13</v>
      </c>
      <c r="B17" s="41" t="s">
        <v>176</v>
      </c>
      <c r="C17" s="68">
        <v>72</v>
      </c>
      <c r="D17" s="68">
        <v>8</v>
      </c>
    </row>
    <row r="18" spans="1:4" ht="12" customHeight="1" x14ac:dyDescent="0.3">
      <c r="A18" s="41">
        <v>14</v>
      </c>
      <c r="B18" s="41" t="s">
        <v>182</v>
      </c>
      <c r="C18" s="68">
        <v>71</v>
      </c>
      <c r="D18" s="68">
        <v>9</v>
      </c>
    </row>
    <row r="19" spans="1:4" ht="12" customHeight="1" x14ac:dyDescent="0.3">
      <c r="A19" s="41">
        <v>15</v>
      </c>
      <c r="B19" s="41" t="s">
        <v>193</v>
      </c>
      <c r="C19" s="68">
        <v>62</v>
      </c>
      <c r="D19" s="68">
        <v>7</v>
      </c>
    </row>
    <row r="20" spans="1:4" ht="12" customHeight="1" x14ac:dyDescent="0.3">
      <c r="A20" s="41">
        <v>16</v>
      </c>
      <c r="B20" s="41" t="s">
        <v>200</v>
      </c>
      <c r="C20" s="68">
        <v>54</v>
      </c>
      <c r="D20" s="68">
        <v>5</v>
      </c>
    </row>
    <row r="21" spans="1:4" ht="12" customHeight="1" x14ac:dyDescent="0.3">
      <c r="A21" s="41">
        <v>17</v>
      </c>
      <c r="B21" s="41" t="s">
        <v>202</v>
      </c>
      <c r="C21" s="68">
        <v>39</v>
      </c>
      <c r="D21" s="68">
        <v>5</v>
      </c>
    </row>
    <row r="22" spans="1:4" ht="12" customHeight="1" x14ac:dyDescent="0.3">
      <c r="A22" s="41">
        <v>18</v>
      </c>
      <c r="B22" s="41" t="s">
        <v>205</v>
      </c>
      <c r="C22" s="68">
        <v>23</v>
      </c>
      <c r="D22" s="68">
        <v>3</v>
      </c>
    </row>
    <row r="23" spans="1:4" ht="12" customHeight="1" x14ac:dyDescent="0.3">
      <c r="A23" s="41">
        <v>19</v>
      </c>
      <c r="B23" s="41" t="s">
        <v>204</v>
      </c>
      <c r="C23" s="68">
        <v>22</v>
      </c>
      <c r="D23" s="68">
        <v>3</v>
      </c>
    </row>
    <row r="24" spans="1:4" ht="12" customHeight="1" x14ac:dyDescent="0.3">
      <c r="A24" s="41">
        <v>20</v>
      </c>
      <c r="B24" s="41" t="s">
        <v>208</v>
      </c>
      <c r="C24" s="68">
        <v>19</v>
      </c>
      <c r="D24" s="68">
        <v>3</v>
      </c>
    </row>
    <row r="25" spans="1:4" ht="12" customHeight="1" x14ac:dyDescent="0.3">
      <c r="A25" s="41">
        <v>21</v>
      </c>
      <c r="B25" s="41" t="s">
        <v>201</v>
      </c>
      <c r="C25" s="68">
        <v>14</v>
      </c>
      <c r="D25" s="68">
        <v>2</v>
      </c>
    </row>
    <row r="26" spans="1:4" ht="12" customHeight="1" x14ac:dyDescent="0.3">
      <c r="A26" s="41">
        <v>22</v>
      </c>
      <c r="B26" s="41" t="s">
        <v>183</v>
      </c>
      <c r="C26" s="68">
        <v>13</v>
      </c>
      <c r="D26" s="68">
        <v>1</v>
      </c>
    </row>
    <row r="27" spans="1:4" ht="12" customHeight="1" x14ac:dyDescent="0.3">
      <c r="A27" s="41">
        <v>23</v>
      </c>
      <c r="B27" s="41" t="s">
        <v>195</v>
      </c>
      <c r="C27" s="68">
        <v>12</v>
      </c>
      <c r="D27" s="68">
        <v>2</v>
      </c>
    </row>
    <row r="28" spans="1:4" ht="12" customHeight="1" x14ac:dyDescent="0.3">
      <c r="A28" s="41">
        <v>24</v>
      </c>
      <c r="B28" s="41" t="s">
        <v>191</v>
      </c>
      <c r="C28" s="68">
        <v>12</v>
      </c>
      <c r="D28" s="68">
        <v>1</v>
      </c>
    </row>
    <row r="29" spans="1:4" ht="12" customHeight="1" x14ac:dyDescent="0.3">
      <c r="A29" s="41">
        <v>25</v>
      </c>
      <c r="B29" s="41" t="s">
        <v>194</v>
      </c>
      <c r="C29" s="68">
        <v>11</v>
      </c>
      <c r="D29" s="68">
        <v>2</v>
      </c>
    </row>
    <row r="30" spans="1:4" ht="12" customHeight="1" x14ac:dyDescent="0.3">
      <c r="A30" s="41">
        <v>26</v>
      </c>
      <c r="B30" s="41" t="s">
        <v>177</v>
      </c>
      <c r="C30" s="68">
        <v>10</v>
      </c>
      <c r="D30" s="68">
        <v>1</v>
      </c>
    </row>
    <row r="31" spans="1:4" ht="12" customHeight="1" x14ac:dyDescent="0.3">
      <c r="A31" s="41">
        <v>27</v>
      </c>
      <c r="B31" s="41" t="s">
        <v>198</v>
      </c>
      <c r="C31" s="68">
        <v>10</v>
      </c>
      <c r="D31" s="68">
        <v>1</v>
      </c>
    </row>
    <row r="32" spans="1:4" ht="12" customHeight="1" x14ac:dyDescent="0.3">
      <c r="A32" s="41">
        <v>28</v>
      </c>
      <c r="B32" s="41" t="s">
        <v>199</v>
      </c>
      <c r="C32" s="68">
        <v>10</v>
      </c>
      <c r="D32" s="68">
        <v>1</v>
      </c>
    </row>
    <row r="33" spans="1:4" ht="12" customHeight="1" x14ac:dyDescent="0.3">
      <c r="A33" s="41">
        <v>29</v>
      </c>
      <c r="B33" s="41" t="s">
        <v>186</v>
      </c>
      <c r="C33" s="68">
        <v>9</v>
      </c>
      <c r="D33" s="68">
        <v>2</v>
      </c>
    </row>
    <row r="34" spans="1:4" ht="12" customHeight="1" x14ac:dyDescent="0.3">
      <c r="A34" s="41">
        <v>30</v>
      </c>
      <c r="B34" s="41" t="s">
        <v>192</v>
      </c>
      <c r="C34" s="68">
        <v>8</v>
      </c>
      <c r="D34" s="68">
        <v>2</v>
      </c>
    </row>
    <row r="35" spans="1:4" ht="12" customHeight="1" x14ac:dyDescent="0.3">
      <c r="A35" s="41">
        <v>31</v>
      </c>
      <c r="B35" s="41" t="s">
        <v>206</v>
      </c>
      <c r="C35" s="68">
        <v>8</v>
      </c>
      <c r="D35" s="68">
        <v>1</v>
      </c>
    </row>
    <row r="36" spans="1:4" ht="12" customHeight="1" x14ac:dyDescent="0.3">
      <c r="A36" s="41">
        <v>32</v>
      </c>
      <c r="B36" s="41" t="s">
        <v>184</v>
      </c>
      <c r="C36" s="68">
        <v>8</v>
      </c>
      <c r="D36" s="68">
        <v>1</v>
      </c>
    </row>
    <row r="37" spans="1:4" ht="12" customHeight="1" x14ac:dyDescent="0.3">
      <c r="A37" s="41">
        <v>33</v>
      </c>
      <c r="B37" s="41" t="s">
        <v>185</v>
      </c>
      <c r="C37" s="68">
        <v>7</v>
      </c>
      <c r="D37" s="68">
        <v>1</v>
      </c>
    </row>
    <row r="38" spans="1:4" ht="12" customHeight="1" x14ac:dyDescent="0.3">
      <c r="A38" s="41">
        <v>34</v>
      </c>
      <c r="B38" s="41" t="s">
        <v>189</v>
      </c>
      <c r="C38" s="68">
        <v>6</v>
      </c>
      <c r="D38" s="68">
        <v>1</v>
      </c>
    </row>
  </sheetData>
  <autoFilter ref="A3:D4">
    <sortState ref="A6:D38">
      <sortCondition descending="1" ref="C3:C4"/>
    </sortState>
  </autoFilter>
  <sortState ref="B5:D38">
    <sortCondition descending="1" ref="C5:C38"/>
  </sortState>
  <mergeCells count="7">
    <mergeCell ref="A1:B2"/>
    <mergeCell ref="C1:D1"/>
    <mergeCell ref="C2:D2"/>
    <mergeCell ref="B3:B4"/>
    <mergeCell ref="C3:C4"/>
    <mergeCell ref="D3:D4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5" sqref="C5:E33"/>
    </sheetView>
  </sheetViews>
  <sheetFormatPr defaultColWidth="9.08984375" defaultRowHeight="12" x14ac:dyDescent="0.3"/>
  <cols>
    <col min="1" max="1" width="9.453125" style="2" customWidth="1"/>
    <col min="2" max="2" width="53.90625" style="2" customWidth="1"/>
    <col min="3" max="3" width="15.90625" style="2" bestFit="1" customWidth="1"/>
    <col min="4" max="4" width="14.54296875" style="2" bestFit="1" customWidth="1"/>
    <col min="5" max="5" width="17.26953125" style="2" bestFit="1" customWidth="1"/>
    <col min="6" max="6" width="16" style="2" customWidth="1"/>
    <col min="7" max="16384" width="9.08984375" style="2"/>
  </cols>
  <sheetData>
    <row r="1" spans="1:6" ht="12.5" x14ac:dyDescent="0.35">
      <c r="A1" s="1" t="s">
        <v>0</v>
      </c>
      <c r="B1" s="2" t="s">
        <v>1</v>
      </c>
    </row>
    <row r="2" spans="1:6" ht="12.5" x14ac:dyDescent="0.35">
      <c r="A2" s="1" t="s">
        <v>2</v>
      </c>
      <c r="B2" s="2" t="s">
        <v>209</v>
      </c>
    </row>
    <row r="3" spans="1:6" x14ac:dyDescent="0.3">
      <c r="A3" s="57" t="s">
        <v>174</v>
      </c>
      <c r="B3" s="3"/>
      <c r="D3" s="3"/>
      <c r="E3" s="3"/>
    </row>
    <row r="4" spans="1:6" s="6" customFormat="1" ht="24" x14ac:dyDescent="0.3">
      <c r="A4" s="4"/>
      <c r="B4" s="4" t="s">
        <v>3</v>
      </c>
      <c r="C4" s="5" t="s">
        <v>4</v>
      </c>
      <c r="D4" s="5" t="s">
        <v>5</v>
      </c>
      <c r="E4" s="5" t="s">
        <v>6</v>
      </c>
    </row>
    <row r="5" spans="1:6" x14ac:dyDescent="0.3">
      <c r="A5" s="7">
        <v>1</v>
      </c>
      <c r="B5" s="8" t="s">
        <v>7</v>
      </c>
      <c r="C5" s="58">
        <v>52192525.700000003</v>
      </c>
      <c r="D5" s="58">
        <v>56907305.033319995</v>
      </c>
      <c r="E5" s="59">
        <v>109099830.973332</v>
      </c>
      <c r="F5" s="71"/>
    </row>
    <row r="6" spans="1:6" x14ac:dyDescent="0.3">
      <c r="A6" s="7">
        <v>2</v>
      </c>
      <c r="B6" s="8" t="s">
        <v>8</v>
      </c>
      <c r="C6" s="58">
        <v>85739369.035230994</v>
      </c>
      <c r="D6" s="58">
        <v>48235058.906799555</v>
      </c>
      <c r="E6" s="59">
        <v>133974427.94203055</v>
      </c>
      <c r="F6" s="10"/>
    </row>
    <row r="7" spans="1:6" x14ac:dyDescent="0.3">
      <c r="A7" s="11">
        <v>2.1</v>
      </c>
      <c r="B7" s="12" t="s">
        <v>9</v>
      </c>
      <c r="C7" s="60">
        <v>1945878373.0450201</v>
      </c>
      <c r="D7" s="60">
        <v>16890644.384725004</v>
      </c>
      <c r="E7" s="61">
        <v>1962769017.10692</v>
      </c>
      <c r="F7" s="10"/>
    </row>
    <row r="8" spans="1:6" x14ac:dyDescent="0.3">
      <c r="A8" s="11">
        <v>2.2000000000000002</v>
      </c>
      <c r="B8" s="12" t="s">
        <v>10</v>
      </c>
      <c r="C8" s="60">
        <v>-63286331.520796336</v>
      </c>
      <c r="D8" s="60">
        <v>-6367322.9598906925</v>
      </c>
      <c r="E8" s="61">
        <v>-69653654.180686995</v>
      </c>
      <c r="F8" s="10"/>
    </row>
    <row r="9" spans="1:6" x14ac:dyDescent="0.3">
      <c r="A9" s="7">
        <v>3</v>
      </c>
      <c r="B9" s="8" t="s">
        <v>11</v>
      </c>
      <c r="C9" s="58">
        <v>1882592041.9814034</v>
      </c>
      <c r="D9" s="58">
        <v>10523321.424834311</v>
      </c>
      <c r="E9" s="59">
        <v>1893115363.40624</v>
      </c>
      <c r="F9" s="10"/>
    </row>
    <row r="10" spans="1:6" x14ac:dyDescent="0.3">
      <c r="A10" s="7">
        <v>4</v>
      </c>
      <c r="B10" s="8" t="s">
        <v>12</v>
      </c>
      <c r="C10" s="58">
        <v>0</v>
      </c>
      <c r="D10" s="58">
        <v>0</v>
      </c>
      <c r="E10" s="59"/>
      <c r="F10" s="10"/>
    </row>
    <row r="11" spans="1:6" x14ac:dyDescent="0.3">
      <c r="A11" s="7">
        <v>5</v>
      </c>
      <c r="B11" s="8" t="s">
        <v>13</v>
      </c>
      <c r="C11" s="58">
        <v>26535739.992909193</v>
      </c>
      <c r="D11" s="58">
        <v>292150.4476054663</v>
      </c>
      <c r="E11" s="59">
        <v>26827890.440514658</v>
      </c>
      <c r="F11" s="10"/>
    </row>
    <row r="12" spans="1:6" x14ac:dyDescent="0.3">
      <c r="A12" s="7">
        <v>6</v>
      </c>
      <c r="B12" s="8" t="s">
        <v>14</v>
      </c>
      <c r="C12" s="58">
        <v>4674860.3140000002</v>
      </c>
      <c r="D12" s="58">
        <v>0</v>
      </c>
      <c r="E12" s="59">
        <v>4674860.3140000002</v>
      </c>
      <c r="F12" s="10"/>
    </row>
    <row r="13" spans="1:6" x14ac:dyDescent="0.3">
      <c r="A13" s="7">
        <v>7</v>
      </c>
      <c r="B13" s="8" t="s">
        <v>15</v>
      </c>
      <c r="C13" s="58">
        <v>1329332.1400000001</v>
      </c>
      <c r="D13" s="58">
        <v>0</v>
      </c>
      <c r="E13" s="59">
        <v>1329332.3799999999</v>
      </c>
      <c r="F13" s="10"/>
    </row>
    <row r="14" spans="1:6" x14ac:dyDescent="0.3">
      <c r="A14" s="7">
        <v>8</v>
      </c>
      <c r="B14" s="8" t="s">
        <v>16</v>
      </c>
      <c r="C14" s="58">
        <v>85343869.3398332</v>
      </c>
      <c r="D14" s="58">
        <v>0</v>
      </c>
      <c r="E14" s="59">
        <v>85343869.3398332</v>
      </c>
      <c r="F14" s="10"/>
    </row>
    <row r="15" spans="1:6" x14ac:dyDescent="0.3">
      <c r="A15" s="7">
        <v>9</v>
      </c>
      <c r="B15" s="8" t="s">
        <v>17</v>
      </c>
      <c r="C15" s="58">
        <v>59298241.709173001</v>
      </c>
      <c r="D15" s="58">
        <v>6730688.5108180009</v>
      </c>
      <c r="E15" s="59">
        <v>66028930.219990999</v>
      </c>
      <c r="F15" s="10"/>
    </row>
    <row r="16" spans="1:6" x14ac:dyDescent="0.3">
      <c r="A16" s="14">
        <v>10</v>
      </c>
      <c r="B16" s="15" t="s">
        <v>18</v>
      </c>
      <c r="C16" s="62">
        <v>2197705980.2125497</v>
      </c>
      <c r="D16" s="62">
        <v>122688524.32337733</v>
      </c>
      <c r="E16" s="62">
        <v>2320394504.5359273</v>
      </c>
      <c r="F16" s="10"/>
    </row>
    <row r="17" spans="1:6" x14ac:dyDescent="0.3">
      <c r="A17" s="14"/>
      <c r="B17" s="14" t="s">
        <v>19</v>
      </c>
      <c r="C17" s="63"/>
      <c r="D17" s="63"/>
      <c r="E17" s="69"/>
      <c r="F17" s="10"/>
    </row>
    <row r="18" spans="1:6" x14ac:dyDescent="0.3">
      <c r="A18" s="7">
        <v>11</v>
      </c>
      <c r="B18" s="8" t="s">
        <v>20</v>
      </c>
      <c r="C18" s="58">
        <v>666356550.22000003</v>
      </c>
      <c r="D18" s="58">
        <v>282893225.91893196</v>
      </c>
      <c r="E18" s="59">
        <v>949249776.13893199</v>
      </c>
      <c r="F18" s="10"/>
    </row>
    <row r="19" spans="1:6" x14ac:dyDescent="0.3">
      <c r="A19" s="7">
        <v>12</v>
      </c>
      <c r="B19" s="8" t="s">
        <v>21</v>
      </c>
      <c r="C19" s="58">
        <v>41755010.700000003</v>
      </c>
      <c r="D19" s="58">
        <v>39165707.906855009</v>
      </c>
      <c r="E19" s="59">
        <v>80920718.606855005</v>
      </c>
      <c r="F19" s="10"/>
    </row>
    <row r="20" spans="1:6" x14ac:dyDescent="0.3">
      <c r="A20" s="7">
        <v>13</v>
      </c>
      <c r="B20" s="8" t="s">
        <v>22</v>
      </c>
      <c r="C20" s="58">
        <v>170289577.25</v>
      </c>
      <c r="D20" s="58">
        <v>85279286.852200001</v>
      </c>
      <c r="E20" s="59">
        <v>255568864.1022</v>
      </c>
      <c r="F20" s="10"/>
    </row>
    <row r="21" spans="1:6" x14ac:dyDescent="0.3">
      <c r="A21" s="7">
        <v>14</v>
      </c>
      <c r="B21" s="8" t="s">
        <v>23</v>
      </c>
      <c r="C21" s="58">
        <v>8807897.4234999996</v>
      </c>
      <c r="D21" s="58">
        <v>5408236.5381280007</v>
      </c>
      <c r="E21" s="59">
        <v>14216133.961628001</v>
      </c>
      <c r="F21" s="10"/>
    </row>
    <row r="22" spans="1:6" x14ac:dyDescent="0.3">
      <c r="A22" s="7">
        <v>15</v>
      </c>
      <c r="B22" s="8" t="s">
        <v>24</v>
      </c>
      <c r="C22" s="58">
        <v>48981106.114757627</v>
      </c>
      <c r="D22" s="58">
        <v>51115157.926221997</v>
      </c>
      <c r="E22" s="59">
        <v>100096264.04097962</v>
      </c>
      <c r="F22" s="10"/>
    </row>
    <row r="23" spans="1:6" x14ac:dyDescent="0.3">
      <c r="A23" s="7">
        <v>16</v>
      </c>
      <c r="B23" s="8" t="s">
        <v>25</v>
      </c>
      <c r="C23" s="58">
        <v>72219500.400000006</v>
      </c>
      <c r="D23" s="58">
        <v>48869860.285900004</v>
      </c>
      <c r="E23" s="59">
        <v>121089360.6859</v>
      </c>
      <c r="F23" s="10"/>
    </row>
    <row r="24" spans="1:6" x14ac:dyDescent="0.3">
      <c r="A24" s="14">
        <v>17</v>
      </c>
      <c r="B24" s="15" t="s">
        <v>26</v>
      </c>
      <c r="C24" s="59">
        <v>1008409642.1082577</v>
      </c>
      <c r="D24" s="59">
        <v>512731475.42823696</v>
      </c>
      <c r="E24" s="59">
        <v>1521141117.5364945</v>
      </c>
      <c r="F24" s="10"/>
    </row>
    <row r="25" spans="1:6" x14ac:dyDescent="0.3">
      <c r="A25" s="14"/>
      <c r="B25" s="14" t="s">
        <v>27</v>
      </c>
      <c r="C25" s="63"/>
      <c r="D25" s="63"/>
      <c r="E25" s="69"/>
      <c r="F25" s="10"/>
    </row>
    <row r="26" spans="1:6" x14ac:dyDescent="0.3">
      <c r="A26" s="7">
        <v>18</v>
      </c>
      <c r="B26" s="8" t="s">
        <v>28</v>
      </c>
      <c r="C26" s="58">
        <v>110390500.19999999</v>
      </c>
      <c r="D26" s="58">
        <v>0</v>
      </c>
      <c r="E26" s="59">
        <v>110390500.19999999</v>
      </c>
      <c r="F26" s="10"/>
    </row>
    <row r="27" spans="1:6" x14ac:dyDescent="0.3">
      <c r="A27" s="7">
        <v>19</v>
      </c>
      <c r="B27" s="8" t="s">
        <v>29</v>
      </c>
      <c r="C27" s="58">
        <v>37299411.409999996</v>
      </c>
      <c r="D27" s="58">
        <v>0</v>
      </c>
      <c r="E27" s="59">
        <v>37299411.409999996</v>
      </c>
      <c r="F27" s="10"/>
    </row>
    <row r="28" spans="1:6" x14ac:dyDescent="0.3">
      <c r="A28" s="7">
        <v>20</v>
      </c>
      <c r="B28" s="8" t="s">
        <v>30</v>
      </c>
      <c r="C28" s="58">
        <v>16644641.489999998</v>
      </c>
      <c r="D28" s="58">
        <v>0</v>
      </c>
      <c r="E28" s="59">
        <v>16644641.489999998</v>
      </c>
      <c r="F28" s="10"/>
    </row>
    <row r="29" spans="1:6" x14ac:dyDescent="0.3">
      <c r="A29" s="7">
        <v>21</v>
      </c>
      <c r="B29" s="8" t="s">
        <v>31</v>
      </c>
      <c r="C29" s="58">
        <v>0</v>
      </c>
      <c r="D29" s="58">
        <v>0</v>
      </c>
      <c r="E29" s="59">
        <v>0</v>
      </c>
      <c r="F29" s="10"/>
    </row>
    <row r="30" spans="1:6" x14ac:dyDescent="0.3">
      <c r="A30" s="7">
        <v>22</v>
      </c>
      <c r="B30" s="8" t="s">
        <v>32</v>
      </c>
      <c r="C30" s="58">
        <v>617588722.19940066</v>
      </c>
      <c r="D30" s="58">
        <v>0</v>
      </c>
      <c r="E30" s="59">
        <v>617588722.19940066</v>
      </c>
      <c r="F30" s="10"/>
    </row>
    <row r="31" spans="1:6" x14ac:dyDescent="0.3">
      <c r="A31" s="7">
        <v>23</v>
      </c>
      <c r="B31" s="8" t="s">
        <v>33</v>
      </c>
      <c r="C31" s="58">
        <v>17330112.100000001</v>
      </c>
      <c r="D31" s="58">
        <v>0</v>
      </c>
      <c r="E31" s="59">
        <v>17330112.100000001</v>
      </c>
      <c r="F31" s="10"/>
    </row>
    <row r="32" spans="1:6" x14ac:dyDescent="0.3">
      <c r="A32" s="14">
        <v>24</v>
      </c>
      <c r="B32" s="15" t="s">
        <v>34</v>
      </c>
      <c r="C32" s="59">
        <v>799253387.39940071</v>
      </c>
      <c r="D32" s="59">
        <v>0</v>
      </c>
      <c r="E32" s="59">
        <v>799253387.39940071</v>
      </c>
      <c r="F32" s="10"/>
    </row>
    <row r="33" spans="1:6" x14ac:dyDescent="0.3">
      <c r="A33" s="14">
        <v>25</v>
      </c>
      <c r="B33" s="15" t="s">
        <v>35</v>
      </c>
      <c r="C33" s="59">
        <v>1807663029.5076585</v>
      </c>
      <c r="D33" s="59">
        <v>512731475.42823696</v>
      </c>
      <c r="E33" s="59">
        <v>2320394504.935895</v>
      </c>
      <c r="F33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zoomScale="70" zoomScaleNormal="70" workbookViewId="0">
      <selection activeCell="C19" sqref="C19"/>
    </sheetView>
  </sheetViews>
  <sheetFormatPr defaultColWidth="9.08984375" defaultRowHeight="12" x14ac:dyDescent="0.3"/>
  <cols>
    <col min="1" max="1" width="10.36328125" style="27" customWidth="1"/>
    <col min="2" max="2" width="74.54296875" style="2" customWidth="1"/>
    <col min="3" max="3" width="16.90625" style="22" customWidth="1"/>
    <col min="4" max="4" width="10" style="2" bestFit="1" customWidth="1"/>
    <col min="5" max="5" width="10.54296875" style="2" bestFit="1" customWidth="1"/>
    <col min="6" max="6" width="10.90625" style="2" bestFit="1" customWidth="1"/>
    <col min="7" max="16384" width="9.08984375" style="2"/>
  </cols>
  <sheetData>
    <row r="1" spans="1:3" ht="12.5" x14ac:dyDescent="0.35">
      <c r="A1" s="1" t="s">
        <v>0</v>
      </c>
      <c r="B1" s="2" t="s">
        <v>1</v>
      </c>
      <c r="C1" s="17"/>
    </row>
    <row r="2" spans="1:3" ht="12.5" x14ac:dyDescent="0.35">
      <c r="A2" s="1" t="s">
        <v>2</v>
      </c>
      <c r="B2" s="2" t="s">
        <v>209</v>
      </c>
      <c r="C2" s="17"/>
    </row>
    <row r="3" spans="1:3" x14ac:dyDescent="0.3">
      <c r="A3" s="56" t="s">
        <v>173</v>
      </c>
      <c r="C3" s="17"/>
    </row>
    <row r="4" spans="1:3" x14ac:dyDescent="0.3">
      <c r="A4" s="18"/>
      <c r="B4" s="19" t="s">
        <v>36</v>
      </c>
      <c r="C4" s="20" t="s">
        <v>6</v>
      </c>
    </row>
    <row r="5" spans="1:3" x14ac:dyDescent="0.3">
      <c r="A5" s="7">
        <v>1</v>
      </c>
      <c r="B5" s="8" t="s">
        <v>37</v>
      </c>
      <c r="C5" s="9">
        <v>5323842.9600419998</v>
      </c>
    </row>
    <row r="6" spans="1:3" x14ac:dyDescent="0.3">
      <c r="A6" s="7">
        <v>2</v>
      </c>
      <c r="B6" s="8" t="s">
        <v>38</v>
      </c>
      <c r="C6" s="70">
        <v>320139865.80338222</v>
      </c>
    </row>
    <row r="7" spans="1:3" x14ac:dyDescent="0.3">
      <c r="A7" s="7">
        <v>2.1</v>
      </c>
      <c r="B7" s="12" t="s">
        <v>39</v>
      </c>
      <c r="C7" s="13">
        <v>32756400.94221032</v>
      </c>
    </row>
    <row r="8" spans="1:3" x14ac:dyDescent="0.3">
      <c r="A8" s="7">
        <v>2.2000000000000002</v>
      </c>
      <c r="B8" s="12" t="s">
        <v>40</v>
      </c>
      <c r="C8" s="13">
        <v>129454381.18012056</v>
      </c>
    </row>
    <row r="9" spans="1:3" x14ac:dyDescent="0.3">
      <c r="A9" s="7">
        <v>2.2999999999999998</v>
      </c>
      <c r="B9" s="12" t="s">
        <v>41</v>
      </c>
      <c r="C9" s="9">
        <v>22252160.687266674</v>
      </c>
    </row>
    <row r="10" spans="1:3" x14ac:dyDescent="0.3">
      <c r="A10" s="7">
        <v>2.4</v>
      </c>
      <c r="B10" s="12" t="s">
        <v>42</v>
      </c>
      <c r="C10" s="9">
        <v>122.22999999999999</v>
      </c>
    </row>
    <row r="11" spans="1:3" x14ac:dyDescent="0.3">
      <c r="A11" s="7">
        <v>2.5</v>
      </c>
      <c r="B11" s="12" t="s">
        <v>43</v>
      </c>
      <c r="C11" s="9">
        <v>125852969.86463772</v>
      </c>
    </row>
    <row r="12" spans="1:3" x14ac:dyDescent="0.3">
      <c r="A12" s="7">
        <v>2.6</v>
      </c>
      <c r="B12" s="12" t="s">
        <v>44</v>
      </c>
      <c r="C12" s="9">
        <v>8582901.9802469723</v>
      </c>
    </row>
    <row r="13" spans="1:3" x14ac:dyDescent="0.3">
      <c r="A13" s="7">
        <v>2.7</v>
      </c>
      <c r="B13" s="12" t="s">
        <v>45</v>
      </c>
      <c r="C13" s="9">
        <v>1240928.9189000002</v>
      </c>
    </row>
    <row r="14" spans="1:3" x14ac:dyDescent="0.3">
      <c r="A14" s="7">
        <v>3</v>
      </c>
      <c r="B14" s="8" t="s">
        <v>46</v>
      </c>
      <c r="C14" s="9">
        <v>3966962.3716050498</v>
      </c>
    </row>
    <row r="15" spans="1:3" x14ac:dyDescent="0.3">
      <c r="A15" s="7">
        <v>3.1</v>
      </c>
      <c r="B15" s="8" t="s">
        <v>47</v>
      </c>
      <c r="C15" s="9">
        <v>3296240.5337838912</v>
      </c>
    </row>
    <row r="16" spans="1:3" x14ac:dyDescent="0.3">
      <c r="A16" s="7">
        <v>3.2</v>
      </c>
      <c r="B16" s="8" t="s">
        <v>48</v>
      </c>
      <c r="C16" s="9">
        <v>29446.868600000002</v>
      </c>
    </row>
    <row r="17" spans="1:3" x14ac:dyDescent="0.3">
      <c r="A17" s="7">
        <v>3.3</v>
      </c>
      <c r="B17" s="8" t="s">
        <v>49</v>
      </c>
      <c r="C17" s="9">
        <v>127766.3018</v>
      </c>
    </row>
    <row r="18" spans="1:3" x14ac:dyDescent="0.3">
      <c r="A18" s="7">
        <v>3.4</v>
      </c>
      <c r="B18" s="8" t="s">
        <v>50</v>
      </c>
      <c r="C18" s="9">
        <v>513508.66742115875</v>
      </c>
    </row>
    <row r="19" spans="1:3" x14ac:dyDescent="0.3">
      <c r="A19" s="7">
        <v>4</v>
      </c>
      <c r="B19" s="8" t="s">
        <v>51</v>
      </c>
      <c r="C19" s="9">
        <v>32713816.463111028</v>
      </c>
    </row>
    <row r="20" spans="1:3" x14ac:dyDescent="0.3">
      <c r="A20" s="7">
        <v>5</v>
      </c>
      <c r="B20" s="8" t="s">
        <v>52</v>
      </c>
      <c r="C20" s="9">
        <v>0</v>
      </c>
    </row>
    <row r="21" spans="1:3" x14ac:dyDescent="0.3">
      <c r="A21" s="7">
        <v>6</v>
      </c>
      <c r="B21" s="8" t="s">
        <v>53</v>
      </c>
      <c r="C21" s="9">
        <v>1348985.8460999997</v>
      </c>
    </row>
    <row r="22" spans="1:3" x14ac:dyDescent="0.3">
      <c r="A22" s="14">
        <v>7</v>
      </c>
      <c r="B22" s="15" t="s">
        <v>54</v>
      </c>
      <c r="C22" s="16">
        <v>363493473.44424021</v>
      </c>
    </row>
    <row r="23" spans="1:3" x14ac:dyDescent="0.3">
      <c r="A23" s="14"/>
      <c r="B23" s="21" t="s">
        <v>55</v>
      </c>
    </row>
    <row r="24" spans="1:3" x14ac:dyDescent="0.3">
      <c r="A24" s="7">
        <v>8</v>
      </c>
      <c r="B24" s="8" t="s">
        <v>56</v>
      </c>
      <c r="C24" s="45">
        <v>68588132.972934023</v>
      </c>
    </row>
    <row r="25" spans="1:3" x14ac:dyDescent="0.3">
      <c r="A25" s="7">
        <v>9</v>
      </c>
      <c r="B25" s="8" t="s">
        <v>57</v>
      </c>
      <c r="C25" s="54">
        <v>11730843.963477001</v>
      </c>
    </row>
    <row r="26" spans="1:3" x14ac:dyDescent="0.3">
      <c r="A26" s="7">
        <v>10</v>
      </c>
      <c r="B26" s="8" t="s">
        <v>58</v>
      </c>
      <c r="C26" s="9">
        <v>1641393.6099999999</v>
      </c>
    </row>
    <row r="27" spans="1:3" x14ac:dyDescent="0.3">
      <c r="A27" s="7">
        <v>11</v>
      </c>
      <c r="B27" s="8" t="s">
        <v>59</v>
      </c>
      <c r="C27" s="9">
        <v>447065.9499999999</v>
      </c>
    </row>
    <row r="28" spans="1:3" x14ac:dyDescent="0.3">
      <c r="A28" s="7">
        <v>12</v>
      </c>
      <c r="B28" s="8" t="s">
        <v>60</v>
      </c>
      <c r="C28" s="9">
        <v>12482166.999868998</v>
      </c>
    </row>
    <row r="29" spans="1:3" x14ac:dyDescent="0.3">
      <c r="A29" s="7">
        <v>13</v>
      </c>
      <c r="B29" s="8" t="s">
        <v>61</v>
      </c>
      <c r="C29" s="9">
        <v>8008219.1519999998</v>
      </c>
    </row>
    <row r="30" spans="1:3" x14ac:dyDescent="0.3">
      <c r="A30" s="7">
        <v>14</v>
      </c>
      <c r="B30" s="8" t="s">
        <v>62</v>
      </c>
      <c r="C30" s="9">
        <v>1238528.2009669999</v>
      </c>
    </row>
    <row r="31" spans="1:3" x14ac:dyDescent="0.3">
      <c r="A31" s="7">
        <v>15</v>
      </c>
      <c r="B31" s="8" t="s">
        <v>63</v>
      </c>
      <c r="C31" s="9">
        <v>104136350.84924702</v>
      </c>
    </row>
    <row r="32" spans="1:3" x14ac:dyDescent="0.3">
      <c r="A32" s="14">
        <v>16</v>
      </c>
      <c r="B32" s="15" t="s">
        <v>64</v>
      </c>
      <c r="C32" s="9">
        <v>259357122.59499329</v>
      </c>
    </row>
    <row r="33" spans="1:6" x14ac:dyDescent="0.3">
      <c r="A33" s="14"/>
      <c r="B33" s="21" t="s">
        <v>65</v>
      </c>
    </row>
    <row r="34" spans="1:6" x14ac:dyDescent="0.3">
      <c r="A34" s="23">
        <v>17</v>
      </c>
      <c r="B34" s="24" t="s">
        <v>66</v>
      </c>
      <c r="C34" s="9">
        <v>35269360.629448757</v>
      </c>
    </row>
    <row r="35" spans="1:6" x14ac:dyDescent="0.3">
      <c r="A35" s="25">
        <v>17.100000000000001</v>
      </c>
      <c r="B35" s="8" t="s">
        <v>67</v>
      </c>
      <c r="C35" s="45">
        <v>50390644.355268747</v>
      </c>
      <c r="D35" s="10"/>
    </row>
    <row r="36" spans="1:6" x14ac:dyDescent="0.3">
      <c r="A36" s="25">
        <v>17.2</v>
      </c>
      <c r="B36" s="8" t="s">
        <v>68</v>
      </c>
      <c r="C36" s="16">
        <v>15121283.725819999</v>
      </c>
    </row>
    <row r="37" spans="1:6" x14ac:dyDescent="0.3">
      <c r="A37" s="25">
        <v>18</v>
      </c>
      <c r="B37" s="8" t="s">
        <v>69</v>
      </c>
      <c r="C37" s="16">
        <v>0</v>
      </c>
    </row>
    <row r="38" spans="1:6" x14ac:dyDescent="0.3">
      <c r="A38" s="25">
        <v>19</v>
      </c>
      <c r="B38" s="8" t="s">
        <v>70</v>
      </c>
      <c r="C38" s="26">
        <v>0</v>
      </c>
      <c r="F38" s="10"/>
    </row>
    <row r="39" spans="1:6" x14ac:dyDescent="0.3">
      <c r="A39" s="25">
        <v>20</v>
      </c>
      <c r="B39" s="8" t="s">
        <v>71</v>
      </c>
      <c r="C39" s="9">
        <v>20939269.154272564</v>
      </c>
    </row>
    <row r="40" spans="1:6" x14ac:dyDescent="0.3">
      <c r="A40" s="25">
        <v>21</v>
      </c>
      <c r="B40" s="8" t="s">
        <v>72</v>
      </c>
      <c r="C40" s="9">
        <v>-9622314.0761547908</v>
      </c>
    </row>
    <row r="41" spans="1:6" x14ac:dyDescent="0.3">
      <c r="A41" s="25">
        <v>22</v>
      </c>
      <c r="B41" s="8" t="s">
        <v>73</v>
      </c>
      <c r="C41" s="9">
        <v>156934.97</v>
      </c>
    </row>
    <row r="42" spans="1:6" x14ac:dyDescent="0.3">
      <c r="A42" s="25">
        <v>23</v>
      </c>
      <c r="B42" s="8" t="s">
        <v>74</v>
      </c>
      <c r="C42" s="9">
        <v>9886541.9029650018</v>
      </c>
    </row>
    <row r="43" spans="1:6" x14ac:dyDescent="0.3">
      <c r="A43" s="14">
        <v>24</v>
      </c>
      <c r="B43" s="15" t="s">
        <v>75</v>
      </c>
      <c r="C43" s="9">
        <v>56629792.580531545</v>
      </c>
    </row>
    <row r="44" spans="1:6" x14ac:dyDescent="0.3">
      <c r="A44" s="14"/>
      <c r="B44" s="21" t="s">
        <v>76</v>
      </c>
    </row>
    <row r="45" spans="1:6" x14ac:dyDescent="0.3">
      <c r="A45" s="25">
        <v>25</v>
      </c>
      <c r="B45" s="8" t="s">
        <v>77</v>
      </c>
      <c r="C45" s="9">
        <v>9557810.700108001</v>
      </c>
    </row>
    <row r="46" spans="1:6" x14ac:dyDescent="0.3">
      <c r="A46" s="25">
        <v>26</v>
      </c>
      <c r="B46" s="8" t="s">
        <v>78</v>
      </c>
      <c r="C46" s="9">
        <v>103524339.28028999</v>
      </c>
      <c r="E46" s="10"/>
    </row>
    <row r="47" spans="1:6" x14ac:dyDescent="0.3">
      <c r="A47" s="25">
        <v>27</v>
      </c>
      <c r="B47" s="8" t="s">
        <v>79</v>
      </c>
      <c r="C47" s="9">
        <v>3835955.1300000004</v>
      </c>
    </row>
    <row r="48" spans="1:6" x14ac:dyDescent="0.3">
      <c r="A48" s="25">
        <v>28</v>
      </c>
      <c r="B48" s="8" t="s">
        <v>80</v>
      </c>
      <c r="C48" s="54">
        <v>15825324.642332003</v>
      </c>
    </row>
    <row r="49" spans="1:5" x14ac:dyDescent="0.3">
      <c r="A49" s="25">
        <v>29</v>
      </c>
      <c r="B49" s="8" t="s">
        <v>81</v>
      </c>
      <c r="C49" s="54">
        <v>9495294.2041951902</v>
      </c>
    </row>
    <row r="50" spans="1:5" x14ac:dyDescent="0.3">
      <c r="A50" s="25">
        <v>30</v>
      </c>
      <c r="B50" s="8" t="s">
        <v>82</v>
      </c>
      <c r="C50" s="9">
        <v>28766467.080554999</v>
      </c>
    </row>
    <row r="51" spans="1:5" x14ac:dyDescent="0.3">
      <c r="A51" s="14">
        <v>31</v>
      </c>
      <c r="B51" s="15" t="s">
        <v>83</v>
      </c>
      <c r="C51" s="26">
        <v>171005191.03748024</v>
      </c>
    </row>
    <row r="52" spans="1:5" x14ac:dyDescent="0.3">
      <c r="A52" s="14">
        <v>32</v>
      </c>
      <c r="B52" s="15" t="s">
        <v>84</v>
      </c>
      <c r="C52" s="26">
        <v>-114375398.45694864</v>
      </c>
    </row>
    <row r="53" spans="1:5" x14ac:dyDescent="0.3">
      <c r="A53" s="25"/>
      <c r="B53" s="8"/>
    </row>
    <row r="54" spans="1:5" x14ac:dyDescent="0.3">
      <c r="A54" s="14">
        <v>33</v>
      </c>
      <c r="B54" s="21" t="s">
        <v>85</v>
      </c>
      <c r="C54" s="9">
        <v>144981724.13804466</v>
      </c>
    </row>
    <row r="55" spans="1:5" x14ac:dyDescent="0.3">
      <c r="A55" s="25"/>
      <c r="B55" s="8"/>
    </row>
    <row r="56" spans="1:5" x14ac:dyDescent="0.3">
      <c r="A56" s="25">
        <v>34</v>
      </c>
      <c r="B56" s="8" t="s">
        <v>86</v>
      </c>
      <c r="C56" s="9">
        <v>17732672.566891328</v>
      </c>
    </row>
    <row r="57" spans="1:5" x14ac:dyDescent="0.3">
      <c r="A57" s="25">
        <v>35</v>
      </c>
      <c r="B57" s="8" t="s">
        <v>87</v>
      </c>
      <c r="C57" s="9">
        <v>0</v>
      </c>
    </row>
    <row r="58" spans="1:5" x14ac:dyDescent="0.3">
      <c r="A58" s="25">
        <v>36</v>
      </c>
      <c r="B58" s="8" t="s">
        <v>88</v>
      </c>
      <c r="C58" s="16">
        <v>1058449.2960000001</v>
      </c>
    </row>
    <row r="59" spans="1:5" x14ac:dyDescent="0.3">
      <c r="A59" s="25">
        <v>37</v>
      </c>
      <c r="B59" s="8" t="s">
        <v>89</v>
      </c>
      <c r="C59" s="16">
        <v>18791121.862891328</v>
      </c>
    </row>
    <row r="60" spans="1:5" x14ac:dyDescent="0.3">
      <c r="A60" s="25"/>
      <c r="B60" s="8"/>
    </row>
    <row r="61" spans="1:5" x14ac:dyDescent="0.3">
      <c r="A61" s="14">
        <v>38</v>
      </c>
      <c r="B61" s="15" t="s">
        <v>90</v>
      </c>
      <c r="C61" s="26">
        <v>126190602.27515329</v>
      </c>
    </row>
    <row r="62" spans="1:5" x14ac:dyDescent="0.3">
      <c r="A62" s="25">
        <v>39</v>
      </c>
      <c r="B62" s="8" t="s">
        <v>91</v>
      </c>
      <c r="C62" s="54">
        <v>26581312.330161598</v>
      </c>
      <c r="E62" s="10"/>
    </row>
    <row r="63" spans="1:5" x14ac:dyDescent="0.3">
      <c r="A63" s="14">
        <v>40</v>
      </c>
      <c r="B63" s="15" t="s">
        <v>92</v>
      </c>
      <c r="C63" s="26">
        <v>99609289.944991708</v>
      </c>
    </row>
    <row r="64" spans="1:5" x14ac:dyDescent="0.3">
      <c r="A64" s="25">
        <v>41</v>
      </c>
      <c r="B64" s="8" t="s">
        <v>93</v>
      </c>
      <c r="C64" s="9">
        <v>-4831.34</v>
      </c>
    </row>
    <row r="65" spans="1:3" x14ac:dyDescent="0.3">
      <c r="A65" s="14">
        <v>42</v>
      </c>
      <c r="B65" s="21" t="s">
        <v>94</v>
      </c>
      <c r="C65" s="26">
        <v>99604458.604991704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18" sqref="A18"/>
    </sheetView>
  </sheetViews>
  <sheetFormatPr defaultColWidth="9.08984375" defaultRowHeight="12" x14ac:dyDescent="0.3"/>
  <cols>
    <col min="1" max="1" width="8.90625" style="28" bestFit="1" customWidth="1"/>
    <col min="2" max="2" width="67.08984375" style="28" bestFit="1" customWidth="1"/>
    <col min="3" max="3" width="26.08984375" style="28" customWidth="1"/>
    <col min="4" max="4" width="27.54296875" style="28" customWidth="1"/>
    <col min="5" max="5" width="14.36328125" style="28" customWidth="1"/>
    <col min="6" max="6" width="16" style="28" customWidth="1"/>
    <col min="7" max="7" width="10.54296875" style="28" customWidth="1"/>
    <col min="8" max="8" width="34.90625" style="28" customWidth="1"/>
    <col min="9" max="9" width="51.36328125" style="28" bestFit="1" customWidth="1"/>
    <col min="10" max="16384" width="9.08984375" style="28"/>
  </cols>
  <sheetData>
    <row r="1" spans="1:10" ht="12.5" x14ac:dyDescent="0.35">
      <c r="A1" s="1" t="s">
        <v>0</v>
      </c>
      <c r="B1" s="2" t="s">
        <v>1</v>
      </c>
    </row>
    <row r="2" spans="1:10" ht="12.5" x14ac:dyDescent="0.35">
      <c r="A2" s="1" t="s">
        <v>2</v>
      </c>
      <c r="B2" s="2" t="s">
        <v>209</v>
      </c>
    </row>
    <row r="3" spans="1:10" x14ac:dyDescent="0.3">
      <c r="A3" s="57" t="s">
        <v>174</v>
      </c>
      <c r="B3" s="30"/>
    </row>
    <row r="4" spans="1:10" x14ac:dyDescent="0.3">
      <c r="A4" s="31"/>
      <c r="B4" s="31"/>
      <c r="C4" s="32" t="s">
        <v>95</v>
      </c>
    </row>
    <row r="5" spans="1:10" x14ac:dyDescent="0.3">
      <c r="A5" s="33">
        <v>1</v>
      </c>
      <c r="B5" s="34" t="s">
        <v>96</v>
      </c>
      <c r="C5" s="26">
        <f>SUM(C6:C7)</f>
        <v>587869459.128932</v>
      </c>
    </row>
    <row r="6" spans="1:10" x14ac:dyDescent="0.3">
      <c r="A6" s="35">
        <v>1.1000000000000001</v>
      </c>
      <c r="B6" s="35" t="s">
        <v>97</v>
      </c>
      <c r="C6" s="9">
        <v>571491259.128932</v>
      </c>
      <c r="J6" s="49"/>
    </row>
    <row r="7" spans="1:10" x14ac:dyDescent="0.3">
      <c r="A7" s="35">
        <v>1.2</v>
      </c>
      <c r="B7" s="35" t="s">
        <v>98</v>
      </c>
      <c r="C7" s="9">
        <v>16378199.999999998</v>
      </c>
    </row>
    <row r="8" spans="1:10" x14ac:dyDescent="0.3">
      <c r="A8" s="33">
        <v>2</v>
      </c>
      <c r="B8" s="34" t="s">
        <v>99</v>
      </c>
      <c r="C8" s="26">
        <f>SUM(C9:C10)</f>
        <v>361380317.00999993</v>
      </c>
    </row>
    <row r="9" spans="1:10" x14ac:dyDescent="0.3">
      <c r="A9" s="36">
        <v>2.1</v>
      </c>
      <c r="B9" s="35" t="s">
        <v>100</v>
      </c>
      <c r="C9" s="9">
        <v>1864734.09</v>
      </c>
    </row>
    <row r="10" spans="1:10" x14ac:dyDescent="0.3">
      <c r="A10" s="36">
        <v>2.2000000000000002</v>
      </c>
      <c r="B10" s="35" t="s">
        <v>101</v>
      </c>
      <c r="C10" s="9">
        <v>359515582.91999996</v>
      </c>
    </row>
    <row r="11" spans="1:10" x14ac:dyDescent="0.3">
      <c r="A11" s="33">
        <v>3</v>
      </c>
      <c r="B11" s="34" t="s">
        <v>102</v>
      </c>
      <c r="C11" s="26">
        <f>SUM(C12:C13)</f>
        <v>181697434.25905499</v>
      </c>
    </row>
    <row r="12" spans="1:10" x14ac:dyDescent="0.3">
      <c r="A12" s="35">
        <v>3.1</v>
      </c>
      <c r="B12" s="35" t="s">
        <v>103</v>
      </c>
      <c r="C12" s="9">
        <f>58640185.248355+114517847.5334</f>
        <v>173158032.781755</v>
      </c>
    </row>
    <row r="13" spans="1:10" x14ac:dyDescent="0.3">
      <c r="A13" s="35">
        <v>3.2</v>
      </c>
      <c r="B13" s="35" t="s">
        <v>104</v>
      </c>
      <c r="C13" s="9">
        <f>7545056.9685+994344.5088</f>
        <v>8539401.4772999994</v>
      </c>
    </row>
    <row r="14" spans="1:10" x14ac:dyDescent="0.3">
      <c r="A14" s="33">
        <v>4</v>
      </c>
      <c r="B14" s="34" t="s">
        <v>105</v>
      </c>
      <c r="C14" s="26">
        <f>SUM(C15:C16)</f>
        <v>154792148.44999999</v>
      </c>
    </row>
    <row r="15" spans="1:10" x14ac:dyDescent="0.3">
      <c r="A15" s="36">
        <v>4.0999999999999996</v>
      </c>
      <c r="B15" s="35" t="s">
        <v>106</v>
      </c>
      <c r="C15" s="9">
        <f>12693120.39+140056672.06</f>
        <v>152749792.44999999</v>
      </c>
    </row>
    <row r="16" spans="1:10" x14ac:dyDescent="0.3">
      <c r="A16" s="36">
        <v>4.2</v>
      </c>
      <c r="B16" s="35" t="s">
        <v>107</v>
      </c>
      <c r="C16" s="9">
        <f>2042356+0</f>
        <v>2042356</v>
      </c>
    </row>
    <row r="17" spans="1:3" x14ac:dyDescent="0.3">
      <c r="A17" s="33">
        <v>5</v>
      </c>
      <c r="B17" s="34" t="s">
        <v>150</v>
      </c>
      <c r="C17" s="26">
        <f>SUM(C18:C19)</f>
        <v>121089360.6859</v>
      </c>
    </row>
    <row r="18" spans="1:3" x14ac:dyDescent="0.3">
      <c r="A18" s="36">
        <v>4.0999999999999996</v>
      </c>
      <c r="B18" s="35" t="s">
        <v>151</v>
      </c>
      <c r="C18" s="9">
        <f>0+0+68082247.3553+19670122.03</f>
        <v>87752369.385299996</v>
      </c>
    </row>
    <row r="19" spans="1:3" x14ac:dyDescent="0.3">
      <c r="A19" s="36">
        <v>4.2</v>
      </c>
      <c r="B19" s="35" t="s">
        <v>152</v>
      </c>
      <c r="C19" s="9">
        <f>5459400+19653840+6039991.3006+2183760</f>
        <v>33336991.3006</v>
      </c>
    </row>
    <row r="20" spans="1:3" x14ac:dyDescent="0.3">
      <c r="A20" s="80" t="s">
        <v>108</v>
      </c>
      <c r="B20" s="81"/>
      <c r="C20" s="26">
        <f>SUM(C5,C8,C11,C14,C17)</f>
        <v>1406828719.5338869</v>
      </c>
    </row>
    <row r="22" spans="1:3" x14ac:dyDescent="0.3">
      <c r="C22" s="37"/>
    </row>
  </sheetData>
  <mergeCells count="1">
    <mergeCell ref="A20:B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C5" sqref="C5:E14"/>
    </sheetView>
  </sheetViews>
  <sheetFormatPr defaultColWidth="9.08984375" defaultRowHeight="12" x14ac:dyDescent="0.3"/>
  <cols>
    <col min="1" max="1" width="13.6328125" style="28" customWidth="1"/>
    <col min="2" max="2" width="40" style="28" customWidth="1"/>
    <col min="3" max="3" width="15.54296875" style="28" bestFit="1" customWidth="1"/>
    <col min="4" max="4" width="13.54296875" style="28" bestFit="1" customWidth="1"/>
    <col min="5" max="5" width="17.36328125" style="28" customWidth="1"/>
    <col min="6" max="6" width="17.90625" style="28" customWidth="1"/>
    <col min="7" max="7" width="5.6328125" style="28" customWidth="1"/>
    <col min="8" max="8" width="15.90625" style="28" customWidth="1"/>
    <col min="9" max="9" width="17.90625" style="28" customWidth="1"/>
    <col min="10" max="10" width="17.81640625" style="28" customWidth="1"/>
    <col min="11" max="11" width="21.08984375" style="28" customWidth="1"/>
    <col min="12" max="12" width="5.6328125" style="28" customWidth="1"/>
    <col min="13" max="13" width="23.08984375" style="28" bestFit="1" customWidth="1"/>
    <col min="14" max="16384" width="9.08984375" style="28"/>
  </cols>
  <sheetData>
    <row r="1" spans="1:5" x14ac:dyDescent="0.3">
      <c r="A1" s="29" t="s">
        <v>0</v>
      </c>
      <c r="B1" s="30" t="s">
        <v>109</v>
      </c>
    </row>
    <row r="2" spans="1:5" x14ac:dyDescent="0.3">
      <c r="A2" s="29" t="s">
        <v>2</v>
      </c>
      <c r="B2" s="2" t="s">
        <v>209</v>
      </c>
    </row>
    <row r="3" spans="1:5" ht="15" customHeight="1" x14ac:dyDescent="0.3">
      <c r="A3" s="57" t="s">
        <v>174</v>
      </c>
      <c r="C3" s="38"/>
      <c r="D3" s="38"/>
      <c r="E3" s="38"/>
    </row>
    <row r="4" spans="1:5" ht="24" x14ac:dyDescent="0.3">
      <c r="A4" s="39"/>
      <c r="B4" s="39"/>
      <c r="C4" s="48" t="s">
        <v>110</v>
      </c>
      <c r="D4" s="48" t="s">
        <v>149</v>
      </c>
      <c r="E4" s="48" t="s">
        <v>111</v>
      </c>
    </row>
    <row r="5" spans="1:5" x14ac:dyDescent="0.3">
      <c r="A5" s="40">
        <v>1</v>
      </c>
      <c r="B5" s="34" t="s">
        <v>112</v>
      </c>
      <c r="C5" s="26">
        <v>1937815902.4820399</v>
      </c>
      <c r="D5" s="26">
        <f t="shared" ref="D5:E5" si="0">SUM(D6:D12)</f>
        <v>-66709648.479355238</v>
      </c>
      <c r="E5" s="26">
        <f t="shared" si="0"/>
        <v>901212</v>
      </c>
    </row>
    <row r="6" spans="1:5" x14ac:dyDescent="0.3">
      <c r="A6" s="35">
        <v>1.1000000000000001</v>
      </c>
      <c r="B6" s="35" t="s">
        <v>39</v>
      </c>
      <c r="C6" s="9">
        <v>187143386.161154</v>
      </c>
      <c r="D6" s="9">
        <v>-7088140.8472840255</v>
      </c>
      <c r="E6" s="9">
        <v>32159</v>
      </c>
    </row>
    <row r="7" spans="1:5" x14ac:dyDescent="0.3">
      <c r="A7" s="35">
        <v>1.2</v>
      </c>
      <c r="B7" s="35" t="s">
        <v>40</v>
      </c>
      <c r="C7" s="9">
        <v>638582270.1965642</v>
      </c>
      <c r="D7" s="9">
        <v>-38633586.239162475</v>
      </c>
      <c r="E7" s="9">
        <v>104145</v>
      </c>
    </row>
    <row r="8" spans="1:5" x14ac:dyDescent="0.3">
      <c r="A8" s="35">
        <v>1.3</v>
      </c>
      <c r="B8" s="35" t="s">
        <v>41</v>
      </c>
      <c r="C8" s="9">
        <v>121121399.28369999</v>
      </c>
      <c r="D8" s="9">
        <v>-6243833.8127999995</v>
      </c>
      <c r="E8" s="9">
        <v>22622</v>
      </c>
    </row>
    <row r="9" spans="1:5" x14ac:dyDescent="0.3">
      <c r="A9" s="35">
        <v>1.4</v>
      </c>
      <c r="B9" s="35" t="s">
        <v>42</v>
      </c>
      <c r="C9" s="9">
        <v>24299.06</v>
      </c>
      <c r="D9" s="9">
        <v>-24284.530000000002</v>
      </c>
      <c r="E9" s="9">
        <v>57</v>
      </c>
    </row>
    <row r="10" spans="1:5" x14ac:dyDescent="0.3">
      <c r="A10" s="35">
        <v>1.5</v>
      </c>
      <c r="B10" s="35" t="s">
        <v>43</v>
      </c>
      <c r="C10" s="9">
        <v>947586648.48460126</v>
      </c>
      <c r="D10" s="9">
        <v>-13490775.546078743</v>
      </c>
      <c r="E10" s="9">
        <v>701624</v>
      </c>
    </row>
    <row r="11" spans="1:5" x14ac:dyDescent="0.3">
      <c r="A11" s="35">
        <v>1.6</v>
      </c>
      <c r="B11" s="35" t="s">
        <v>44</v>
      </c>
      <c r="C11" s="9">
        <v>37709785.500000007</v>
      </c>
      <c r="D11" s="9">
        <v>-913954.72799999942</v>
      </c>
      <c r="E11" s="9">
        <v>40218</v>
      </c>
    </row>
    <row r="12" spans="1:5" x14ac:dyDescent="0.3">
      <c r="A12" s="35">
        <v>1.7</v>
      </c>
      <c r="B12" s="35" t="s">
        <v>45</v>
      </c>
      <c r="C12" s="9">
        <v>5648113.7960179988</v>
      </c>
      <c r="D12" s="9">
        <v>-315072.77602999989</v>
      </c>
      <c r="E12" s="9">
        <v>387</v>
      </c>
    </row>
    <row r="13" spans="1:5" x14ac:dyDescent="0.3">
      <c r="A13" s="40">
        <v>2</v>
      </c>
      <c r="B13" s="34" t="s">
        <v>113</v>
      </c>
      <c r="C13" s="26">
        <v>24953114.215240002</v>
      </c>
      <c r="D13" s="26">
        <v>-2944003.4951636516</v>
      </c>
      <c r="E13" s="26">
        <v>933</v>
      </c>
    </row>
    <row r="14" spans="1:5" x14ac:dyDescent="0.3">
      <c r="A14" s="40">
        <v>3</v>
      </c>
      <c r="B14" s="34" t="s">
        <v>9</v>
      </c>
      <c r="C14" s="26">
        <v>1962769016.6972773</v>
      </c>
      <c r="D14" s="26">
        <f t="shared" ref="D14:E14" si="1">SUM(D5,D13)</f>
        <v>-69653651.974518895</v>
      </c>
      <c r="E14" s="26">
        <f t="shared" si="1"/>
        <v>902145</v>
      </c>
    </row>
    <row r="15" spans="1:5" x14ac:dyDescent="0.3">
      <c r="C15" s="37"/>
      <c r="D15" s="37"/>
    </row>
    <row r="16" spans="1:5" x14ac:dyDescent="0.3">
      <c r="C16" s="37"/>
      <c r="D16" s="3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C1" zoomScaleNormal="100" workbookViewId="0">
      <selection activeCell="E6" sqref="E6:E13"/>
    </sheetView>
  </sheetViews>
  <sheetFormatPr defaultColWidth="9.08984375" defaultRowHeight="12" x14ac:dyDescent="0.3"/>
  <cols>
    <col min="1" max="1" width="10.36328125" style="28" customWidth="1"/>
    <col min="2" max="2" width="37.08984375" style="28" customWidth="1"/>
    <col min="3" max="3" width="18.1796875" style="28" customWidth="1"/>
    <col min="4" max="4" width="16.90625" style="28" customWidth="1"/>
    <col min="5" max="5" width="14.08984375" style="28" customWidth="1"/>
    <col min="6" max="6" width="18.1796875" style="28" customWidth="1"/>
    <col min="7" max="7" width="17.90625" style="28" customWidth="1"/>
    <col min="8" max="8" width="16.81640625" style="28" bestFit="1" customWidth="1"/>
    <col min="9" max="9" width="15.90625" style="28" customWidth="1"/>
    <col min="10" max="10" width="17.90625" style="28" customWidth="1"/>
    <col min="11" max="11" width="17.81640625" style="28" customWidth="1"/>
    <col min="12" max="16384" width="9.08984375" style="28"/>
  </cols>
  <sheetData>
    <row r="1" spans="1:11" x14ac:dyDescent="0.3">
      <c r="A1" s="29" t="s">
        <v>0</v>
      </c>
      <c r="B1" s="30" t="s">
        <v>109</v>
      </c>
    </row>
    <row r="2" spans="1:11" x14ac:dyDescent="0.3">
      <c r="A2" s="29" t="s">
        <v>2</v>
      </c>
      <c r="B2" s="2" t="s">
        <v>209</v>
      </c>
    </row>
    <row r="3" spans="1:11" ht="15" customHeight="1" x14ac:dyDescent="0.3">
      <c r="A3" s="57" t="s">
        <v>174</v>
      </c>
      <c r="C3" s="38"/>
      <c r="D3" s="38"/>
    </row>
    <row r="4" spans="1:11" ht="24" x14ac:dyDescent="0.3">
      <c r="A4" s="39"/>
      <c r="B4" s="39"/>
      <c r="C4" s="42" t="s">
        <v>95</v>
      </c>
      <c r="D4" s="43" t="s">
        <v>118</v>
      </c>
      <c r="E4" s="43" t="s">
        <v>119</v>
      </c>
      <c r="F4" s="43" t="s">
        <v>120</v>
      </c>
      <c r="G4" s="43" t="s">
        <v>121</v>
      </c>
      <c r="H4" s="43" t="s">
        <v>122</v>
      </c>
      <c r="I4" s="43" t="s">
        <v>123</v>
      </c>
      <c r="J4" s="43" t="s">
        <v>124</v>
      </c>
      <c r="K4" s="43" t="s">
        <v>125</v>
      </c>
    </row>
    <row r="5" spans="1:11" x14ac:dyDescent="0.3">
      <c r="A5" s="40">
        <v>1</v>
      </c>
      <c r="B5" s="34" t="s">
        <v>112</v>
      </c>
      <c r="C5" s="64">
        <v>1937815902.4820399</v>
      </c>
      <c r="D5" s="64">
        <v>18835441.4133</v>
      </c>
      <c r="E5" s="64">
        <v>11544825.016459001</v>
      </c>
      <c r="F5" s="64">
        <v>938440187.83724797</v>
      </c>
      <c r="G5" s="64">
        <v>328394376.65537411</v>
      </c>
      <c r="H5" s="64">
        <v>187112006.74345192</v>
      </c>
      <c r="I5" s="64">
        <v>142470625.79707101</v>
      </c>
      <c r="J5" s="64">
        <v>166951988.80380502</v>
      </c>
      <c r="K5" s="64">
        <v>144066449.35432804</v>
      </c>
    </row>
    <row r="6" spans="1:11" x14ac:dyDescent="0.3">
      <c r="A6" s="35">
        <v>1.1000000000000001</v>
      </c>
      <c r="B6" s="35" t="s">
        <v>39</v>
      </c>
      <c r="C6" s="9">
        <v>187143386.161154</v>
      </c>
      <c r="D6" s="65">
        <v>6790105.3530000001</v>
      </c>
      <c r="E6" s="77">
        <v>5347505.4705760004</v>
      </c>
      <c r="F6" s="65">
        <v>47035603.223887995</v>
      </c>
      <c r="G6" s="65">
        <v>59915842.828390002</v>
      </c>
      <c r="H6" s="77">
        <v>30314317.352899998</v>
      </c>
      <c r="I6" s="65">
        <v>14592395.520000001</v>
      </c>
      <c r="J6" s="65">
        <v>16789945.372400001</v>
      </c>
      <c r="K6" s="65">
        <v>6357671.2999999998</v>
      </c>
    </row>
    <row r="7" spans="1:11" x14ac:dyDescent="0.3">
      <c r="A7" s="35">
        <v>1.2</v>
      </c>
      <c r="B7" s="35" t="s">
        <v>40</v>
      </c>
      <c r="C7" s="9">
        <v>638582270.1965642</v>
      </c>
      <c r="D7" s="65">
        <v>5051161.1780000003</v>
      </c>
      <c r="E7" s="77">
        <v>3628425.8983829999</v>
      </c>
      <c r="F7" s="65">
        <v>85494010.781615004</v>
      </c>
      <c r="G7" s="65">
        <v>141656777.35468</v>
      </c>
      <c r="H7" s="77">
        <v>86985854.692110002</v>
      </c>
      <c r="I7" s="65">
        <v>81861615.660625964</v>
      </c>
      <c r="J7" s="65">
        <v>106750756.16723502</v>
      </c>
      <c r="K7" s="65">
        <v>127153667.798715</v>
      </c>
    </row>
    <row r="8" spans="1:11" x14ac:dyDescent="0.3">
      <c r="A8" s="35">
        <v>1.3</v>
      </c>
      <c r="B8" s="35" t="s">
        <v>41</v>
      </c>
      <c r="C8" s="9">
        <v>121121399.28369999</v>
      </c>
      <c r="D8" s="65">
        <v>2109231.642</v>
      </c>
      <c r="E8" s="77">
        <v>239293.45</v>
      </c>
      <c r="F8" s="65">
        <v>25677874.190000009</v>
      </c>
      <c r="G8" s="65">
        <v>39092298.985699996</v>
      </c>
      <c r="H8" s="77">
        <v>24387944.6391</v>
      </c>
      <c r="I8" s="65">
        <v>13407461.056900002</v>
      </c>
      <c r="J8" s="65">
        <v>14704591.280000001</v>
      </c>
      <c r="K8" s="65">
        <v>1502704.0399999998</v>
      </c>
    </row>
    <row r="9" spans="1:11" x14ac:dyDescent="0.3">
      <c r="A9" s="35">
        <v>1.4</v>
      </c>
      <c r="B9" s="35" t="s">
        <v>42</v>
      </c>
      <c r="C9" s="9">
        <v>24299.06</v>
      </c>
      <c r="D9" s="65">
        <v>24284.5</v>
      </c>
      <c r="E9" s="77">
        <v>0</v>
      </c>
      <c r="F9" s="65">
        <v>0</v>
      </c>
      <c r="G9" s="65">
        <v>0</v>
      </c>
      <c r="H9" s="77">
        <v>0</v>
      </c>
      <c r="I9" s="65">
        <v>0</v>
      </c>
      <c r="J9" s="65">
        <v>14.56000000000131</v>
      </c>
      <c r="K9" s="65">
        <v>0</v>
      </c>
    </row>
    <row r="10" spans="1:11" x14ac:dyDescent="0.3">
      <c r="A10" s="35">
        <v>1.5</v>
      </c>
      <c r="B10" s="35" t="s">
        <v>43</v>
      </c>
      <c r="C10" s="9">
        <v>947586648.48460126</v>
      </c>
      <c r="D10" s="65">
        <v>558095.90029999998</v>
      </c>
      <c r="E10" s="77">
        <v>982768.97750000004</v>
      </c>
      <c r="F10" s="65">
        <v>772337126.10008609</v>
      </c>
      <c r="G10" s="65">
        <v>74988936.130245045</v>
      </c>
      <c r="H10" s="77">
        <v>33861363.399341956</v>
      </c>
      <c r="I10" s="65">
        <v>27387830.329545002</v>
      </c>
      <c r="J10" s="65">
        <v>28452259.304170009</v>
      </c>
      <c r="K10" s="65">
        <v>9018268.3416129984</v>
      </c>
    </row>
    <row r="11" spans="1:11" x14ac:dyDescent="0.3">
      <c r="A11" s="35">
        <v>1.6</v>
      </c>
      <c r="B11" s="35" t="s">
        <v>44</v>
      </c>
      <c r="C11" s="9">
        <v>37709785.500000007</v>
      </c>
      <c r="D11" s="65">
        <v>4300024.99</v>
      </c>
      <c r="E11" s="77">
        <v>1298512.8899999999</v>
      </c>
      <c r="F11" s="65">
        <v>5560314.4299999997</v>
      </c>
      <c r="G11" s="65">
        <v>10702734.630000001</v>
      </c>
      <c r="H11" s="77">
        <v>10718255.939999999</v>
      </c>
      <c r="I11" s="65">
        <v>4965461.32</v>
      </c>
      <c r="J11" s="65">
        <v>130343.42</v>
      </c>
      <c r="K11" s="65">
        <v>34137.87999999999</v>
      </c>
    </row>
    <row r="12" spans="1:11" x14ac:dyDescent="0.3">
      <c r="A12" s="35">
        <v>1.7</v>
      </c>
      <c r="B12" s="35" t="s">
        <v>45</v>
      </c>
      <c r="C12" s="9">
        <v>5648113.6960180001</v>
      </c>
      <c r="D12" s="65">
        <v>2537.645</v>
      </c>
      <c r="E12" s="77">
        <v>48317.94</v>
      </c>
      <c r="F12" s="65">
        <v>2335259.4195659002</v>
      </c>
      <c r="G12" s="65">
        <v>2037786.7853590001</v>
      </c>
      <c r="H12" s="77">
        <v>844271.4</v>
      </c>
      <c r="I12" s="65">
        <v>255861.61600000001</v>
      </c>
      <c r="J12" s="65">
        <v>124078.947</v>
      </c>
      <c r="K12" s="65">
        <v>0</v>
      </c>
    </row>
    <row r="13" spans="1:11" x14ac:dyDescent="0.3">
      <c r="A13" s="40">
        <v>2</v>
      </c>
      <c r="B13" s="34" t="s">
        <v>113</v>
      </c>
      <c r="C13" s="64">
        <v>24953114.215240002</v>
      </c>
      <c r="D13" s="64">
        <v>905655.60370000009</v>
      </c>
      <c r="E13" s="78">
        <v>582712.91502700001</v>
      </c>
      <c r="F13" s="64">
        <v>5303898.8049130002</v>
      </c>
      <c r="G13" s="64">
        <v>9461877.9623999987</v>
      </c>
      <c r="H13" s="78">
        <v>5751749.5079199998</v>
      </c>
      <c r="I13" s="64">
        <v>1534189.0899999999</v>
      </c>
      <c r="J13" s="64">
        <v>833255.96</v>
      </c>
      <c r="K13" s="64">
        <v>579774.30000000005</v>
      </c>
    </row>
    <row r="14" spans="1:11" x14ac:dyDescent="0.3">
      <c r="A14" s="40">
        <v>3</v>
      </c>
      <c r="B14" s="34" t="s">
        <v>9</v>
      </c>
      <c r="C14" s="64">
        <v>1962769016.6972773</v>
      </c>
      <c r="D14" s="64">
        <v>19741097.401700001</v>
      </c>
      <c r="E14" s="64">
        <v>12127537.8543148</v>
      </c>
      <c r="F14" s="64">
        <v>943744086.64216101</v>
      </c>
      <c r="G14" s="64">
        <v>337856254.61777413</v>
      </c>
      <c r="H14" s="64">
        <v>192863756.82265192</v>
      </c>
      <c r="I14" s="64">
        <v>144004814.58707097</v>
      </c>
      <c r="J14" s="64">
        <v>167785244.76380503</v>
      </c>
      <c r="K14" s="64">
        <v>144646223.96543199</v>
      </c>
    </row>
    <row r="15" spans="1:11" x14ac:dyDescent="0.3">
      <c r="C15" s="37"/>
    </row>
    <row r="16" spans="1:11" x14ac:dyDescent="0.3">
      <c r="C16" s="37"/>
    </row>
    <row r="17" spans="4:4" x14ac:dyDescent="0.3">
      <c r="D17" s="3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B1" zoomScaleNormal="100" workbookViewId="0">
      <selection activeCell="C5" sqref="C5:L14"/>
    </sheetView>
  </sheetViews>
  <sheetFormatPr defaultColWidth="9.08984375" defaultRowHeight="12" x14ac:dyDescent="0.3"/>
  <cols>
    <col min="1" max="1" width="10" style="28" bestFit="1" customWidth="1"/>
    <col min="2" max="2" width="41.453125" style="28" customWidth="1"/>
    <col min="3" max="4" width="14.81640625" style="28" bestFit="1" customWidth="1"/>
    <col min="5" max="5" width="14.36328125" style="28" bestFit="1" customWidth="1"/>
    <col min="6" max="6" width="15" style="28" bestFit="1" customWidth="1"/>
    <col min="7" max="7" width="22.08984375" style="28" bestFit="1" customWidth="1"/>
    <col min="8" max="8" width="19.36328125" style="28" customWidth="1"/>
    <col min="9" max="9" width="22.54296875" style="28" customWidth="1"/>
    <col min="10" max="10" width="21.6328125" style="28" customWidth="1"/>
    <col min="11" max="11" width="20.1796875" style="28" bestFit="1" customWidth="1"/>
    <col min="12" max="12" width="17.1796875" style="28" bestFit="1" customWidth="1"/>
    <col min="13" max="13" width="21.08984375" style="28" customWidth="1"/>
    <col min="14" max="14" width="5.6328125" style="28" customWidth="1"/>
    <col min="15" max="15" width="23.08984375" style="28" bestFit="1" customWidth="1"/>
    <col min="16" max="16384" width="9.08984375" style="28"/>
  </cols>
  <sheetData>
    <row r="1" spans="1:12" x14ac:dyDescent="0.3">
      <c r="A1" s="29" t="s">
        <v>0</v>
      </c>
      <c r="B1" s="30" t="s">
        <v>109</v>
      </c>
    </row>
    <row r="2" spans="1:12" x14ac:dyDescent="0.3">
      <c r="A2" s="29" t="s">
        <v>2</v>
      </c>
      <c r="B2" s="2" t="s">
        <v>209</v>
      </c>
    </row>
    <row r="3" spans="1:12" ht="15" customHeight="1" x14ac:dyDescent="0.3">
      <c r="A3" s="57" t="s">
        <v>174</v>
      </c>
      <c r="C3" s="38"/>
      <c r="D3" s="38"/>
    </row>
    <row r="4" spans="1:12" ht="36" x14ac:dyDescent="0.3">
      <c r="A4" s="39"/>
      <c r="B4" s="39"/>
      <c r="C4" s="43" t="s">
        <v>95</v>
      </c>
      <c r="D4" s="43" t="s">
        <v>135</v>
      </c>
      <c r="E4" s="43" t="s">
        <v>136</v>
      </c>
      <c r="F4" s="43" t="s">
        <v>137</v>
      </c>
      <c r="G4" s="43" t="s">
        <v>138</v>
      </c>
      <c r="H4" s="43" t="s">
        <v>139</v>
      </c>
      <c r="I4" s="43" t="s">
        <v>140</v>
      </c>
      <c r="J4" s="43" t="s">
        <v>141</v>
      </c>
      <c r="K4" s="43" t="s">
        <v>142</v>
      </c>
      <c r="L4" s="43" t="s">
        <v>143</v>
      </c>
    </row>
    <row r="5" spans="1:12" x14ac:dyDescent="0.3">
      <c r="A5" s="40">
        <v>1</v>
      </c>
      <c r="B5" s="34" t="s">
        <v>112</v>
      </c>
      <c r="C5" s="64">
        <v>1937815902.4820399</v>
      </c>
      <c r="D5" s="64">
        <v>908669444.50756097</v>
      </c>
      <c r="E5" s="64">
        <v>224470004.00241399</v>
      </c>
      <c r="F5" s="64">
        <v>350295362.52138102</v>
      </c>
      <c r="G5" s="64">
        <v>74785059.611820012</v>
      </c>
      <c r="H5" s="64">
        <v>0</v>
      </c>
      <c r="I5" s="64">
        <v>0</v>
      </c>
      <c r="J5" s="64">
        <v>0</v>
      </c>
      <c r="K5" s="64">
        <v>399527.53</v>
      </c>
      <c r="L5" s="64">
        <v>379196504.03435498</v>
      </c>
    </row>
    <row r="6" spans="1:12" x14ac:dyDescent="0.3">
      <c r="A6" s="35">
        <v>1.1000000000000001</v>
      </c>
      <c r="B6" s="35" t="s">
        <v>39</v>
      </c>
      <c r="C6" s="9">
        <v>187143386.161154</v>
      </c>
      <c r="D6" s="65">
        <v>2826.12</v>
      </c>
      <c r="E6" s="65">
        <v>57017871.505654</v>
      </c>
      <c r="F6" s="65">
        <v>9279366.410000002</v>
      </c>
      <c r="G6" s="65">
        <v>24491480.365500011</v>
      </c>
      <c r="H6" s="65">
        <v>0</v>
      </c>
      <c r="I6" s="65">
        <v>0</v>
      </c>
      <c r="J6" s="65">
        <v>0</v>
      </c>
      <c r="K6" s="65">
        <v>15798</v>
      </c>
      <c r="L6" s="65">
        <v>96336043.760000005</v>
      </c>
    </row>
    <row r="7" spans="1:12" x14ac:dyDescent="0.3">
      <c r="A7" s="35">
        <v>1.2</v>
      </c>
      <c r="B7" s="35" t="s">
        <v>40</v>
      </c>
      <c r="C7" s="9">
        <v>638582270.1965642</v>
      </c>
      <c r="D7" s="65">
        <v>0</v>
      </c>
      <c r="E7" s="65">
        <v>139463634.92196903</v>
      </c>
      <c r="F7" s="65">
        <v>300184709.62381923</v>
      </c>
      <c r="G7" s="65">
        <v>21626156.013119999</v>
      </c>
      <c r="H7" s="65">
        <v>0</v>
      </c>
      <c r="I7" s="65">
        <v>0</v>
      </c>
      <c r="J7" s="65">
        <v>0</v>
      </c>
      <c r="K7" s="65">
        <v>188828.62999999998</v>
      </c>
      <c r="L7" s="65">
        <v>177118941.30745494</v>
      </c>
    </row>
    <row r="8" spans="1:12" x14ac:dyDescent="0.3">
      <c r="A8" s="35">
        <v>1.3</v>
      </c>
      <c r="B8" s="35" t="s">
        <v>41</v>
      </c>
      <c r="C8" s="9">
        <v>121121399.28369999</v>
      </c>
      <c r="D8" s="65">
        <v>0</v>
      </c>
      <c r="E8" s="65">
        <v>23939686.010499999</v>
      </c>
      <c r="F8" s="65">
        <v>2125939.67</v>
      </c>
      <c r="G8" s="65">
        <v>27752061.773199998</v>
      </c>
      <c r="H8" s="65">
        <v>0</v>
      </c>
      <c r="I8" s="65">
        <v>0</v>
      </c>
      <c r="J8" s="65">
        <v>0</v>
      </c>
      <c r="K8" s="65">
        <v>0</v>
      </c>
      <c r="L8" s="65">
        <v>67303711.829999998</v>
      </c>
    </row>
    <row r="9" spans="1:12" x14ac:dyDescent="0.3">
      <c r="A9" s="35">
        <v>1.4</v>
      </c>
      <c r="B9" s="35" t="s">
        <v>42</v>
      </c>
      <c r="C9" s="9">
        <v>24299.06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24299.06</v>
      </c>
    </row>
    <row r="10" spans="1:12" x14ac:dyDescent="0.3">
      <c r="A10" s="35">
        <v>1.5</v>
      </c>
      <c r="B10" s="35" t="s">
        <v>43</v>
      </c>
      <c r="C10" s="9">
        <v>947586648.48460126</v>
      </c>
      <c r="D10" s="65">
        <v>908666618.40031004</v>
      </c>
      <c r="E10" s="65">
        <v>870</v>
      </c>
      <c r="F10" s="65">
        <v>38377177.009999998</v>
      </c>
      <c r="G10" s="65">
        <v>0</v>
      </c>
      <c r="H10" s="65">
        <v>0</v>
      </c>
      <c r="I10" s="65">
        <v>0</v>
      </c>
      <c r="J10" s="65">
        <v>0</v>
      </c>
      <c r="K10" s="65">
        <v>194901.01010000001</v>
      </c>
      <c r="L10" s="65">
        <v>347082.0269</v>
      </c>
    </row>
    <row r="11" spans="1:12" x14ac:dyDescent="0.3">
      <c r="A11" s="35">
        <v>1.6</v>
      </c>
      <c r="B11" s="35" t="s">
        <v>44</v>
      </c>
      <c r="C11" s="9">
        <v>37709785.500000007</v>
      </c>
      <c r="D11" s="65">
        <v>0</v>
      </c>
      <c r="E11" s="65">
        <v>0</v>
      </c>
      <c r="F11" s="65">
        <v>0</v>
      </c>
      <c r="G11" s="65">
        <v>47794.01</v>
      </c>
      <c r="H11" s="65">
        <v>0</v>
      </c>
      <c r="I11" s="65">
        <v>0</v>
      </c>
      <c r="J11" s="65">
        <v>0</v>
      </c>
      <c r="K11" s="65">
        <v>0</v>
      </c>
      <c r="L11" s="65">
        <v>37661991.490000002</v>
      </c>
    </row>
    <row r="12" spans="1:12" x14ac:dyDescent="0.3">
      <c r="A12" s="35">
        <v>1.7</v>
      </c>
      <c r="B12" s="35" t="s">
        <v>45</v>
      </c>
      <c r="C12" s="9">
        <v>5648113.7960179988</v>
      </c>
      <c r="D12" s="65">
        <v>0</v>
      </c>
      <c r="E12" s="65">
        <v>4047941.9860180002</v>
      </c>
      <c r="F12" s="65">
        <v>328170.63</v>
      </c>
      <c r="G12" s="65">
        <v>867566.75000000012</v>
      </c>
      <c r="H12" s="65">
        <v>0</v>
      </c>
      <c r="I12" s="65">
        <v>0</v>
      </c>
      <c r="J12" s="65">
        <v>0</v>
      </c>
      <c r="K12" s="65">
        <v>0</v>
      </c>
      <c r="L12" s="65">
        <v>404434.43</v>
      </c>
    </row>
    <row r="13" spans="1:12" x14ac:dyDescent="0.3">
      <c r="A13" s="40">
        <v>2</v>
      </c>
      <c r="B13" s="34" t="s">
        <v>113</v>
      </c>
      <c r="C13" s="64">
        <v>24953114.355239999</v>
      </c>
      <c r="D13" s="64">
        <v>0</v>
      </c>
      <c r="E13" s="64">
        <v>17601135.438840002</v>
      </c>
      <c r="F13" s="64">
        <v>2884802.0208700001</v>
      </c>
      <c r="G13" s="64">
        <v>944219.81660000002</v>
      </c>
      <c r="H13" s="64">
        <v>0</v>
      </c>
      <c r="I13" s="64">
        <v>0</v>
      </c>
      <c r="J13" s="64">
        <v>0</v>
      </c>
      <c r="K13" s="64">
        <v>159104</v>
      </c>
      <c r="L13" s="64">
        <v>3363853.08</v>
      </c>
    </row>
    <row r="14" spans="1:12" x14ac:dyDescent="0.3">
      <c r="A14" s="40">
        <v>3</v>
      </c>
      <c r="B14" s="34" t="s">
        <v>9</v>
      </c>
      <c r="C14" s="64">
        <v>1962769017.13728</v>
      </c>
      <c r="D14" s="64">
        <v>908669444.57561004</v>
      </c>
      <c r="E14" s="64">
        <v>242071139.546408</v>
      </c>
      <c r="F14" s="64">
        <v>353180164.74225098</v>
      </c>
      <c r="G14" s="64">
        <v>75729279.492842004</v>
      </c>
      <c r="H14" s="64">
        <v>0</v>
      </c>
      <c r="I14" s="64">
        <v>0</v>
      </c>
      <c r="J14" s="64">
        <v>0</v>
      </c>
      <c r="K14" s="64">
        <v>558631.6399999999</v>
      </c>
      <c r="L14" s="64">
        <v>382560357.49143499</v>
      </c>
    </row>
    <row r="15" spans="1:12" x14ac:dyDescent="0.3">
      <c r="D15" s="37"/>
      <c r="E15" s="37"/>
      <c r="F15" s="37"/>
      <c r="G15" s="37"/>
      <c r="H15" s="37"/>
      <c r="I15" s="37"/>
      <c r="J15" s="37"/>
      <c r="K15" s="37"/>
      <c r="L15" s="37"/>
    </row>
    <row r="17" spans="5:5" x14ac:dyDescent="0.3">
      <c r="E17" s="3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90" zoomScaleNormal="90" workbookViewId="0">
      <selection activeCell="C5" sqref="C5:C12"/>
    </sheetView>
  </sheetViews>
  <sheetFormatPr defaultColWidth="9.08984375" defaultRowHeight="12" x14ac:dyDescent="0.3"/>
  <cols>
    <col min="1" max="1" width="13.54296875" style="28" customWidth="1"/>
    <col min="2" max="2" width="56" style="28" bestFit="1" customWidth="1"/>
    <col min="3" max="3" width="15.36328125" style="28" customWidth="1"/>
    <col min="4" max="4" width="28.08984375" style="28" customWidth="1"/>
    <col min="5" max="5" width="27.54296875" style="28" customWidth="1"/>
    <col min="6" max="6" width="18" style="28" customWidth="1"/>
    <col min="7" max="7" width="21.08984375" style="28" customWidth="1"/>
    <col min="8" max="8" width="5.6328125" style="28" customWidth="1"/>
    <col min="9" max="9" width="23.08984375" style="28" bestFit="1" customWidth="1"/>
    <col min="10" max="16384" width="9.08984375" style="28"/>
  </cols>
  <sheetData>
    <row r="1" spans="1:3" x14ac:dyDescent="0.3">
      <c r="A1" s="29" t="s">
        <v>0</v>
      </c>
      <c r="B1" s="30" t="s">
        <v>109</v>
      </c>
    </row>
    <row r="2" spans="1:3" x14ac:dyDescent="0.3">
      <c r="A2" s="29" t="s">
        <v>2</v>
      </c>
      <c r="B2" s="2" t="s">
        <v>209</v>
      </c>
    </row>
    <row r="3" spans="1:3" ht="15" customHeight="1" x14ac:dyDescent="0.3">
      <c r="A3" s="57" t="s">
        <v>174</v>
      </c>
      <c r="C3" s="38"/>
    </row>
    <row r="4" spans="1:3" x14ac:dyDescent="0.3">
      <c r="A4" s="41"/>
      <c r="B4" s="41"/>
      <c r="C4" s="23" t="s">
        <v>126</v>
      </c>
    </row>
    <row r="5" spans="1:3" x14ac:dyDescent="0.3">
      <c r="A5" s="35">
        <v>1</v>
      </c>
      <c r="B5" s="46" t="s">
        <v>127</v>
      </c>
      <c r="C5" s="45">
        <v>1824615129.3130722</v>
      </c>
    </row>
    <row r="6" spans="1:3" x14ac:dyDescent="0.3">
      <c r="A6" s="35">
        <v>2</v>
      </c>
      <c r="B6" s="46" t="s">
        <v>128</v>
      </c>
      <c r="C6" s="45">
        <v>65099898.307099015</v>
      </c>
    </row>
    <row r="7" spans="1:3" x14ac:dyDescent="0.3">
      <c r="A7" s="35">
        <v>3</v>
      </c>
      <c r="B7" s="46" t="s">
        <v>129</v>
      </c>
      <c r="C7" s="45">
        <v>18652321.266052999</v>
      </c>
    </row>
    <row r="8" spans="1:3" x14ac:dyDescent="0.3">
      <c r="A8" s="35">
        <v>4</v>
      </c>
      <c r="B8" s="46" t="s">
        <v>130</v>
      </c>
      <c r="C8" s="45">
        <v>11907852.656561</v>
      </c>
    </row>
    <row r="9" spans="1:3" x14ac:dyDescent="0.3">
      <c r="A9" s="35">
        <v>5</v>
      </c>
      <c r="B9" s="46" t="s">
        <v>131</v>
      </c>
      <c r="C9" s="45">
        <v>6289073.3311959989</v>
      </c>
    </row>
    <row r="10" spans="1:3" x14ac:dyDescent="0.3">
      <c r="A10" s="35">
        <v>6</v>
      </c>
      <c r="B10" s="46" t="s">
        <v>132</v>
      </c>
      <c r="C10" s="45">
        <v>3566477.9105159976</v>
      </c>
    </row>
    <row r="11" spans="1:3" x14ac:dyDescent="0.3">
      <c r="A11" s="35">
        <v>7</v>
      </c>
      <c r="B11" s="46" t="s">
        <v>133</v>
      </c>
      <c r="C11" s="45">
        <v>3573956.9059999995</v>
      </c>
    </row>
    <row r="12" spans="1:3" x14ac:dyDescent="0.3">
      <c r="A12" s="35">
        <v>8</v>
      </c>
      <c r="B12" s="46" t="s">
        <v>134</v>
      </c>
      <c r="C12" s="45">
        <v>29064307.731175996</v>
      </c>
    </row>
    <row r="13" spans="1:3" x14ac:dyDescent="0.3">
      <c r="A13" s="41"/>
      <c r="B13" s="47" t="s">
        <v>95</v>
      </c>
      <c r="C13" s="44">
        <f>SUM(C5:C12)</f>
        <v>1962769017.4216731</v>
      </c>
    </row>
    <row r="14" spans="1:3" x14ac:dyDescent="0.3">
      <c r="C14" s="37"/>
    </row>
    <row r="15" spans="1:3" x14ac:dyDescent="0.3">
      <c r="C15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1" zoomScale="115" zoomScaleNormal="115" workbookViewId="0">
      <selection activeCell="H6" sqref="H6:H13"/>
    </sheetView>
  </sheetViews>
  <sheetFormatPr defaultColWidth="9.08984375" defaultRowHeight="12" x14ac:dyDescent="0.3"/>
  <cols>
    <col min="1" max="1" width="13.54296875" style="28" customWidth="1"/>
    <col min="2" max="2" width="41.81640625" style="28" customWidth="1"/>
    <col min="3" max="3" width="15.6328125" style="28" customWidth="1"/>
    <col min="4" max="4" width="14.453125" style="28" customWidth="1"/>
    <col min="5" max="5" width="20.81640625" style="28" customWidth="1"/>
    <col min="6" max="6" width="17.453125" style="28" bestFit="1" customWidth="1"/>
    <col min="7" max="7" width="14.54296875" style="28" customWidth="1"/>
    <col min="8" max="8" width="16.1796875" style="28" customWidth="1"/>
    <col min="9" max="9" width="27.54296875" style="28" customWidth="1"/>
    <col min="10" max="10" width="18" style="28" customWidth="1"/>
    <col min="11" max="11" width="21.08984375" style="28" customWidth="1"/>
    <col min="12" max="12" width="5.6328125" style="28" customWidth="1"/>
    <col min="13" max="13" width="23.08984375" style="28" bestFit="1" customWidth="1"/>
    <col min="14" max="16384" width="9.08984375" style="28"/>
  </cols>
  <sheetData>
    <row r="1" spans="1:9" x14ac:dyDescent="0.3">
      <c r="A1" s="29" t="s">
        <v>0</v>
      </c>
      <c r="B1" s="30" t="s">
        <v>109</v>
      </c>
    </row>
    <row r="2" spans="1:9" x14ac:dyDescent="0.3">
      <c r="A2" s="29" t="s">
        <v>2</v>
      </c>
      <c r="B2" s="2" t="s">
        <v>209</v>
      </c>
    </row>
    <row r="3" spans="1:9" ht="15" customHeight="1" x14ac:dyDescent="0.3">
      <c r="A3" s="57" t="s">
        <v>174</v>
      </c>
      <c r="C3" s="38"/>
      <c r="D3" s="38"/>
    </row>
    <row r="4" spans="1:9" ht="24" x14ac:dyDescent="0.3">
      <c r="A4" s="39"/>
      <c r="B4" s="39"/>
      <c r="C4" s="43" t="s">
        <v>95</v>
      </c>
      <c r="D4" s="43" t="s">
        <v>144</v>
      </c>
      <c r="E4" s="43" t="s">
        <v>145</v>
      </c>
      <c r="F4" s="43" t="s">
        <v>146</v>
      </c>
      <c r="G4" s="43" t="s">
        <v>147</v>
      </c>
      <c r="H4" s="43" t="s">
        <v>148</v>
      </c>
    </row>
    <row r="5" spans="1:9" x14ac:dyDescent="0.3">
      <c r="A5" s="40">
        <v>1</v>
      </c>
      <c r="B5" s="34" t="s">
        <v>112</v>
      </c>
      <c r="C5" s="59">
        <v>1937815901.5946357</v>
      </c>
      <c r="D5" s="66">
        <v>1789440703.6382</v>
      </c>
      <c r="E5" s="66">
        <v>68828027.11158298</v>
      </c>
      <c r="F5" s="66">
        <v>25216573.003637996</v>
      </c>
      <c r="G5" s="66">
        <v>12595556.910580004</v>
      </c>
      <c r="H5" s="66">
        <v>41735041.63064</v>
      </c>
    </row>
    <row r="6" spans="1:9" x14ac:dyDescent="0.3">
      <c r="A6" s="35">
        <v>1.1000000000000001</v>
      </c>
      <c r="B6" s="35" t="s">
        <v>39</v>
      </c>
      <c r="C6" s="9">
        <v>187143386.161154</v>
      </c>
      <c r="D6" s="67">
        <v>174631737.05385399</v>
      </c>
      <c r="E6" s="67">
        <v>3036994.1033999999</v>
      </c>
      <c r="F6" s="67">
        <v>2329162.7714</v>
      </c>
      <c r="G6" s="67">
        <v>2122792.810000001</v>
      </c>
      <c r="H6" s="67">
        <v>5022699.4125000006</v>
      </c>
    </row>
    <row r="7" spans="1:9" x14ac:dyDescent="0.3">
      <c r="A7" s="35">
        <v>1.2</v>
      </c>
      <c r="B7" s="35" t="s">
        <v>40</v>
      </c>
      <c r="C7" s="9">
        <v>638582270.1965642</v>
      </c>
      <c r="D7" s="67">
        <v>577983936.56340659</v>
      </c>
      <c r="E7" s="67">
        <v>18646773.914329</v>
      </c>
      <c r="F7" s="67">
        <v>9056844.9384200051</v>
      </c>
      <c r="G7" s="67">
        <v>5801172.9857600024</v>
      </c>
      <c r="H7" s="67">
        <v>27093541.928846993</v>
      </c>
    </row>
    <row r="8" spans="1:9" x14ac:dyDescent="0.3">
      <c r="A8" s="35">
        <v>1.3</v>
      </c>
      <c r="B8" s="35" t="s">
        <v>41</v>
      </c>
      <c r="C8" s="9">
        <v>121121399.28369999</v>
      </c>
      <c r="D8" s="67">
        <v>111360445.61890014</v>
      </c>
      <c r="E8" s="67">
        <v>1892733.51</v>
      </c>
      <c r="F8" s="67">
        <v>1298683.2799999998</v>
      </c>
      <c r="G8" s="67">
        <v>1809162.8499999994</v>
      </c>
      <c r="H8" s="67">
        <v>4760374.0247999998</v>
      </c>
    </row>
    <row r="9" spans="1:9" x14ac:dyDescent="0.3">
      <c r="A9" s="35">
        <v>1.4</v>
      </c>
      <c r="B9" s="35" t="s">
        <v>42</v>
      </c>
      <c r="C9" s="9">
        <v>24299.06</v>
      </c>
      <c r="D9" s="67">
        <v>14.53</v>
      </c>
      <c r="E9" s="67">
        <v>0</v>
      </c>
      <c r="F9" s="67">
        <v>0</v>
      </c>
      <c r="G9" s="67">
        <v>0</v>
      </c>
      <c r="H9" s="67">
        <v>24284.530000000002</v>
      </c>
    </row>
    <row r="10" spans="1:9" x14ac:dyDescent="0.3">
      <c r="A10" s="35">
        <v>1.5</v>
      </c>
      <c r="B10" s="35" t="s">
        <v>43</v>
      </c>
      <c r="C10" s="9">
        <v>947586648.48460126</v>
      </c>
      <c r="D10" s="67">
        <v>884194449.25601637</v>
      </c>
      <c r="E10" s="67">
        <v>44889500.59385398</v>
      </c>
      <c r="F10" s="67">
        <v>12196089.953817992</v>
      </c>
      <c r="G10" s="67">
        <v>2255024.5548199988</v>
      </c>
      <c r="H10" s="67">
        <v>4051583.6744929967</v>
      </c>
    </row>
    <row r="11" spans="1:9" x14ac:dyDescent="0.3">
      <c r="A11" s="35">
        <v>1.6</v>
      </c>
      <c r="B11" s="35" t="s">
        <v>44</v>
      </c>
      <c r="C11" s="70">
        <v>37709785.500000007</v>
      </c>
      <c r="D11" s="72">
        <v>36376133.71000009</v>
      </c>
      <c r="E11" s="72">
        <v>14892.470000000001</v>
      </c>
      <c r="F11" s="67">
        <v>235739.71999999988</v>
      </c>
      <c r="G11" s="67">
        <v>482552.06999999989</v>
      </c>
      <c r="H11" s="67">
        <v>600467.52999999956</v>
      </c>
      <c r="I11" s="55"/>
    </row>
    <row r="12" spans="1:9" x14ac:dyDescent="0.3">
      <c r="A12" s="35">
        <v>1.7</v>
      </c>
      <c r="B12" s="35" t="s">
        <v>45</v>
      </c>
      <c r="C12" s="70">
        <v>5648113.7960179988</v>
      </c>
      <c r="D12" s="72">
        <v>4893986.9560179999</v>
      </c>
      <c r="E12" s="72">
        <v>347132.72</v>
      </c>
      <c r="F12" s="67">
        <v>100052.34</v>
      </c>
      <c r="G12" s="67">
        <v>124851.63999999998</v>
      </c>
      <c r="H12" s="67">
        <v>182090.53</v>
      </c>
      <c r="I12" s="55"/>
    </row>
    <row r="13" spans="1:9" x14ac:dyDescent="0.3">
      <c r="A13" s="40">
        <v>2</v>
      </c>
      <c r="B13" s="34" t="s">
        <v>113</v>
      </c>
      <c r="C13" s="73">
        <v>24953114.492524002</v>
      </c>
      <c r="D13" s="74">
        <v>18750250.300000001</v>
      </c>
      <c r="E13" s="74">
        <v>2416732.2479662001</v>
      </c>
      <c r="F13" s="66">
        <v>1172542.242576</v>
      </c>
      <c r="G13" s="66">
        <v>545005.51</v>
      </c>
      <c r="H13" s="66">
        <v>2068584.1991999999</v>
      </c>
      <c r="I13" s="55"/>
    </row>
    <row r="14" spans="1:9" x14ac:dyDescent="0.3">
      <c r="A14" s="40">
        <v>3</v>
      </c>
      <c r="B14" s="34" t="s">
        <v>9</v>
      </c>
      <c r="C14" s="73">
        <v>1962769016.5198758</v>
      </c>
      <c r="D14" s="74">
        <v>1808190953.7332001</v>
      </c>
      <c r="E14" s="74">
        <v>71244759.591244996</v>
      </c>
      <c r="F14" s="66">
        <v>26389115.484621398</v>
      </c>
      <c r="G14" s="66">
        <v>13140562.420580003</v>
      </c>
      <c r="H14" s="66">
        <v>43803625.829839997</v>
      </c>
      <c r="I14" s="55"/>
    </row>
    <row r="15" spans="1:9" x14ac:dyDescent="0.3">
      <c r="C15" s="75"/>
      <c r="D15" s="75"/>
      <c r="E15" s="76"/>
    </row>
    <row r="16" spans="1:9" x14ac:dyDescent="0.3">
      <c r="C16" s="37"/>
    </row>
    <row r="18" spans="9:9" x14ac:dyDescent="0.3">
      <c r="I18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YW1haXN1cmFkemU8L1VzZXJOYW1lPjxEYXRlVGltZT4yNy1Ob3YtMjMgMToyMjoyNSBQ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A685623C-20C7-4D53-9530-975457C8F50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1C3A66A-1251-4416-A6C0-F3DCF7C0384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Info</vt:lpstr>
      <vt:lpstr>1. Balance Sheet</vt:lpstr>
      <vt:lpstr>2. Income Statement</vt:lpstr>
      <vt:lpstr>3. Borrowed Funds</vt:lpstr>
      <vt:lpstr>4. Loans By Sector</vt:lpstr>
      <vt:lpstr>5. Loans By Interest Rate</vt:lpstr>
      <vt:lpstr>6. Collateral</vt:lpstr>
      <vt:lpstr>7. Par</vt:lpstr>
      <vt:lpstr>8. NPL</vt:lpstr>
      <vt:lpstr>9. Branches</vt:lpstr>
      <vt:lpstr>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Oniani</dc:creator>
  <cp:lastModifiedBy>Tamar Utiashvili</cp:lastModifiedBy>
  <dcterms:created xsi:type="dcterms:W3CDTF">2019-05-13T06:54:10Z</dcterms:created>
  <dcterms:modified xsi:type="dcterms:W3CDTF">2024-11-20T11:35:48Z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4f5573b2-2156-4e18-87e9-c09ee4d1a074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U1LnHKQl7xq4eDqIcU2CnH/vaEHeCbRv</vt:lpwstr>
  </property>
  <property fmtid="{D5CDD505-2E9C-101B-9397-08002B2CF9AE}" pid="5" name="bjClsUserRVM">
    <vt:lpwstr>[]</vt:lpwstr>
  </property>
  <property fmtid="{D5CDD505-2E9C-101B-9397-08002B2CF9AE}" pid="6" name="bjLabelHistoryID">
    <vt:lpwstr>{A685623C-20C7-4D53-9530-975457C8F50B}</vt:lpwstr>
  </property>
</Properties>
</file>