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2752" windowHeight="9024" tabRatio="919" firstSheet="8" activeTab="16"/>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18" r:id="rId28"/>
    <sheet name="25. Collateral" sheetId="119" r:id="rId29"/>
    <sheet name="26. Retail Products" sheetId="120" r:id="rId30"/>
  </sheets>
  <externalReferences>
    <externalReference r:id="rId31"/>
    <externalReference r:id="rId32"/>
    <externalReference r:id="rId33"/>
  </externalReferences>
  <definedNames>
    <definedName name="_cur1">'[1]Appl (2)'!$F$2:$F$7200</definedName>
    <definedName name="_cur2">'[1]Appl (2)'!$H$2:$H$7200</definedName>
    <definedName name="_sum1">'[1]Appl (2)'!$E$2:$E$7200</definedName>
    <definedName name="_sum2">'[1]Appl (2)'!$G$2:$G$7200</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Q30" i="92" l="1"/>
  <c r="Q26" i="92"/>
  <c r="Q22" i="92"/>
  <c r="Q18" i="92"/>
  <c r="Q14" i="92"/>
  <c r="Q10" i="92"/>
  <c r="D7" i="92"/>
  <c r="E7" i="92"/>
  <c r="D8" i="92"/>
  <c r="E8" i="92"/>
  <c r="D9" i="92"/>
  <c r="E9" i="92"/>
  <c r="E6" i="92" s="1"/>
  <c r="C6" i="92"/>
  <c r="D6" i="92"/>
  <c r="F6" i="92"/>
  <c r="G6" i="92"/>
  <c r="I6" i="92"/>
  <c r="J6" i="92"/>
  <c r="K6" i="92"/>
  <c r="L6" i="92"/>
  <c r="M6" i="92"/>
  <c r="N6" i="92"/>
  <c r="O6" i="92"/>
  <c r="P6" i="92"/>
  <c r="Q6" i="92"/>
  <c r="C38" i="110" l="1"/>
  <c r="C45" i="109"/>
  <c r="C43" i="109"/>
  <c r="F6" i="123" l="1"/>
  <c r="E6" i="123"/>
  <c r="D6" i="123"/>
  <c r="C6" i="123"/>
  <c r="B1" i="92"/>
  <c r="B2" i="92"/>
  <c r="E34" i="92"/>
  <c r="C13" i="95" s="1"/>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Q9" i="92" s="1"/>
  <c r="I13" i="92"/>
  <c r="Q12" i="92"/>
  <c r="Q8" i="92" s="1"/>
  <c r="I12" i="92"/>
  <c r="Q11" i="92"/>
  <c r="I11" i="92"/>
  <c r="I10" i="92"/>
  <c r="P9" i="92"/>
  <c r="O9" i="92"/>
  <c r="N9" i="92"/>
  <c r="M9" i="92"/>
  <c r="L9" i="92"/>
  <c r="K9" i="92"/>
  <c r="J9" i="92"/>
  <c r="G9" i="92"/>
  <c r="I9" i="92" s="1"/>
  <c r="F9" i="92"/>
  <c r="C9" i="92"/>
  <c r="P8" i="92"/>
  <c r="O8" i="92"/>
  <c r="N8" i="92"/>
  <c r="M8" i="92"/>
  <c r="L8" i="92"/>
  <c r="K8" i="92"/>
  <c r="J8" i="92"/>
  <c r="G8" i="92"/>
  <c r="F8" i="92"/>
  <c r="I8" i="92" s="1"/>
  <c r="C8" i="92"/>
  <c r="P7" i="92"/>
  <c r="P34" i="92" s="1"/>
  <c r="O7" i="92"/>
  <c r="N7" i="92"/>
  <c r="N34" i="92" s="1"/>
  <c r="M7" i="92"/>
  <c r="L7" i="92"/>
  <c r="L34" i="92" s="1"/>
  <c r="K7" i="92"/>
  <c r="K34" i="92" s="1"/>
  <c r="J7" i="92"/>
  <c r="J34" i="92" s="1"/>
  <c r="G7" i="92"/>
  <c r="G34" i="92" s="1"/>
  <c r="I34" i="92" s="1"/>
  <c r="C12" i="95" s="1"/>
  <c r="C14" i="95" s="1"/>
  <c r="F7" i="92"/>
  <c r="I7" i="92" s="1"/>
  <c r="C7" i="92"/>
  <c r="O34" i="92"/>
  <c r="M34" i="92"/>
  <c r="F34" i="92"/>
  <c r="C10" i="95" s="1"/>
  <c r="D34" i="92"/>
  <c r="C34" i="92"/>
  <c r="B2" i="123"/>
  <c r="B1" i="123"/>
  <c r="C11" i="95" l="1"/>
  <c r="Q7" i="92"/>
  <c r="Q34" i="92" s="1"/>
  <c r="D38" i="110" l="1"/>
  <c r="G38" i="110"/>
  <c r="F38" i="110"/>
  <c r="G45" i="109" l="1"/>
  <c r="F45" i="109"/>
  <c r="D45" i="109"/>
  <c r="E45" i="109"/>
  <c r="E38" i="110"/>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34" i="113"/>
  <c r="H8" i="112"/>
  <c r="H9" i="112"/>
  <c r="H10" i="112"/>
  <c r="H11" i="112"/>
  <c r="H12" i="112"/>
  <c r="H13" i="112"/>
  <c r="H14" i="112"/>
  <c r="H15" i="112"/>
  <c r="H16" i="112"/>
  <c r="H17" i="112"/>
  <c r="H18" i="112"/>
  <c r="H19" i="112"/>
  <c r="H20" i="112"/>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H22" i="111"/>
  <c r="C67" i="69" l="1"/>
  <c r="C68" i="69" s="1"/>
  <c r="C62" i="69"/>
  <c r="C58" i="69"/>
  <c r="C52" i="69"/>
  <c r="C46" i="69"/>
  <c r="C40" i="69"/>
  <c r="C35" i="69"/>
  <c r="C29" i="69"/>
  <c r="C26" i="69"/>
  <c r="C23" i="69"/>
  <c r="C18" i="69"/>
  <c r="C14" i="69"/>
  <c r="C6" i="69"/>
  <c r="E37" i="88"/>
  <c r="E8" i="88"/>
  <c r="E16" i="88"/>
  <c r="E20" i="88"/>
  <c r="E25" i="88"/>
  <c r="E28" i="88"/>
  <c r="E31" i="88"/>
  <c r="D37" i="88"/>
  <c r="C37" i="88"/>
  <c r="D8" i="88"/>
  <c r="D16" i="88"/>
  <c r="D20" i="88"/>
  <c r="D25" i="88"/>
  <c r="D28" i="88"/>
  <c r="D31" i="88"/>
  <c r="C31" i="88"/>
  <c r="C28" i="88"/>
  <c r="C25" i="88"/>
  <c r="C20" i="88"/>
  <c r="C16" i="88"/>
  <c r="C8"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H30" i="110" s="1"/>
  <c r="F30" i="110"/>
  <c r="E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E14" i="110" s="1"/>
  <c r="H16" i="110"/>
  <c r="E16" i="110"/>
  <c r="H15" i="110"/>
  <c r="E15" i="110"/>
  <c r="G14" i="110"/>
  <c r="F14" i="110"/>
  <c r="H14" i="110" s="1"/>
  <c r="H13" i="110"/>
  <c r="E13" i="110"/>
  <c r="H12" i="110"/>
  <c r="E12" i="110"/>
  <c r="G11" i="110"/>
  <c r="H11" i="110" s="1"/>
  <c r="F11" i="110"/>
  <c r="E11" i="110"/>
  <c r="D11" i="110"/>
  <c r="C11" i="110"/>
  <c r="H10" i="110"/>
  <c r="E10" i="110"/>
  <c r="H9" i="110"/>
  <c r="E9" i="110"/>
  <c r="G8" i="110"/>
  <c r="H8" i="110" s="1"/>
  <c r="F8" i="110"/>
  <c r="D8" i="110"/>
  <c r="C8" i="110"/>
  <c r="E8" i="110" s="1"/>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H34" i="109"/>
  <c r="G34" i="109"/>
  <c r="F34" i="109"/>
  <c r="D34" i="109"/>
  <c r="C34" i="109"/>
  <c r="E34" i="109" s="1"/>
  <c r="H33" i="109"/>
  <c r="E33" i="109"/>
  <c r="H32" i="109"/>
  <c r="E32" i="109"/>
  <c r="H31" i="109"/>
  <c r="E31" i="109"/>
  <c r="H30" i="109"/>
  <c r="E30" i="109"/>
  <c r="G29" i="109"/>
  <c r="F29" i="109"/>
  <c r="H29" i="109" s="1"/>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E13" i="109"/>
  <c r="D13" i="109"/>
  <c r="C13" i="109"/>
  <c r="H12" i="109"/>
  <c r="E12" i="109"/>
  <c r="H11" i="109"/>
  <c r="E11" i="109"/>
  <c r="H10" i="109"/>
  <c r="E10" i="109"/>
  <c r="H9" i="109"/>
  <c r="E9" i="109"/>
  <c r="H8" i="109"/>
  <c r="E8" i="109"/>
  <c r="H7" i="109"/>
  <c r="E7" i="109"/>
  <c r="G6" i="109"/>
  <c r="G43" i="109" s="1"/>
  <c r="F6" i="109"/>
  <c r="F43" i="109" s="1"/>
  <c r="D6" i="109"/>
  <c r="E6" i="109" s="1"/>
  <c r="C6" i="109"/>
  <c r="G68" i="108"/>
  <c r="G69" i="108" s="1"/>
  <c r="F68" i="108"/>
  <c r="F69" i="108" s="1"/>
  <c r="H69" i="108" s="1"/>
  <c r="H67" i="108"/>
  <c r="E67" i="108"/>
  <c r="H66" i="108"/>
  <c r="E66" i="108"/>
  <c r="H65" i="108"/>
  <c r="E65" i="108"/>
  <c r="H64" i="108"/>
  <c r="E64" i="108"/>
  <c r="H63" i="108"/>
  <c r="D63" i="108"/>
  <c r="C63" i="108"/>
  <c r="E63" i="108" s="1"/>
  <c r="H62" i="108"/>
  <c r="E62" i="108"/>
  <c r="H61" i="108"/>
  <c r="E61" i="108"/>
  <c r="H60" i="108"/>
  <c r="E60" i="108"/>
  <c r="H59" i="108"/>
  <c r="E59" i="108"/>
  <c r="D59" i="108"/>
  <c r="D68" i="108" s="1"/>
  <c r="C59" i="108"/>
  <c r="C68" i="108" s="1"/>
  <c r="E68" i="108" s="1"/>
  <c r="H58" i="108"/>
  <c r="E58" i="108"/>
  <c r="H57" i="108"/>
  <c r="E57" i="108"/>
  <c r="H56" i="108"/>
  <c r="E56" i="108"/>
  <c r="H55" i="108"/>
  <c r="E55" i="108"/>
  <c r="H52" i="108"/>
  <c r="E52" i="108"/>
  <c r="H51" i="108"/>
  <c r="E51" i="108"/>
  <c r="H50" i="108"/>
  <c r="E50" i="108"/>
  <c r="H49" i="108"/>
  <c r="E49" i="108"/>
  <c r="H48" i="108"/>
  <c r="E48" i="108"/>
  <c r="G47" i="108"/>
  <c r="F47" i="108"/>
  <c r="H47" i="108" s="1"/>
  <c r="D47" i="108"/>
  <c r="C47" i="108"/>
  <c r="E47" i="108" s="1"/>
  <c r="H46" i="108"/>
  <c r="E46" i="108"/>
  <c r="H45" i="108"/>
  <c r="E45" i="108"/>
  <c r="H44" i="108"/>
  <c r="E44" i="108"/>
  <c r="H43" i="108"/>
  <c r="E43" i="108"/>
  <c r="H42" i="108"/>
  <c r="E42" i="108"/>
  <c r="G41" i="108"/>
  <c r="G53" i="108" s="1"/>
  <c r="F41" i="108"/>
  <c r="H41" i="108" s="1"/>
  <c r="D41" i="108"/>
  <c r="D53" i="108" s="1"/>
  <c r="C41" i="108"/>
  <c r="C53" i="108" s="1"/>
  <c r="H40" i="108"/>
  <c r="E40" i="108"/>
  <c r="H39" i="108"/>
  <c r="E39" i="108"/>
  <c r="H38" i="108"/>
  <c r="E38" i="108"/>
  <c r="G36" i="108"/>
  <c r="H35" i="108"/>
  <c r="E35" i="108"/>
  <c r="H34" i="108"/>
  <c r="E34" i="108"/>
  <c r="H33" i="108"/>
  <c r="E33" i="108"/>
  <c r="H32" i="108"/>
  <c r="E32" i="108"/>
  <c r="H31" i="108"/>
  <c r="E31" i="108"/>
  <c r="G30" i="108"/>
  <c r="F30" i="108"/>
  <c r="H30" i="108" s="1"/>
  <c r="D30" i="108"/>
  <c r="C30" i="108"/>
  <c r="E30" i="108" s="1"/>
  <c r="H29" i="108"/>
  <c r="E29" i="108"/>
  <c r="H28" i="108"/>
  <c r="E28" i="108"/>
  <c r="H27" i="108"/>
  <c r="G27" i="108"/>
  <c r="F27" i="108"/>
  <c r="E27" i="108"/>
  <c r="D27" i="108"/>
  <c r="C27" i="108"/>
  <c r="H26" i="108"/>
  <c r="E26" i="108"/>
  <c r="H25" i="108"/>
  <c r="E25" i="108"/>
  <c r="G24" i="108"/>
  <c r="H24" i="108" s="1"/>
  <c r="F24" i="108"/>
  <c r="D24" i="108"/>
  <c r="C24" i="108"/>
  <c r="E24" i="108" s="1"/>
  <c r="H23" i="108"/>
  <c r="E23" i="108"/>
  <c r="H22" i="108"/>
  <c r="E22" i="108"/>
  <c r="H21" i="108"/>
  <c r="E21" i="108"/>
  <c r="H20" i="108"/>
  <c r="E20" i="108"/>
  <c r="H19" i="108"/>
  <c r="G19" i="108"/>
  <c r="F19" i="108"/>
  <c r="E19" i="108"/>
  <c r="D19" i="108"/>
  <c r="C19" i="108"/>
  <c r="H18" i="108"/>
  <c r="E18" i="108"/>
  <c r="H17" i="108"/>
  <c r="E17" i="108"/>
  <c r="H16" i="108"/>
  <c r="E16" i="108"/>
  <c r="G15" i="108"/>
  <c r="F15" i="108"/>
  <c r="H15" i="108" s="1"/>
  <c r="E15" i="108"/>
  <c r="D15" i="108"/>
  <c r="C15" i="108"/>
  <c r="H14" i="108"/>
  <c r="E14" i="108"/>
  <c r="H13" i="108"/>
  <c r="E13" i="108"/>
  <c r="H12" i="108"/>
  <c r="E12" i="108"/>
  <c r="H11" i="108"/>
  <c r="E11" i="108"/>
  <c r="H10" i="108"/>
  <c r="E10" i="108"/>
  <c r="H9" i="108"/>
  <c r="E9" i="108"/>
  <c r="H8" i="108"/>
  <c r="E8" i="108"/>
  <c r="H7" i="108"/>
  <c r="G7" i="108"/>
  <c r="F7" i="108"/>
  <c r="F36" i="108" s="1"/>
  <c r="H36" i="108" s="1"/>
  <c r="E7" i="108"/>
  <c r="D7" i="108"/>
  <c r="D36" i="108" s="1"/>
  <c r="C7" i="108"/>
  <c r="C36" i="108" s="1"/>
  <c r="E36" i="108" s="1"/>
  <c r="E17" i="110" l="1"/>
  <c r="H43" i="109"/>
  <c r="H45" i="109"/>
  <c r="H6" i="109"/>
  <c r="D43" i="109"/>
  <c r="C69" i="108"/>
  <c r="E53" i="108"/>
  <c r="D69" i="108"/>
  <c r="H68" i="108"/>
  <c r="E41" i="108"/>
  <c r="F53" i="108"/>
  <c r="H53" i="108" s="1"/>
  <c r="E43" i="109" l="1"/>
  <c r="E69" i="108"/>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13" i="86" l="1"/>
  <c r="F13" i="86"/>
  <c r="G13" i="86"/>
  <c r="E6" i="86"/>
  <c r="F6" i="86"/>
  <c r="G6" i="86"/>
  <c r="C21" i="94" l="1"/>
  <c r="C20" i="94"/>
  <c r="C19" i="94"/>
  <c r="H22" i="91" l="1"/>
  <c r="B1" i="91" l="1"/>
  <c r="B1" i="84"/>
  <c r="D19" i="94"/>
  <c r="D8" i="94"/>
  <c r="D9" i="94"/>
  <c r="D11" i="94"/>
  <c r="D12" i="94"/>
  <c r="D15" i="94"/>
  <c r="D16" i="94"/>
  <c r="D17" i="94"/>
  <c r="D20" i="94"/>
  <c r="D21" i="94"/>
  <c r="D7" i="94"/>
  <c r="C26" i="95" l="1"/>
  <c r="C22" i="95"/>
  <c r="C8" i="95"/>
  <c r="C32" i="95" l="1"/>
  <c r="D6" i="86"/>
  <c r="D13" i="86"/>
  <c r="C34" i="95" l="1"/>
  <c r="C6" i="86"/>
  <c r="C13" i="86" s="1"/>
  <c r="S21" i="90" l="1"/>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K22" i="90" l="1"/>
  <c r="L22" i="90"/>
  <c r="M22" i="90"/>
  <c r="N22" i="90"/>
  <c r="O22" i="90"/>
  <c r="P22" i="90"/>
  <c r="Q22" i="90"/>
  <c r="R22" i="90"/>
  <c r="S22" i="90"/>
  <c r="C5" i="73" l="1"/>
  <c r="C22" i="90" l="1"/>
  <c r="C12" i="89"/>
  <c r="C6" i="89"/>
  <c r="D22" i="90" l="1"/>
  <c r="E22" i="90"/>
  <c r="F22" i="90"/>
  <c r="G22" i="90"/>
  <c r="H22" i="90"/>
  <c r="I22" i="90"/>
  <c r="J22" i="90"/>
  <c r="C29" i="89"/>
  <c r="C32" i="89"/>
  <c r="C31" i="89" s="1"/>
  <c r="C36" i="89"/>
  <c r="C42" i="89" s="1"/>
  <c r="C44" i="89"/>
  <c r="C48" i="89"/>
  <c r="C8" i="73" l="1"/>
  <c r="C13" i="73" s="1"/>
  <c r="C53" i="89"/>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<sst xmlns="http://schemas.openxmlformats.org/spreadsheetml/2006/main" count="1155" uniqueCount="704">
  <si>
    <t>a</t>
  </si>
  <si>
    <t>b</t>
  </si>
  <si>
    <t>c</t>
  </si>
  <si>
    <t>d</t>
  </si>
  <si>
    <t>e</t>
  </si>
  <si>
    <t xml:space="preserve"> </t>
  </si>
  <si>
    <t>f</t>
  </si>
  <si>
    <t>N</t>
  </si>
  <si>
    <t xml:space="preserve">   </t>
  </si>
  <si>
    <t>g</t>
  </si>
  <si>
    <t>h</t>
  </si>
  <si>
    <t>i</t>
  </si>
  <si>
    <t>j</t>
  </si>
  <si>
    <t>k</t>
  </si>
  <si>
    <t>l</t>
  </si>
  <si>
    <t>%</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</si>
  <si>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</si>
  <si>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</si>
  <si>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</si>
  <si>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</si>
  <si>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</si>
  <si>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</si>
  <si>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</si>
  <si>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</si>
  <si>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</si>
  <si>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</si>
  <si>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</si>
  <si>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</si>
  <si>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</si>
  <si>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</si>
  <si>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</si>
  <si>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</si>
  <si>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</si>
  <si>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</si>
  <si>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</si>
  <si>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</si>
  <si>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</si>
  <si>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</si>
  <si>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</si>
  <si>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</si>
  <si>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</si>
  <si>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</si>
  <si>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</si>
  <si>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</si>
  <si>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</si>
  <si>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</si>
  <si>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</si>
  <si>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</si>
  <si>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</si>
  <si>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</si>
  <si>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</si>
  <si>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</si>
  <si>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</si>
  <si>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</si>
  <si>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</si>
  <si>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</si>
  <si>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</si>
  <si>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</si>
  <si>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</si>
  <si>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</si>
  <si>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</si>
  <si>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</si>
  <si>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</si>
  <si>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</si>
  <si>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</si>
  <si>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</si>
  <si>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</si>
  <si>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</si>
  <si>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</si>
  <si>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</si>
  <si>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</si>
  <si>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</si>
  <si>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</si>
  <si>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</si>
  <si>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</si>
  <si>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</si>
  <si>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</si>
  <si>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</si>
  <si>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</si>
  <si>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</si>
  <si>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</si>
  <si>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</si>
  <si>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</si>
  <si>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</si>
  <si>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</si>
  <si>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</si>
  <si>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</si>
  <si>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</si>
  <si>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</si>
  <si>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</si>
  <si>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</si>
  <si>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</si>
  <si>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</si>
  <si>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</si>
  <si>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</si>
  <si>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</si>
  <si>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</si>
  <si>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</si>
  <si>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</si>
  <si>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</si>
  <si>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</si>
  <si>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</si>
  <si>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</si>
  <si>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</si>
  <si>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</si>
  <si>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</si>
  <si>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</si>
  <si>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</si>
  <si>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</si>
  <si>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</si>
  <si>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</si>
  <si>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</si>
  <si>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</si>
  <si>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</si>
  <si>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</si>
  <si>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</si>
  <si>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</si>
  <si>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</si>
  <si>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</si>
  <si>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</si>
  <si>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</si>
  <si>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</si>
  <si>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</si>
  <si>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</si>
  <si>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</si>
  <si>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</si>
  <si>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</si>
  <si>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</si>
  <si>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</si>
  <si>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</si>
  <si>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</si>
  <si>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</si>
  <si>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</si>
  <si>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</si>
  <si>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</si>
  <si>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</si>
  <si>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</si>
  <si>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</si>
  <si>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</si>
  <si>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</si>
  <si>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</si>
  <si>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</si>
  <si>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</si>
  <si>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</si>
  <si>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</si>
  <si>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</si>
  <si>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</si>
  <si>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</si>
  <si>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</si>
  <si>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</si>
  <si>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</si>
  <si>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</si>
  <si>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</si>
  <si>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</si>
  <si>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</si>
  <si>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</si>
  <si>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</si>
  <si>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</si>
  <si>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</si>
  <si>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</si>
  <si>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</si>
  <si>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</si>
  <si>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</si>
  <si>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</si>
  <si>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</si>
  <si>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</si>
  <si>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</si>
  <si>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</si>
  <si>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</si>
  <si>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</si>
  <si>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</si>
  <si>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</si>
  <si>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</si>
  <si>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</si>
  <si>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</si>
  <si>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</si>
  <si>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</si>
  <si>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</si>
  <si>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</si>
  <si>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</si>
  <si>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</si>
  <si>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</si>
  <si>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</si>
  <si>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</si>
  <si>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</si>
  <si>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</si>
  <si>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</si>
  <si>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</si>
  <si>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</si>
  <si>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</si>
  <si>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</si>
  <si>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</si>
  <si>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</si>
  <si>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</si>
  <si>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</si>
  <si>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</si>
  <si>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</si>
  <si>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</si>
  <si>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</si>
  <si>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</si>
  <si>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</si>
  <si>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</si>
  <si>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</si>
  <si>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</si>
  <si>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</si>
  <si>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</si>
  <si>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</si>
  <si>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</si>
  <si>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</si>
  <si>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</si>
  <si>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</si>
  <si>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</si>
  <si>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</si>
  <si>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</si>
  <si>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</si>
  <si>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</si>
  <si>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</si>
  <si>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</si>
  <si>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</si>
  <si>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</si>
  <si>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</si>
  <si>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</si>
  <si>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</si>
  <si>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</si>
  <si>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</si>
  <si>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</si>
  <si>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</si>
  <si>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</si>
  <si>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</si>
  <si>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</si>
  <si>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</si>
  <si>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</si>
  <si>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</si>
  <si>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</si>
  <si>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</si>
  <si>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</si>
  <si>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</si>
  <si>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</si>
  <si>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</si>
  <si>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</si>
  <si>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</si>
  <si>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</si>
  <si>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</si>
  <si>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</si>
  <si>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</si>
  <si>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</si>
  <si>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</si>
  <si>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</si>
  <si>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</si>
  <si>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</si>
  <si>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</si>
  <si>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</si>
  <si>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</si>
  <si>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</si>
  <si>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</si>
  <si>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Total regulatory Capital</t>
  </si>
  <si>
    <t>9.1</t>
  </si>
  <si>
    <t>CET1 Pillar 2 Requirement</t>
  </si>
  <si>
    <t>Tier 1 Pillar2 Requirement</t>
  </si>
  <si>
    <t>Regulatory capital Pillar 2 Requirement</t>
  </si>
  <si>
    <t>Other contractual funding obligations</t>
  </si>
  <si>
    <t>Other contingent funding obligations</t>
  </si>
  <si>
    <t>Inflows from fully performing exposures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</si>
  <si>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</si>
  <si>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</si>
  <si>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</si>
  <si>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</si>
  <si>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</si>
  <si>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</si>
  <si>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</si>
  <si>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</si>
  <si>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</si>
  <si>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</si>
  <si>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</si>
  <si>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</si>
  <si>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</si>
  <si>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</si>
  <si>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</si>
  <si>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</si>
  <si>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</si>
  <si>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</si>
  <si>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</si>
  <si>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</si>
  <si>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</si>
  <si>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</si>
  <si>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</si>
  <si>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</si>
  <si>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</si>
  <si>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</si>
  <si>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</si>
  <si>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</si>
  <si>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</si>
  <si>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</si>
  <si>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</si>
  <si>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</si>
  <si>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</si>
  <si>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</si>
  <si>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</si>
  <si>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</si>
  <si>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</si>
  <si>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</si>
  <si>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</si>
  <si>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</si>
  <si>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</si>
  <si>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</si>
  <si>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</si>
  <si>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</si>
  <si>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</si>
  <si>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</si>
  <si>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</si>
  <si>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</si>
  <si>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</si>
  <si>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</si>
  <si>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</si>
  <si>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</si>
  <si>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</si>
  <si>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</si>
  <si>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</si>
  <si>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</si>
  <si>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</si>
  <si>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</si>
  <si>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</si>
  <si>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</si>
  <si>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</si>
  <si>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</si>
  <si>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</si>
  <si>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</si>
  <si>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</si>
  <si>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</si>
  <si>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</si>
  <si>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</si>
  <si>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</si>
  <si>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</si>
  <si>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</si>
  <si>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</si>
  <si>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</si>
  <si>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</si>
  <si>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</si>
  <si>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</si>
  <si>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</si>
  <si>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</si>
  <si>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</si>
  <si>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</si>
  <si>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</si>
  <si>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</si>
  <si>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</si>
  <si>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</si>
  <si>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</si>
  <si>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</si>
  <si>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</si>
  <si>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</si>
  <si>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</si>
  <si>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</si>
  <si>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</si>
  <si>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</si>
  <si>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</si>
  <si>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</si>
  <si>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</si>
  <si>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</si>
  <si>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</si>
  <si>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</si>
  <si>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</si>
  <si>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</si>
  <si>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</si>
  <si>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</si>
  <si>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</si>
  <si>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</si>
  <si>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</si>
  <si>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</si>
  <si>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</si>
  <si>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</si>
  <si>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</si>
  <si>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</si>
  <si>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</si>
  <si>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</si>
  <si>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</si>
  <si>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</si>
  <si>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</si>
  <si>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</si>
  <si>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</si>
  <si>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</si>
  <si>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</si>
  <si>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</si>
  <si>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</si>
  <si>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</si>
  <si>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</si>
  <si>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</si>
  <si>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</si>
  <si>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</si>
  <si>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</si>
  <si>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</si>
  <si>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</si>
  <si>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</si>
  <si>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</si>
  <si>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</si>
  <si>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</si>
  <si>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</si>
  <si>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</si>
  <si>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</si>
  <si>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</si>
  <si>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</si>
  <si>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</si>
  <si>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</si>
  <si>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</si>
  <si>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</si>
  <si>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</si>
  <si>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</si>
  <si>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</si>
  <si>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</si>
  <si>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</si>
  <si>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</si>
  <si>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</si>
  <si>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</si>
  <si>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</si>
  <si>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</si>
  <si>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</si>
  <si>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</si>
  <si>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</si>
  <si>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</si>
  <si>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</si>
  <si>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</si>
  <si>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</si>
  <si>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</si>
  <si>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</si>
  <si>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</si>
  <si>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</si>
  <si>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</si>
  <si>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</si>
  <si>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</si>
  <si>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</si>
  <si>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</si>
  <si>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</si>
  <si>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</si>
  <si>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</si>
  <si>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</si>
  <si>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</si>
  <si>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</si>
  <si>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</si>
  <si>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</si>
  <si>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</si>
  <si>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</si>
  <si>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</si>
  <si>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</si>
  <si>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</si>
  <si>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</si>
  <si>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</si>
  <si>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</si>
  <si>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</si>
  <si>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</si>
  <si>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</si>
  <si>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</si>
  <si>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</si>
  <si>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</si>
  <si>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</si>
  <si>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</si>
  <si>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</si>
  <si>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</si>
  <si>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</si>
  <si>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</si>
  <si>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</si>
  <si>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</si>
  <si>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</si>
  <si>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</si>
  <si>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</si>
  <si>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</si>
  <si>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</si>
  <si>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</si>
  <si>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</si>
  <si>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</si>
  <si>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</si>
  <si>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</si>
  <si>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</si>
  <si>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</si>
  <si>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</si>
  <si>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</si>
  <si>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</si>
  <si>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</si>
  <si>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</si>
  <si>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</si>
  <si>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</si>
  <si>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</si>
  <si>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</si>
  <si>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</si>
  <si>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</si>
  <si>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</si>
  <si>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</si>
  <si>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</si>
  <si>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</si>
  <si>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</si>
  <si>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</si>
  <si>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</si>
  <si>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</si>
  <si>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</si>
  <si>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</si>
  <si>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</si>
  <si>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</si>
  <si>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</si>
  <si>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</si>
  <si>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</si>
  <si>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</si>
  <si>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</si>
  <si>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</si>
  <si>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</si>
  <si>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</si>
  <si>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</si>
  <si>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</si>
  <si>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</si>
  <si>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</si>
  <si>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</si>
  <si>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</si>
  <si>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</si>
  <si>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</si>
  <si>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</si>
  <si>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</si>
  <si>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</si>
  <si>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</si>
  <si>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</si>
  <si>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</si>
  <si>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</si>
  <si>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</si>
  <si>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</si>
  <si>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</si>
  <si>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</si>
  <si>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</si>
  <si>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</si>
  <si>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</si>
  <si>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</si>
  <si>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</si>
  <si>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</si>
  <si>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</si>
  <si>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</si>
  <si>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</si>
  <si>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</si>
  <si>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</si>
  <si>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</si>
  <si>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</si>
  <si>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</si>
  <si>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</si>
  <si>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</si>
  <si>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</si>
  <si>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</si>
  <si>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</si>
  <si>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</si>
  <si>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</si>
  <si>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</si>
  <si>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</si>
  <si>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</si>
  <si>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</si>
  <si>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</si>
  <si>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</si>
  <si>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</si>
  <si>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</si>
  <si>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</si>
  <si>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</si>
  <si>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</si>
  <si>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</si>
  <si>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</si>
  <si>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</si>
  <si>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</si>
  <si>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</si>
  <si>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</si>
  <si>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</si>
  <si>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</si>
  <si>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</si>
  <si>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</si>
  <si>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</si>
  <si>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</si>
  <si>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</si>
  <si>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</si>
  <si>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</si>
  <si>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</si>
  <si>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</si>
  <si>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</si>
  <si>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</si>
  <si>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</si>
  <si>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</si>
  <si>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</si>
  <si>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</si>
  <si>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</si>
  <si>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</si>
  <si>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</si>
  <si>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</si>
  <si>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</si>
  <si>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</si>
  <si>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</si>
  <si>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</si>
  <si>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</si>
  <si>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</si>
  <si>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</si>
  <si>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</si>
  <si>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</si>
  <si>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</si>
  <si>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</si>
  <si>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</si>
  <si>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</si>
  <si>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</si>
  <si>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</si>
  <si>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</si>
  <si>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</si>
  <si>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</si>
  <si>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</si>
  <si>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</si>
  <si>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</si>
  <si>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</si>
  <si>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</si>
  <si>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</si>
  <si>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</si>
  <si>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</si>
  <si>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</si>
  <si>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</si>
  <si>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</si>
  <si>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</si>
  <si>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</si>
  <si>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</si>
  <si>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</si>
  <si>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</si>
  <si>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</si>
  <si>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</si>
  <si>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</si>
  <si>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</si>
  <si>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</si>
  <si>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</si>
  <si>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</si>
  <si>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</si>
  <si>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</si>
  <si>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</si>
  <si>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</si>
  <si>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</si>
  <si>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</si>
  <si>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</si>
  <si>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</si>
  <si>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</si>
  <si>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</si>
  <si>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</si>
  <si>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</si>
  <si>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</si>
  <si>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</si>
  <si>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</si>
  <si>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</si>
  <si>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</si>
  <si>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</si>
  <si>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</si>
  <si>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</si>
  <si>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</si>
  <si>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</si>
  <si>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</si>
  <si>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</si>
  <si>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</si>
  <si>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</si>
  <si>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</si>
  <si>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</si>
  <si>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</si>
  <si>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</si>
  <si>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</si>
  <si>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</si>
  <si>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</si>
  <si>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</si>
  <si>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</si>
  <si>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</si>
  <si>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</si>
  <si>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</si>
  <si>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</si>
  <si>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</si>
  <si>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</si>
  <si>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</si>
  <si>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</si>
  <si>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</si>
  <si>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</si>
  <si>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</si>
  <si>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</si>
  <si>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</si>
  <si>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</si>
  <si>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</si>
  <si>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</si>
  <si>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</si>
  <si>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</si>
  <si>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</si>
  <si>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</si>
  <si>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</si>
  <si>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</si>
  <si>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</si>
  <si>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</si>
  <si>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</si>
  <si>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</si>
  <si>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</si>
  <si>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</si>
  <si>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</si>
  <si>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</si>
  <si>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</si>
  <si>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</si>
  <si>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</si>
  <si>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</si>
  <si>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</si>
  <si>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</si>
  <si>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</si>
  <si>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</si>
  <si>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</si>
  <si>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</si>
  <si>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</si>
  <si>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</si>
  <si>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</si>
  <si>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</si>
  <si>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TOTAL EQUITY*</t>
  </si>
  <si>
    <t xml:space="preserve">*Share capital as defined by the Law on Microbank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</si>
</sst>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8" formatCode="#,##0.0"/>
    <numFmt numFmtId="359" formatCode="_(* #,##0.00000_);_(* \(#,##0.00000\);_(* &quot;-&quot;??_);_(@_)"/>
  </numFmts>
  <fonts count="34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Sylfaen"/>
      <family val="1"/>
    </font>
    <font>
      <sz val="9"/>
      <color theme="1"/>
      <name val="Sylfaen"/>
      <family val="1"/>
    </font>
    <font>
      <b/>
      <sz val="9"/>
      <color theme="1"/>
      <name val="Sylfaen"/>
      <family val="1"/>
    </font>
    <font>
      <sz val="9"/>
      <name val="Calibri"/>
      <family val="1"/>
      <scheme val="minor"/>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sz val="11"/>
      <name val="Calibri"/>
      <family val="2"/>
      <scheme val="minor"/>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sz val="10"/>
      <color rgb="FF000000"/>
      <name val="Sylfaen"/>
      <family val="1"/>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2" fillId="0" borderId="0"/>
    <xf numFmtId="0" fontId="124"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5" fillId="0" borderId="0" applyFont="0" applyFill="0" applyBorder="0" applyAlignment="0" applyProtection="0"/>
    <xf numFmtId="8" fontId="126" fillId="0" borderId="0" applyFont="0" applyFill="0" applyBorder="0" applyAlignment="0" applyProtection="0"/>
    <xf numFmtId="8" fontId="126" fillId="0" borderId="0" applyFont="0" applyFill="0" applyBorder="0" applyAlignment="0" applyProtection="0"/>
    <xf numFmtId="201" fontId="125"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202" fontId="125" fillId="0" borderId="0" applyFont="0" applyFill="0" applyBorder="0" applyAlignment="0" applyProtection="0"/>
    <xf numFmtId="202" fontId="125" fillId="0" borderId="0" applyFont="0" applyFill="0" applyBorder="0" applyAlignment="0" applyProtection="0"/>
    <xf numFmtId="7" fontId="125" fillId="0" borderId="0" applyFont="0" applyFill="0" applyBorder="0" applyAlignment="0" applyProtection="0"/>
    <xf numFmtId="7" fontId="125" fillId="0" borderId="0" applyFont="0" applyFill="0" applyBorder="0" applyAlignment="0" applyProtection="0"/>
    <xf numFmtId="203" fontId="125" fillId="0" borderId="0" applyFont="0" applyFill="0" applyBorder="0" applyAlignment="0" applyProtection="0"/>
    <xf numFmtId="203" fontId="125"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204" fontId="105" fillId="0" borderId="0"/>
    <xf numFmtId="204" fontId="105" fillId="0" borderId="0"/>
    <xf numFmtId="204" fontId="105" fillId="0" borderId="0"/>
    <xf numFmtId="204" fontId="105" fillId="0" borderId="0"/>
    <xf numFmtId="0" fontId="105" fillId="0" borderId="0"/>
    <xf numFmtId="204" fontId="105" fillId="0" borderId="0"/>
    <xf numFmtId="5" fontId="126" fillId="0" borderId="0" applyFont="0" applyFill="0" applyBorder="0" applyAlignment="0" applyProtection="0"/>
    <xf numFmtId="5" fontId="126" fillId="0" borderId="0" applyFont="0" applyFill="0" applyBorder="0" applyAlignment="0" applyProtection="0"/>
    <xf numFmtId="201" fontId="125" fillId="0" borderId="0" applyFont="0" applyFill="0" applyBorder="0" applyAlignment="0" applyProtection="0"/>
    <xf numFmtId="5" fontId="126" fillId="0" borderId="0" applyFont="0" applyFill="0" applyBorder="0" applyAlignment="0" applyProtection="0"/>
    <xf numFmtId="5" fontId="126" fillId="0" borderId="0" applyFont="0" applyFill="0" applyBorder="0" applyAlignment="0" applyProtection="0"/>
    <xf numFmtId="0" fontId="125" fillId="0" borderId="0" applyFont="0" applyFill="0" applyBorder="0" applyAlignment="0" applyProtection="0"/>
    <xf numFmtId="0" fontId="125" fillId="0" borderId="0" applyFont="0" applyFill="0" applyBorder="0" applyAlignment="0" applyProtection="0"/>
    <xf numFmtId="201" fontId="125" fillId="0" borderId="0" applyFont="0" applyFill="0" applyBorder="0" applyAlignment="0" applyProtection="0"/>
    <xf numFmtId="201" fontId="125" fillId="0" borderId="0" applyFont="0" applyFill="0" applyBorder="0" applyAlignment="0" applyProtection="0"/>
    <xf numFmtId="201" fontId="125"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10" fontId="126" fillId="0" borderId="0" applyFont="0" applyFill="0" applyBorder="0" applyAlignment="0" applyProtection="0"/>
    <xf numFmtId="10" fontId="126" fillId="0" borderId="0" applyFont="0" applyFill="0" applyBorder="0" applyAlignment="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7"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128" fillId="0" borderId="0" applyNumberFormat="0" applyFill="0" applyBorder="0" applyProtection="0"/>
    <xf numFmtId="0" fontId="2" fillId="0" borderId="0" applyNumberFormat="0" applyFill="0" applyBorder="0" applyAlignment="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0" fontId="129" fillId="0" borderId="0" applyNumberFormat="0" applyFill="0" applyBorder="0" applyProtection="0"/>
    <xf numFmtId="205" fontId="130" fillId="0" borderId="0" applyFont="0" applyFill="0" applyBorder="0" applyAlignment="0" applyProtection="0"/>
    <xf numFmtId="0" fontId="19" fillId="0" borderId="0" applyFont="0" applyFill="0" applyBorder="0" applyAlignment="0" applyProtection="0"/>
    <xf numFmtId="206" fontId="131" fillId="0" borderId="0" applyFont="0" applyFill="0" applyBorder="0" applyAlignment="0" applyProtection="0"/>
    <xf numFmtId="207" fontId="131" fillId="0" borderId="0" applyFont="0" applyFill="0" applyBorder="0" applyAlignment="0" applyProtection="0"/>
    <xf numFmtId="208" fontId="131" fillId="0" borderId="0" applyFont="0" applyFill="0" applyBorder="0" applyAlignment="0" applyProtection="0"/>
    <xf numFmtId="209" fontId="131" fillId="0" borderId="0" applyFont="0" applyFill="0" applyBorder="0" applyAlignment="0" applyProtection="0"/>
    <xf numFmtId="0" fontId="131" fillId="0" borderId="0"/>
    <xf numFmtId="0" fontId="19" fillId="0" borderId="0" applyFont="0" applyFill="0" applyBorder="0" applyAlignment="0" applyProtection="0"/>
    <xf numFmtId="210" fontId="130" fillId="0" borderId="0" applyFont="0" applyFill="0" applyBorder="0" applyAlignment="0" applyProtection="0"/>
    <xf numFmtId="0" fontId="126"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32"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2" fillId="0" borderId="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135" fillId="0" borderId="0"/>
    <xf numFmtId="0" fontId="135"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5" fillId="0" borderId="0"/>
    <xf numFmtId="0" fontId="2" fillId="0" borderId="0"/>
    <xf numFmtId="0" fontId="2" fillId="0" borderId="0">
      <alignment horizontal="left" wrapText="1"/>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6" fillId="0" borderId="0"/>
    <xf numFmtId="0" fontId="136" fillId="0" borderId="0"/>
    <xf numFmtId="0" fontId="136"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7" fillId="0" borderId="0"/>
    <xf numFmtId="0" fontId="2" fillId="0" borderId="0">
      <alignment horizontal="left" wrapText="1"/>
    </xf>
    <xf numFmtId="0" fontId="2" fillId="0" borderId="0">
      <alignment horizontal="left" wrapText="1"/>
    </xf>
    <xf numFmtId="0" fontId="135" fillId="0" borderId="0"/>
    <xf numFmtId="0" fontId="135" fillId="0" borderId="0"/>
    <xf numFmtId="0" fontId="135" fillId="0" borderId="0"/>
    <xf numFmtId="0" fontId="135" fillId="0" borderId="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8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6"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5" fillId="0" borderId="0"/>
    <xf numFmtId="0" fontId="135" fillId="0" borderId="0"/>
    <xf numFmtId="0" fontId="135" fillId="0" borderId="0"/>
    <xf numFmtId="0" fontId="135"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6" fillId="0" borderId="0"/>
    <xf numFmtId="0" fontId="2" fillId="80" borderId="0"/>
    <xf numFmtId="0" fontId="2" fillId="0" borderId="0"/>
    <xf numFmtId="0" fontId="2" fillId="0" borderId="0"/>
    <xf numFmtId="0" fontId="2" fillId="0" borderId="0" applyFont="0" applyFill="0" applyBorder="0" applyAlignment="0" applyProtection="0"/>
    <xf numFmtId="0" fontId="135" fillId="0" borderId="0"/>
    <xf numFmtId="0" fontId="135" fillId="0" borderId="0"/>
    <xf numFmtId="0" fontId="135" fillId="0" borderId="0"/>
    <xf numFmtId="0" fontId="135"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39" fillId="84"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139"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5" fillId="0" borderId="0"/>
    <xf numFmtId="0" fontId="135" fillId="0" borderId="0"/>
    <xf numFmtId="0" fontId="135" fillId="0" borderId="0"/>
    <xf numFmtId="0" fontId="135"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5"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5"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40" fillId="0" borderId="143"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5" fillId="0" borderId="0"/>
    <xf numFmtId="0" fontId="135" fillId="0" borderId="0"/>
    <xf numFmtId="0" fontId="13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6" fillId="0" borderId="0"/>
    <xf numFmtId="0" fontId="136" fillId="0" borderId="0"/>
    <xf numFmtId="0" fontId="136" fillId="0" borderId="0"/>
    <xf numFmtId="0" fontId="136" fillId="0" borderId="0"/>
    <xf numFmtId="0" fontId="136" fillId="0" borderId="0"/>
    <xf numFmtId="0" fontId="136"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5" fillId="0" borderId="0"/>
    <xf numFmtId="0" fontId="135" fillId="0" borderId="0"/>
    <xf numFmtId="0" fontId="2" fillId="0" borderId="0"/>
    <xf numFmtId="0" fontId="135" fillId="0" borderId="0"/>
    <xf numFmtId="0" fontId="135" fillId="0" borderId="0"/>
    <xf numFmtId="0" fontId="135" fillId="0" borderId="0"/>
    <xf numFmtId="0" fontId="8" fillId="0" borderId="0"/>
    <xf numFmtId="0" fontId="136" fillId="0" borderId="0"/>
    <xf numFmtId="0" fontId="2" fillId="0" borderId="0"/>
    <xf numFmtId="0" fontId="2" fillId="80" borderId="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alignment horizontal="left" wrapText="1"/>
    </xf>
    <xf numFmtId="0" fontId="135" fillId="0" borderId="0"/>
    <xf numFmtId="0" fontId="135"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33" fillId="81" borderId="142"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141"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2"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141"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5"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40" fillId="0" borderId="143" applyNumberFormat="0" applyFill="0" applyAlignment="0" applyProtection="0"/>
    <xf numFmtId="0" fontId="140"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2"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40" fillId="0" borderId="143" applyNumberFormat="0" applyFill="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2" fillId="0" borderId="0">
      <alignment horizontal="left" wrapText="1"/>
    </xf>
    <xf numFmtId="0" fontId="14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2" fillId="0" borderId="144" applyNumberFormat="0" applyFill="0" applyProtection="0">
      <alignment horizontal="center"/>
    </xf>
    <xf numFmtId="0" fontId="14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42" fillId="0" borderId="144" applyNumberFormat="0" applyFill="0" applyProtection="0">
      <alignment horizontal="center"/>
    </xf>
    <xf numFmtId="0" fontId="143" fillId="0" borderId="144" applyNumberFormat="0" applyFill="0" applyProtection="0">
      <alignment horizontal="center"/>
    </xf>
    <xf numFmtId="0" fontId="143"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144" applyNumberFormat="0" applyFill="0" applyProtection="0">
      <alignment horizontal="center"/>
    </xf>
    <xf numFmtId="0" fontId="14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43" fillId="0" borderId="0" applyNumberFormat="0" applyFill="0" applyBorder="0" applyProtection="0">
      <alignment horizontal="left"/>
    </xf>
    <xf numFmtId="0" fontId="142" fillId="0" borderId="0" applyNumberFormat="0" applyFill="0" applyBorder="0" applyProtection="0">
      <alignment horizontal="left"/>
    </xf>
    <xf numFmtId="0" fontId="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142" fillId="0" borderId="0" applyNumberFormat="0" applyFill="0" applyBorder="0" applyProtection="0">
      <alignment horizontal="left"/>
    </xf>
    <xf numFmtId="0" fontId="2" fillId="0" borderId="0">
      <alignment horizontal="left" wrapText="1"/>
    </xf>
    <xf numFmtId="0" fontId="144"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2" fillId="0" borderId="0" applyNumberFormat="0" applyFill="0" applyBorder="0" applyProtection="0">
      <alignment horizontal="centerContinuous"/>
    </xf>
    <xf numFmtId="0" fontId="144"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5" fillId="0" borderId="0" applyNumberFormat="0" applyFill="0" applyBorder="0" applyProtection="0">
      <alignment horizontal="centerContinuous"/>
    </xf>
    <xf numFmtId="0" fontId="144" fillId="0" borderId="0" applyNumberFormat="0" applyFill="0" applyBorder="0" applyProtection="0">
      <alignment horizontal="centerContinuous"/>
    </xf>
    <xf numFmtId="0" fontId="2"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6"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44" fillId="0" borderId="0" applyNumberFormat="0" applyFill="0" applyBorder="0" applyProtection="0">
      <alignment horizontal="centerContinuous"/>
    </xf>
    <xf numFmtId="0" fontId="135" fillId="0" borderId="0"/>
    <xf numFmtId="0" fontId="135" fillId="0" borderId="0"/>
    <xf numFmtId="0" fontId="2" fillId="0" borderId="0"/>
    <xf numFmtId="0" fontId="2" fillId="0" borderId="0"/>
    <xf numFmtId="0" fontId="135" fillId="0" borderId="0"/>
    <xf numFmtId="0" fontId="135"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5" fillId="0" borderId="0"/>
    <xf numFmtId="0" fontId="135" fillId="0" borderId="0"/>
    <xf numFmtId="0" fontId="2" fillId="0" borderId="0"/>
    <xf numFmtId="0" fontId="133" fillId="81" borderId="142" quotePrefix="1" applyNumberFormat="0" applyFont="0" applyFill="0" applyBorder="0" applyAlignment="0" applyProtection="0">
      <alignment horizontal="centerContinuous" vertical="justify"/>
      <protection locked="0" hidden="1"/>
    </xf>
    <xf numFmtId="0" fontId="134" fillId="82" borderId="142" quotePrefix="1" applyNumberFormat="0" applyFont="0" applyFill="0" applyBorder="0">
      <protection locked="0" hidden="1"/>
    </xf>
    <xf numFmtId="0" fontId="2" fillId="0" borderId="0"/>
    <xf numFmtId="0" fontId="2" fillId="0" borderId="0"/>
    <xf numFmtId="0" fontId="2" fillId="0" borderId="0"/>
    <xf numFmtId="0" fontId="137"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7"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7" fillId="0" borderId="0">
      <alignment horizontal="left" vertical="center"/>
    </xf>
    <xf numFmtId="0" fontId="135" fillId="0" borderId="0"/>
    <xf numFmtId="0" fontId="147"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8" fillId="0" borderId="0"/>
    <xf numFmtId="1" fontId="149" fillId="0" borderId="137">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50" fillId="0" borderId="0" applyFill="0" applyBorder="0" applyAlignment="0" applyProtection="0"/>
    <xf numFmtId="238" fontId="150" fillId="0" borderId="0" applyFill="0" applyBorder="0" applyAlignment="0" applyProtection="0"/>
    <xf numFmtId="238" fontId="150" fillId="0" borderId="0" applyFill="0" applyBorder="0" applyAlignment="0" applyProtection="0"/>
    <xf numFmtId="239" fontId="150" fillId="0" borderId="0" applyFill="0" applyBorder="0" applyAlignment="0" applyProtection="0"/>
    <xf numFmtId="239" fontId="150" fillId="0" borderId="0" applyFill="0" applyBorder="0" applyAlignment="0" applyProtection="0"/>
    <xf numFmtId="239" fontId="150"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51" fillId="0" borderId="68"/>
    <xf numFmtId="0" fontId="137"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37" fillId="0" borderId="0" applyFont="0" applyFill="0" applyBorder="0" applyAlignment="0" applyProtection="0"/>
    <xf numFmtId="0" fontId="137"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37" fillId="0" borderId="0" applyFont="0" applyFill="0" applyBorder="0" applyAlignment="0" applyProtection="0"/>
    <xf numFmtId="0" fontId="137" fillId="0" borderId="0" applyFont="0" applyFill="0" applyBorder="0" applyAlignment="0" applyProtection="0"/>
    <xf numFmtId="0" fontId="137" fillId="0" borderId="0" applyFont="0" applyFill="0" applyBorder="0" applyAlignment="0" applyProtection="0"/>
    <xf numFmtId="0" fontId="137"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37" fillId="0" borderId="0" applyFont="0" applyFill="0" applyBorder="0" applyAlignment="0" applyProtection="0"/>
    <xf numFmtId="0" fontId="137"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242" fontId="137" fillId="0" borderId="0" applyFont="0" applyFill="0" applyBorder="0" applyAlignment="0" applyProtection="0"/>
    <xf numFmtId="242" fontId="137" fillId="0" borderId="0" applyFont="0" applyFill="0" applyBorder="0" applyAlignment="0" applyProtection="0"/>
    <xf numFmtId="242" fontId="137" fillId="0" borderId="0" applyFont="0" applyFill="0" applyBorder="0" applyAlignment="0" applyProtection="0"/>
    <xf numFmtId="242" fontId="137" fillId="0" borderId="0" applyFont="0" applyFill="0" applyBorder="0" applyAlignment="0" applyProtection="0"/>
    <xf numFmtId="0" fontId="126" fillId="0" borderId="0" applyFont="0" applyFill="0" applyBorder="0" applyAlignment="0" applyProtection="0"/>
    <xf numFmtId="14" fontId="152" fillId="0" borderId="0" applyFill="0" applyBorder="0" applyProtection="0">
      <alignment horizontal="right"/>
    </xf>
    <xf numFmtId="16" fontId="152" fillId="0" borderId="0" applyFill="0" applyBorder="0" applyProtection="0">
      <alignment horizontal="right"/>
    </xf>
    <xf numFmtId="18" fontId="152" fillId="0" borderId="0" applyFill="0" applyBorder="0" applyProtection="0">
      <alignment horizontal="right"/>
    </xf>
    <xf numFmtId="16" fontId="152" fillId="0" borderId="0" applyFill="0" applyBorder="0" applyProtection="0">
      <alignment horizontal="right"/>
    </xf>
    <xf numFmtId="22" fontId="152" fillId="0" borderId="0" applyFill="0" applyBorder="0" applyProtection="0">
      <alignment horizontal="right"/>
    </xf>
    <xf numFmtId="14" fontId="152" fillId="0" borderId="0" applyFill="0" applyBorder="0" applyProtection="0">
      <alignment horizontal="right"/>
    </xf>
    <xf numFmtId="20" fontId="152" fillId="0" borderId="0" applyFill="0" applyBorder="0" applyProtection="0">
      <alignment horizontal="right"/>
    </xf>
    <xf numFmtId="16" fontId="152" fillId="0" borderId="0" applyFill="0" applyBorder="0" applyProtection="0">
      <alignment horizontal="right"/>
    </xf>
    <xf numFmtId="16" fontId="152" fillId="0" borderId="0" applyFill="0" applyBorder="0" applyProtection="0">
      <alignment horizontal="right"/>
    </xf>
    <xf numFmtId="14" fontId="152" fillId="0" borderId="0" applyFill="0" applyBorder="0" applyProtection="0">
      <alignment horizontal="right"/>
    </xf>
    <xf numFmtId="1" fontId="152" fillId="0" borderId="0" applyFill="0" applyBorder="0" applyProtection="0">
      <alignment horizontal="right"/>
    </xf>
    <xf numFmtId="1" fontId="152" fillId="0" borderId="0" applyFill="0" applyBorder="0" applyProtection="0">
      <alignment horizontal="right"/>
    </xf>
    <xf numFmtId="1" fontId="152"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53" fillId="0" borderId="76"/>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5" fillId="96"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3"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0" fontId="156" fillId="0" borderId="0" applyNumberFormat="0" applyFill="0" applyBorder="0" applyAlignment="0">
      <protection locked="0"/>
    </xf>
    <xf numFmtId="245" fontId="137" fillId="0" borderId="0" applyFont="0" applyFill="0" applyBorder="0" applyAlignment="0" applyProtection="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applyProtection="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245" fontId="137" fillId="0" borderId="0" applyFont="0" applyFill="0" applyBorder="0" applyAlignment="0">
      <protection locked="0"/>
    </xf>
    <xf numFmtId="0" fontId="157" fillId="91"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8" fillId="83" borderId="127" applyNumberFormat="0" applyFont="0" applyAlignment="0"/>
    <xf numFmtId="3" fontId="158" fillId="83" borderId="127" applyNumberFormat="0" applyFont="0" applyAlignment="0"/>
    <xf numFmtId="3" fontId="158" fillId="83" borderId="127" applyNumberFormat="0" applyFont="0" applyAlignment="0"/>
    <xf numFmtId="3" fontId="158" fillId="83" borderId="127" applyNumberFormat="0" applyFont="0" applyAlignment="0"/>
    <xf numFmtId="3" fontId="158" fillId="83" borderId="127" applyNumberFormat="0" applyFont="0" applyAlignment="0"/>
    <xf numFmtId="0" fontId="137"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246" fontId="156" fillId="102" borderId="127" applyNumberFormat="0" applyFill="0" applyBorder="0" applyAlignment="0" applyProtection="0"/>
    <xf numFmtId="0"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0"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246" fontId="156" fillId="102" borderId="127" applyNumberFormat="0" applyFill="0" applyBorder="0" applyAlignment="0" applyProtection="0"/>
    <xf numFmtId="0" fontId="156" fillId="102" borderId="127" applyNumberFormat="0" applyFill="0" applyBorder="0" applyAlignment="0" applyProtection="0"/>
    <xf numFmtId="0" fontId="159"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60" fillId="103" borderId="147" applyNumberFormat="0" applyAlignment="0" applyProtection="0"/>
    <xf numFmtId="0" fontId="160" fillId="103" borderId="147" applyNumberFormat="0" applyAlignment="0" applyProtection="0"/>
    <xf numFmtId="0" fontId="161" fillId="0" borderId="0" applyNumberFormat="0" applyFill="0" applyAlignment="0"/>
    <xf numFmtId="0" fontId="162" fillId="0" borderId="148" applyNumberFormat="0" applyFont="0" applyFill="0" applyAlignment="0"/>
    <xf numFmtId="247"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163" fillId="103" borderId="0" applyNumberFormat="0" applyBorder="0">
      <alignment horizontal="center" vertical="center"/>
    </xf>
    <xf numFmtId="0" fontId="21" fillId="63" borderId="149" applyNumberFormat="0" applyAlignment="0" applyProtection="0"/>
    <xf numFmtId="0" fontId="164" fillId="0" borderId="0" applyNumberFormat="0" applyFill="0" applyBorder="0" applyAlignment="0">
      <alignment horizontal="right"/>
    </xf>
    <xf numFmtId="38" fontId="165"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6" fillId="105"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6" fillId="106" borderId="0" applyNumberFormat="0" applyBorder="0" applyAlignment="0" applyProtection="0"/>
    <xf numFmtId="0" fontId="167" fillId="105"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7" fillId="106" borderId="0" applyNumberFormat="0" applyBorder="0" applyAlignment="0" applyProtection="0"/>
    <xf numFmtId="0" fontId="166"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7" fillId="0" borderId="0" applyFont="0" applyFill="0" applyBorder="0" applyAlignment="0" applyProtection="0"/>
    <xf numFmtId="249" fontId="168" fillId="0" borderId="0"/>
    <xf numFmtId="0" fontId="169" fillId="0" borderId="150"/>
    <xf numFmtId="250" fontId="2" fillId="0" borderId="0"/>
    <xf numFmtId="0" fontId="169" fillId="0" borderId="151"/>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60" fillId="103" borderId="152">
      <alignment horizontal="center" vertical="center"/>
    </xf>
    <xf numFmtId="0" fontId="160" fillId="103" borderId="152">
      <alignment horizontal="center" vertical="center"/>
    </xf>
    <xf numFmtId="0" fontId="173" fillId="0" borderId="0" applyProtection="0">
      <alignment horizontal="center"/>
    </xf>
    <xf numFmtId="0" fontId="173"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4"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2" fontId="137" fillId="0" borderId="0">
      <alignment vertical="top"/>
    </xf>
    <xf numFmtId="172" fontId="137" fillId="0" borderId="0">
      <alignment vertical="top"/>
    </xf>
    <xf numFmtId="172" fontId="137" fillId="0" borderId="0">
      <alignment vertical="top"/>
    </xf>
    <xf numFmtId="0" fontId="45" fillId="0" borderId="0" applyNumberFormat="0" applyFill="0" applyBorder="0" applyProtection="0">
      <alignment horizontal="right"/>
    </xf>
    <xf numFmtId="172" fontId="176" fillId="0" borderId="0">
      <alignment horizontal="right"/>
    </xf>
    <xf numFmtId="172" fontId="176" fillId="0" borderId="0">
      <alignment horizontal="right"/>
    </xf>
    <xf numFmtId="172" fontId="176" fillId="0" borderId="0">
      <alignment horizontal="right"/>
    </xf>
    <xf numFmtId="0" fontId="176" fillId="0" borderId="0">
      <alignment horizontal="left"/>
    </xf>
    <xf numFmtId="0" fontId="177" fillId="74" borderId="0" applyNumberFormat="0" applyBorder="0" applyAlignment="0" applyProtection="0"/>
    <xf numFmtId="251"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1"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1"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178" fillId="0" borderId="1" applyNumberFormat="0" applyFont="0" applyFill="0" applyAlignment="0" applyProtection="0"/>
    <xf numFmtId="0" fontId="178" fillId="0" borderId="153" applyNumberFormat="0" applyFont="0" applyFill="0" applyAlignment="0" applyProtection="0"/>
    <xf numFmtId="0" fontId="126" fillId="0" borderId="111" applyNumberFormat="0" applyFont="0" applyFill="0" applyAlignment="0" applyProtection="0"/>
    <xf numFmtId="0" fontId="126" fillId="0" borderId="111" applyNumberFormat="0" applyFont="0" applyFill="0" applyAlignment="0" applyProtection="0"/>
    <xf numFmtId="0" fontId="126" fillId="0" borderId="70" applyNumberFormat="0" applyFont="0" applyFill="0" applyAlignment="0" applyProtection="0"/>
    <xf numFmtId="0" fontId="126" fillId="0" borderId="70" applyNumberFormat="0" applyFont="0" applyFill="0" applyAlignment="0" applyProtection="0"/>
    <xf numFmtId="0" fontId="126" fillId="0" borderId="70" applyNumberFormat="0" applyFont="0" applyFill="0" applyAlignment="0" applyProtection="0"/>
    <xf numFmtId="0" fontId="126" fillId="0" borderId="68" applyNumberFormat="0" applyFont="0" applyFill="0" applyAlignment="0" applyProtection="0"/>
    <xf numFmtId="0" fontId="126" fillId="0" borderId="68" applyNumberFormat="0" applyFont="0" applyFill="0" applyAlignment="0" applyProtection="0"/>
    <xf numFmtId="0" fontId="126" fillId="0" borderId="107" applyNumberFormat="0" applyFont="0" applyFill="0" applyAlignment="0" applyProtection="0"/>
    <xf numFmtId="0" fontId="126" fillId="0" borderId="107" applyNumberFormat="0" applyFont="0" applyFill="0" applyAlignment="0" applyProtection="0"/>
    <xf numFmtId="0" fontId="126" fillId="0" borderId="107" applyNumberFormat="0" applyFont="0" applyFill="0" applyAlignment="0" applyProtection="0"/>
    <xf numFmtId="0" fontId="126" fillId="0" borderId="107" applyNumberFormat="0" applyFont="0" applyFill="0" applyAlignment="0" applyProtection="0"/>
    <xf numFmtId="0" fontId="126" fillId="0" borderId="107" applyNumberFormat="0" applyFont="0" applyFill="0" applyAlignment="0" applyProtection="0"/>
    <xf numFmtId="0" fontId="126" fillId="0" borderId="107" applyNumberFormat="0" applyFont="0" applyFill="0" applyAlignment="0" applyProtection="0"/>
    <xf numFmtId="252" fontId="2" fillId="0" borderId="76">
      <alignment horizontal="left"/>
    </xf>
    <xf numFmtId="252" fontId="2" fillId="0" borderId="76">
      <alignment horizontal="left"/>
    </xf>
    <xf numFmtId="252" fontId="2" fillId="0" borderId="76">
      <alignment horizontal="left"/>
    </xf>
    <xf numFmtId="252" fontId="2" fillId="0" borderId="76">
      <alignment horizontal="left"/>
    </xf>
    <xf numFmtId="252" fontId="2" fillId="0" borderId="76">
      <alignment horizontal="left"/>
    </xf>
    <xf numFmtId="252" fontId="2" fillId="0" borderId="76">
      <alignment horizontal="left"/>
    </xf>
    <xf numFmtId="252" fontId="2" fillId="0" borderId="76">
      <alignment horizontal="left"/>
    </xf>
    <xf numFmtId="252"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0" fontId="29"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4" fontId="8"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20" fontId="8"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5" fontId="8"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0" fontId="8"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6" fontId="8"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7" fontId="179"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6" fontId="135" fillId="0" borderId="0" applyFill="0" applyBorder="0" applyAlignment="0"/>
    <xf numFmtId="254" fontId="8"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3" fontId="8"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44" fontId="8"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3" fontId="135" fillId="0" borderId="0" applyFill="0" applyBorder="0" applyAlignment="0"/>
    <xf numFmtId="255" fontId="8"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8" fontId="179"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5" fontId="135" fillId="0" borderId="0" applyFill="0" applyBorder="0" applyAlignment="0"/>
    <xf numFmtId="254" fontId="8"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20" fontId="8"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254" fontId="135"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180" fillId="104" borderId="149" applyNumberFormat="0" applyAlignment="0" applyProtection="0"/>
    <xf numFmtId="0" fontId="122" fillId="8" borderId="32" applyNumberFormat="0" applyAlignment="0" applyProtection="0"/>
    <xf numFmtId="3" fontId="45" fillId="41" borderId="70">
      <protection hidden="1"/>
    </xf>
    <xf numFmtId="0" fontId="180" fillId="104"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180" fillId="104" borderId="149" applyNumberFormat="0" applyAlignment="0" applyProtection="0"/>
    <xf numFmtId="0" fontId="23" fillId="63" borderId="149" applyNumberFormat="0" applyAlignment="0" applyProtection="0"/>
    <xf numFmtId="0" fontId="23" fillId="63" borderId="149" applyNumberFormat="0" applyAlignment="0" applyProtection="0"/>
    <xf numFmtId="0" fontId="180" fillId="104" borderId="149" applyNumberFormat="0" applyAlignment="0" applyProtection="0"/>
    <xf numFmtId="0" fontId="180" fillId="104"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26" fillId="0" borderId="0" applyFont="0" applyFill="0" applyBorder="0" applyAlignment="0" applyProtection="0"/>
    <xf numFmtId="38" fontId="126" fillId="0" borderId="0" applyFont="0" applyFill="0" applyBorder="0" applyAlignment="0" applyProtection="0"/>
    <xf numFmtId="38" fontId="126" fillId="0" borderId="0" applyFont="0" applyFill="0" applyBorder="0" applyAlignment="0" applyProtection="0"/>
    <xf numFmtId="38" fontId="126"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6" fillId="0" borderId="0" applyFont="0" applyFill="0" applyBorder="0" applyAlignment="0" applyProtection="0"/>
    <xf numFmtId="0" fontId="126" fillId="0" borderId="0" applyFont="0" applyFill="0" applyBorder="0" applyAlignment="0" applyProtection="0"/>
    <xf numFmtId="40" fontId="126" fillId="0" borderId="0" applyFont="0" applyFill="0" applyBorder="0" applyAlignment="0" applyProtection="0"/>
    <xf numFmtId="40" fontId="126"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81" fillId="0" borderId="70" applyBorder="0"/>
    <xf numFmtId="259" fontId="182"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08" borderId="40" applyNumberFormat="0" applyAlignment="0" applyProtection="0"/>
    <xf numFmtId="0" fontId="26" fillId="108" borderId="40" applyNumberFormat="0" applyAlignment="0" applyProtection="0"/>
    <xf numFmtId="0" fontId="26" fillId="108" borderId="40" applyNumberFormat="0" applyAlignment="0" applyProtection="0"/>
    <xf numFmtId="0" fontId="26" fillId="108"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vertical="center"/>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xf>
    <xf numFmtId="3" fontId="183" fillId="69" borderId="127" applyFont="0" applyFill="0" applyProtection="0">
      <alignment horizontal="right" vertical="center"/>
    </xf>
    <xf numFmtId="10" fontId="184" fillId="0" borderId="0">
      <alignment vertical="center"/>
    </xf>
    <xf numFmtId="3" fontId="184"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5" fillId="0" borderId="154"/>
    <xf numFmtId="200" fontId="186" fillId="0" borderId="0" applyFont="0" applyFill="0" applyBorder="0" applyAlignment="0" applyProtection="0"/>
    <xf numFmtId="0" fontId="187" fillId="0" borderId="0"/>
    <xf numFmtId="0" fontId="187" fillId="0" borderId="0"/>
    <xf numFmtId="0" fontId="187" fillId="0" borderId="0"/>
    <xf numFmtId="0" fontId="187" fillId="0" borderId="0"/>
    <xf numFmtId="260" fontId="2" fillId="0" borderId="0"/>
    <xf numFmtId="260" fontId="2" fillId="0" borderId="0"/>
    <xf numFmtId="260" fontId="2" fillId="0" borderId="0"/>
    <xf numFmtId="260" fontId="2" fillId="0" borderId="0"/>
    <xf numFmtId="216" fontId="188" fillId="0" borderId="0">
      <alignment horizontal="right" vertical="center" wrapText="1"/>
    </xf>
    <xf numFmtId="216" fontId="188" fillId="0" borderId="0">
      <alignment horizontal="right" vertical="center" wrapText="1"/>
    </xf>
    <xf numFmtId="216" fontId="188"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44" fontId="8"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253" fontId="135" fillId="0" borderId="0" applyFont="0" applyFill="0" applyBorder="0" applyAlignment="0" applyProtection="0"/>
    <xf numFmtId="38" fontId="189"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90" fillId="0" borderId="0">
      <alignment horizontal="center"/>
      <protection locked="0"/>
    </xf>
    <xf numFmtId="0" fontId="2" fillId="0" borderId="0" applyFont="0" applyFill="0" applyBorder="0" applyAlignment="0" applyProtection="0"/>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2" fillId="0" borderId="0" applyFont="0" applyFill="0" applyBorder="0" applyAlignment="0" applyProtection="0"/>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2" fillId="0" borderId="0" applyFont="0" applyFill="0" applyBorder="0" applyAlignment="0" applyProtection="0"/>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0" fontId="190" fillId="0" borderId="0">
      <alignment horizontal="center"/>
      <protection locked="0"/>
    </xf>
    <xf numFmtId="0" fontId="190" fillId="0" borderId="0">
      <alignment horizontal="center"/>
      <protection locked="0"/>
    </xf>
    <xf numFmtId="38" fontId="19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9" fillId="0" borderId="0" applyFont="0" applyFill="0" applyBorder="0" applyAlignment="0" applyProtection="0">
      <alignment horizontal="right"/>
    </xf>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1" fontId="139" fillId="0" borderId="0" applyFont="0" applyFill="0" applyBorder="0" applyProtection="0"/>
    <xf numFmtId="262" fontId="139"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9" fillId="0" borderId="0" applyFont="0" applyFill="0" applyBorder="0" applyAlignment="0" applyProtection="0">
      <alignment horizontal="right"/>
    </xf>
    <xf numFmtId="263" fontId="139" fillId="0" borderId="0" applyFont="0" applyFill="0" applyBorder="0" applyAlignment="0" applyProtection="0">
      <alignment horizontal="right"/>
    </xf>
    <xf numFmtId="166" fontId="2" fillId="0" borderId="0" applyFont="0" applyFill="0" applyBorder="0" applyAlignment="0" applyProtection="0"/>
    <xf numFmtId="263" fontId="139" fillId="0" borderId="0" applyFont="0" applyFill="0" applyBorder="0" applyProtection="0"/>
    <xf numFmtId="166" fontId="2" fillId="0" borderId="0" applyFont="0" applyFill="0" applyBorder="0" applyAlignment="0" applyProtection="0"/>
    <xf numFmtId="263" fontId="139" fillId="0" borderId="0" applyFont="0" applyFill="0" applyBorder="0" applyProtection="0"/>
    <xf numFmtId="263" fontId="139"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9" fillId="0" borderId="0" applyFont="0" applyFill="0" applyBorder="0" applyAlignment="0" applyProtection="0">
      <alignment horizontal="right"/>
    </xf>
    <xf numFmtId="263" fontId="139" fillId="0" borderId="0" applyFont="0" applyFill="0" applyBorder="0" applyProtection="0"/>
    <xf numFmtId="263" fontId="139"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9" fillId="0" borderId="0" applyFont="0" applyFill="0" applyBorder="0" applyProtection="0"/>
    <xf numFmtId="263" fontId="139" fillId="0" borderId="0" applyFont="0" applyFill="0" applyBorder="0" applyProtection="0"/>
    <xf numFmtId="263" fontId="139" fillId="0" borderId="0" applyFont="0" applyFill="0" applyBorder="0" applyProtection="0"/>
    <xf numFmtId="263" fontId="139" fillId="0" borderId="0" applyFont="0" applyFill="0" applyBorder="0" applyProtection="0"/>
    <xf numFmtId="166" fontId="2" fillId="0" borderId="0" applyFont="0" applyFill="0" applyBorder="0" applyAlignment="0" applyProtection="0"/>
    <xf numFmtId="263" fontId="139" fillId="0" borderId="0" applyFont="0" applyFill="0" applyBorder="0" applyProtection="0"/>
    <xf numFmtId="263" fontId="139" fillId="0" borderId="0" applyFont="0" applyFill="0" applyBorder="0" applyProtection="0"/>
    <xf numFmtId="263" fontId="139" fillId="0" borderId="0" applyFont="0" applyFill="0" applyBorder="0" applyProtection="0"/>
    <xf numFmtId="263" fontId="139"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9"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9"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9"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9"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9"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9"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9" fillId="0" borderId="0" applyFont="0" applyFill="0" applyBorder="0" applyProtection="0"/>
    <xf numFmtId="263" fontId="139" fillId="0" borderId="0" applyFont="0" applyFill="0" applyBorder="0" applyAlignment="0" applyProtection="0">
      <alignment horizontal="right"/>
    </xf>
    <xf numFmtId="263" fontId="139"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9" fillId="0" borderId="0" applyFont="0" applyFill="0" applyBorder="0" applyProtection="0"/>
    <xf numFmtId="263" fontId="139" fillId="0" borderId="0" applyFont="0" applyFill="0" applyBorder="0" applyProtection="0"/>
    <xf numFmtId="263" fontId="139" fillId="0" borderId="0" applyFont="0" applyFill="0" applyBorder="0" applyProtection="0"/>
    <xf numFmtId="263" fontId="139"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9"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9" fillId="0" borderId="0" applyFont="0" applyFill="0" applyBorder="0" applyProtection="0"/>
    <xf numFmtId="166" fontId="2" fillId="0" borderId="0" applyFont="0" applyFill="0" applyBorder="0" applyAlignment="0" applyProtection="0"/>
    <xf numFmtId="263" fontId="139" fillId="0" borderId="0" applyFont="0" applyFill="0" applyBorder="0" applyProtection="0"/>
    <xf numFmtId="263" fontId="139"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9"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91"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00" fontId="2" fillId="0" borderId="0" applyFont="0" applyFill="0" applyBorder="0" applyAlignment="0" applyProtection="0"/>
    <xf numFmtId="200" fontId="2" fillId="0" borderId="0" applyFont="0" applyFill="0" applyBorder="0" applyAlignment="0" applyProtection="0"/>
    <xf numFmtId="3" fontId="186" fillId="0" borderId="138">
      <alignment vertical="center"/>
    </xf>
    <xf numFmtId="220" fontId="125" fillId="0" borderId="0" applyFont="0" applyFill="0" applyBorder="0" applyAlignment="0" applyProtection="0"/>
    <xf numFmtId="220" fontId="125" fillId="0" borderId="0" applyFont="0" applyFill="0" applyBorder="0" applyAlignment="0" applyProtection="0"/>
    <xf numFmtId="3" fontId="186" fillId="0" borderId="138">
      <alignment vertical="center"/>
    </xf>
    <xf numFmtId="39" fontId="125" fillId="0" borderId="0" applyFont="0" applyFill="0" applyBorder="0" applyAlignment="0" applyProtection="0"/>
    <xf numFmtId="0" fontId="125" fillId="0" borderId="0" applyFont="0" applyFill="0" applyBorder="0" applyAlignment="0" applyProtection="0"/>
    <xf numFmtId="0" fontId="125" fillId="0" borderId="0" applyFont="0" applyFill="0" applyBorder="0" applyAlignment="0" applyProtection="0"/>
    <xf numFmtId="3" fontId="186" fillId="0" borderId="138">
      <alignment vertical="center"/>
    </xf>
    <xf numFmtId="0" fontId="125" fillId="0" borderId="0" applyFont="0" applyFill="0" applyBorder="0" applyAlignment="0" applyProtection="0"/>
    <xf numFmtId="0" fontId="125" fillId="0" borderId="0" applyFont="0" applyFill="0" applyBorder="0" applyAlignment="0" applyProtection="0"/>
    <xf numFmtId="0" fontId="125" fillId="0" borderId="0" applyFont="0" applyFill="0" applyBorder="0" applyAlignment="0" applyProtection="0"/>
    <xf numFmtId="3" fontId="186"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92" fillId="106" borderId="0" applyBorder="0">
      <alignment horizontal="left"/>
    </xf>
    <xf numFmtId="0" fontId="193" fillId="109"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186"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4" fillId="0" borderId="0" applyFill="0" applyBorder="0">
      <alignment horizontal="left"/>
    </xf>
    <xf numFmtId="0" fontId="195" fillId="110"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6" fillId="0" borderId="0" applyNumberFormat="0" applyAlignment="0">
      <alignment horizontal="left"/>
    </xf>
    <xf numFmtId="0" fontId="197" fillId="0" borderId="131" applyNumberFormat="0" applyFill="0" applyBorder="0" applyAlignment="0" applyProtection="0">
      <alignment horizontal="center"/>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7" fillId="0" borderId="131" applyNumberFormat="0" applyFill="0" applyBorder="0" applyAlignment="0" applyProtection="0">
      <alignment horizontal="center"/>
      <protection locked="0"/>
    </xf>
    <xf numFmtId="0" fontId="197" fillId="0" borderId="131" applyNumberFormat="0" applyFill="0" applyBorder="0" applyAlignment="0" applyProtection="0">
      <alignment horizontal="center"/>
      <protection locked="0"/>
    </xf>
    <xf numFmtId="3" fontId="186" fillId="0" borderId="138">
      <alignment vertical="center"/>
    </xf>
    <xf numFmtId="0" fontId="197" fillId="0" borderId="131" applyNumberFormat="0" applyFill="0" applyBorder="0" applyAlignment="0" applyProtection="0">
      <alignment horizontal="center"/>
      <protection locked="0"/>
    </xf>
    <xf numFmtId="0" fontId="197" fillId="0" borderId="131" applyNumberFormat="0" applyFill="0" applyBorder="0" applyAlignment="0" applyProtection="0">
      <alignment horizontal="center"/>
      <protection locked="0"/>
    </xf>
    <xf numFmtId="3" fontId="186" fillId="0" borderId="138">
      <alignment vertical="center"/>
    </xf>
    <xf numFmtId="0" fontId="198" fillId="0" borderId="131" applyNumberFormat="0" applyFill="0" applyBorder="0">
      <protection locked="0"/>
    </xf>
    <xf numFmtId="0" fontId="198" fillId="0" borderId="131" applyNumberFormat="0" applyFill="0" applyBorder="0">
      <protection locked="0"/>
    </xf>
    <xf numFmtId="3" fontId="186" fillId="0" borderId="138">
      <alignment vertical="center"/>
    </xf>
    <xf numFmtId="0" fontId="198" fillId="0" borderId="131" applyNumberFormat="0" applyFill="0" applyBorder="0">
      <protection locked="0"/>
    </xf>
    <xf numFmtId="0" fontId="198" fillId="0" borderId="131" applyNumberFormat="0" applyFill="0" applyBorder="0">
      <protection locked="0"/>
    </xf>
    <xf numFmtId="3" fontId="186" fillId="0" borderId="138">
      <alignment vertical="center"/>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0" fontId="198" fillId="0" borderId="131" applyNumberFormat="0" applyFill="0" applyBorder="0">
      <protection locked="0"/>
    </xf>
    <xf numFmtId="3" fontId="186" fillId="0" borderId="138">
      <alignment vertical="center"/>
    </xf>
    <xf numFmtId="3" fontId="199" fillId="0" borderId="156" applyNumberFormat="0" applyAlignment="0">
      <alignment vertical="center"/>
    </xf>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3" fontId="186" fillId="0" borderId="138">
      <alignment vertical="center"/>
    </xf>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199" fillId="0" borderId="156" applyNumberFormat="0"/>
    <xf numFmtId="0" fontId="2" fillId="0" borderId="0" applyFont="0" applyFill="0" applyBorder="0" applyAlignment="0" applyProtection="0"/>
    <xf numFmtId="264" fontId="200"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6" fillId="0" borderId="138">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6" fillId="0" borderId="138">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20" fontId="8"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254" fontId="135" fillId="0" borderId="0" applyFont="0" applyFill="0" applyBorder="0" applyAlignment="0" applyProtection="0"/>
    <xf numFmtId="3" fontId="186"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9" fillId="0" borderId="0" applyFont="0" applyFill="0" applyBorder="0" applyAlignment="0" applyProtection="0">
      <alignment horizontal="right"/>
    </xf>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265" fontId="139" fillId="0" borderId="0" applyFont="0" applyFill="0" applyBorder="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266" fontId="139" fillId="0" borderId="0" applyFont="0" applyFill="0" applyBorder="0" applyAlignment="0" applyProtection="0">
      <alignment horizontal="right"/>
    </xf>
    <xf numFmtId="266" fontId="139" fillId="0" borderId="0" applyFont="0" applyFill="0" applyBorder="0" applyProtection="0"/>
    <xf numFmtId="266" fontId="139" fillId="0" borderId="0" applyFont="0" applyFill="0" applyBorder="0" applyProtection="0"/>
    <xf numFmtId="196" fontId="2" fillId="0" borderId="0" applyFont="0" applyFill="0" applyBorder="0" applyAlignment="0" applyProtection="0"/>
    <xf numFmtId="266" fontId="139" fillId="0" borderId="0" applyFont="0" applyFill="0" applyBorder="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266" fontId="139" fillId="0" borderId="0" applyFont="0" applyFill="0" applyBorder="0" applyProtection="0"/>
    <xf numFmtId="266" fontId="139" fillId="0" borderId="0" applyFont="0" applyFill="0" applyBorder="0" applyProtection="0"/>
    <xf numFmtId="196" fontId="2" fillId="0" borderId="0" applyFont="0" applyFill="0" applyBorder="0" applyAlignment="0" applyProtection="0"/>
    <xf numFmtId="3" fontId="186" fillId="0" borderId="138">
      <alignment vertical="center"/>
    </xf>
    <xf numFmtId="3" fontId="186" fillId="0" borderId="138">
      <alignment vertical="center"/>
    </xf>
    <xf numFmtId="266" fontId="139"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9" fillId="0" borderId="0" applyFont="0" applyFill="0" applyBorder="0" applyProtection="0"/>
    <xf numFmtId="3" fontId="186" fillId="0" borderId="138">
      <alignment vertical="center"/>
    </xf>
    <xf numFmtId="3" fontId="186" fillId="0" borderId="138">
      <alignment vertical="center"/>
    </xf>
    <xf numFmtId="266" fontId="139" fillId="0" borderId="0" applyFont="0" applyFill="0" applyBorder="0" applyProtection="0"/>
    <xf numFmtId="266" fontId="139" fillId="0" borderId="0" applyFont="0" applyFill="0" applyBorder="0" applyProtection="0"/>
    <xf numFmtId="3" fontId="186" fillId="0" borderId="138">
      <alignment vertical="center"/>
    </xf>
    <xf numFmtId="266" fontId="139" fillId="0" borderId="0" applyFont="0" applyFill="0" applyBorder="0" applyProtection="0"/>
    <xf numFmtId="266" fontId="139" fillId="0" borderId="0" applyFont="0" applyFill="0" applyBorder="0" applyProtection="0"/>
    <xf numFmtId="266" fontId="139" fillId="0" borderId="0" applyFont="0" applyFill="0" applyBorder="0" applyProtection="0"/>
    <xf numFmtId="266" fontId="139" fillId="0" borderId="0" applyFont="0" applyFill="0" applyBorder="0" applyProtection="0"/>
    <xf numFmtId="266" fontId="139"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9" fillId="0" borderId="0" applyFont="0" applyFill="0" applyBorder="0" applyProtection="0"/>
    <xf numFmtId="266" fontId="139" fillId="0" borderId="0" applyFont="0" applyFill="0" applyBorder="0" applyProtection="0"/>
    <xf numFmtId="266" fontId="139" fillId="0" borderId="0" applyFont="0" applyFill="0" applyBorder="0" applyProtection="0"/>
    <xf numFmtId="196" fontId="2" fillId="0" borderId="0" applyFont="0" applyFill="0" applyBorder="0" applyAlignment="0" applyProtection="0"/>
    <xf numFmtId="3" fontId="186" fillId="0" borderId="138">
      <alignment vertical="center"/>
    </xf>
    <xf numFmtId="266" fontId="139" fillId="0" borderId="0" applyFont="0" applyFill="0" applyBorder="0" applyProtection="0"/>
    <xf numFmtId="266" fontId="139"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266" fontId="139" fillId="0" borderId="0" applyFont="0" applyFill="0" applyBorder="0" applyProtection="0"/>
    <xf numFmtId="266" fontId="139" fillId="0" borderId="0" applyFont="0" applyFill="0" applyBorder="0" applyProtection="0"/>
    <xf numFmtId="266" fontId="139"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266" fontId="139" fillId="0" borderId="0" applyFont="0" applyFill="0" applyBorder="0" applyProtection="0"/>
    <xf numFmtId="3" fontId="186" fillId="0" borderId="138">
      <alignment vertical="center"/>
    </xf>
    <xf numFmtId="266" fontId="139" fillId="0" borderId="0" applyFont="0" applyFill="0" applyBorder="0" applyProtection="0"/>
    <xf numFmtId="266" fontId="139" fillId="0" borderId="0" applyFont="0" applyFill="0" applyBorder="0" applyProtection="0"/>
    <xf numFmtId="3" fontId="186" fillId="0" borderId="138">
      <alignment vertical="center"/>
    </xf>
    <xf numFmtId="196" fontId="2" fillId="0" borderId="0" applyFont="0" applyFill="0" applyBorder="0" applyAlignment="0" applyProtection="0"/>
    <xf numFmtId="3" fontId="186" fillId="0" borderId="138">
      <alignment vertical="center"/>
    </xf>
    <xf numFmtId="266" fontId="139"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266" fontId="139" fillId="0" borderId="0" applyFont="0" applyFill="0" applyBorder="0" applyProtection="0"/>
    <xf numFmtId="196" fontId="2" fillId="0" borderId="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6"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6" fillId="0" borderId="138">
      <alignment vertical="center"/>
    </xf>
    <xf numFmtId="3" fontId="186" fillId="0" borderId="138">
      <alignment vertical="center"/>
    </xf>
    <xf numFmtId="267" fontId="201" fillId="0" borderId="0"/>
    <xf numFmtId="0" fontId="2" fillId="0" borderId="0" applyNumberFormat="0" applyFont="0" applyFill="0" applyBorder="0" applyAlignment="0" applyProtection="0"/>
    <xf numFmtId="267" fontId="201" fillId="0" borderId="0"/>
    <xf numFmtId="3" fontId="186" fillId="0" borderId="138">
      <alignment vertical="center"/>
    </xf>
    <xf numFmtId="267" fontId="201" fillId="0" borderId="0"/>
    <xf numFmtId="3" fontId="186" fillId="0" borderId="138">
      <alignment vertical="center"/>
    </xf>
    <xf numFmtId="267" fontId="201" fillId="0" borderId="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267" fontId="201" fillId="0" borderId="0"/>
    <xf numFmtId="267" fontId="201" fillId="0" borderId="0"/>
    <xf numFmtId="3" fontId="186" fillId="0" borderId="138">
      <alignment vertical="center"/>
    </xf>
    <xf numFmtId="3" fontId="186" fillId="0" borderId="138">
      <alignment vertical="center"/>
    </xf>
    <xf numFmtId="0" fontId="201" fillId="0" borderId="0"/>
    <xf numFmtId="0" fontId="2" fillId="0" borderId="0" applyNumberFormat="0" applyFont="0" applyFill="0" applyBorder="0" applyAlignment="0" applyProtection="0"/>
    <xf numFmtId="3" fontId="186" fillId="0" borderId="138">
      <alignment vertical="center"/>
    </xf>
    <xf numFmtId="0" fontId="201" fillId="0" borderId="0"/>
    <xf numFmtId="3" fontId="186" fillId="0" borderId="138">
      <alignment vertical="center"/>
    </xf>
    <xf numFmtId="0" fontId="201" fillId="0" borderId="0"/>
    <xf numFmtId="3" fontId="186" fillId="0" borderId="138">
      <alignment vertical="center"/>
    </xf>
    <xf numFmtId="0" fontId="201" fillId="0" borderId="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01" fillId="0" borderId="0"/>
    <xf numFmtId="0" fontId="201" fillId="0" borderId="0"/>
    <xf numFmtId="3" fontId="186" fillId="0" borderId="138">
      <alignment vertical="center"/>
    </xf>
    <xf numFmtId="3" fontId="186" fillId="0" borderId="138">
      <alignment vertical="center"/>
    </xf>
    <xf numFmtId="0" fontId="201" fillId="0" borderId="0"/>
    <xf numFmtId="3" fontId="186" fillId="0" borderId="138">
      <alignment vertical="center"/>
    </xf>
    <xf numFmtId="0" fontId="201" fillId="0" borderId="0"/>
    <xf numFmtId="0" fontId="201" fillId="0" borderId="0"/>
    <xf numFmtId="3" fontId="186" fillId="0" borderId="138">
      <alignment vertical="center"/>
    </xf>
    <xf numFmtId="3" fontId="186" fillId="0" borderId="138">
      <alignment vertical="center"/>
    </xf>
    <xf numFmtId="0" fontId="201" fillId="0" borderId="0"/>
    <xf numFmtId="3" fontId="186" fillId="0" borderId="138">
      <alignment vertical="center"/>
    </xf>
    <xf numFmtId="267" fontId="201" fillId="0" borderId="0"/>
    <xf numFmtId="3" fontId="186" fillId="0" borderId="138">
      <alignment vertical="center"/>
    </xf>
    <xf numFmtId="267" fontId="201" fillId="0" borderId="0"/>
    <xf numFmtId="267" fontId="201" fillId="0" borderId="0"/>
    <xf numFmtId="3" fontId="186" fillId="0" borderId="138">
      <alignment vertical="center"/>
    </xf>
    <xf numFmtId="3" fontId="186" fillId="0" borderId="138">
      <alignment vertical="center"/>
    </xf>
    <xf numFmtId="0" fontId="201" fillId="0" borderId="0"/>
    <xf numFmtId="0" fontId="201" fillId="0" borderId="0"/>
    <xf numFmtId="3" fontId="186" fillId="0" borderId="138">
      <alignment vertical="center"/>
    </xf>
    <xf numFmtId="0" fontId="201" fillId="0" borderId="0"/>
    <xf numFmtId="3" fontId="186" fillId="0" borderId="138">
      <alignment vertical="center"/>
    </xf>
    <xf numFmtId="0" fontId="201" fillId="0" borderId="0"/>
    <xf numFmtId="3" fontId="186" fillId="0" borderId="138">
      <alignment vertical="center"/>
    </xf>
    <xf numFmtId="0" fontId="201" fillId="0" borderId="0"/>
    <xf numFmtId="3" fontId="186" fillId="0" borderId="138">
      <alignment vertical="center"/>
    </xf>
    <xf numFmtId="3" fontId="186" fillId="0" borderId="138">
      <alignment vertical="center"/>
    </xf>
    <xf numFmtId="0" fontId="201" fillId="0" borderId="0"/>
    <xf numFmtId="3" fontId="186" fillId="0" borderId="138">
      <alignment vertical="center"/>
    </xf>
    <xf numFmtId="0" fontId="201" fillId="0" borderId="0"/>
    <xf numFmtId="0" fontId="201" fillId="0" borderId="0"/>
    <xf numFmtId="3" fontId="186" fillId="0" borderId="138">
      <alignment vertical="center"/>
    </xf>
    <xf numFmtId="3" fontId="186" fillId="0" borderId="138">
      <alignment vertical="center"/>
    </xf>
    <xf numFmtId="0" fontId="201" fillId="0" borderId="0"/>
    <xf numFmtId="3" fontId="186" fillId="0" borderId="138">
      <alignment vertical="center"/>
    </xf>
    <xf numFmtId="267" fontId="201" fillId="0" borderId="0"/>
    <xf numFmtId="267" fontId="201" fillId="0" borderId="0"/>
    <xf numFmtId="3" fontId="186" fillId="0" borderId="138">
      <alignment vertical="center"/>
    </xf>
    <xf numFmtId="267" fontId="201" fillId="0" borderId="0"/>
    <xf numFmtId="3" fontId="186" fillId="0" borderId="138">
      <alignment vertical="center"/>
    </xf>
    <xf numFmtId="267" fontId="201" fillId="0" borderId="0"/>
    <xf numFmtId="3" fontId="186" fillId="0" borderId="138">
      <alignment vertical="center"/>
    </xf>
    <xf numFmtId="267" fontId="201" fillId="0" borderId="0"/>
    <xf numFmtId="3" fontId="186" fillId="0" borderId="138">
      <alignment vertical="center"/>
    </xf>
    <xf numFmtId="3" fontId="186" fillId="0" borderId="138">
      <alignment vertical="center"/>
    </xf>
    <xf numFmtId="267" fontId="201" fillId="0" borderId="0"/>
    <xf numFmtId="3" fontId="186" fillId="0" borderId="138">
      <alignment vertical="center"/>
    </xf>
    <xf numFmtId="267" fontId="201" fillId="0" borderId="0"/>
    <xf numFmtId="267" fontId="201" fillId="0" borderId="0"/>
    <xf numFmtId="3" fontId="186" fillId="0" borderId="138">
      <alignment vertical="center"/>
    </xf>
    <xf numFmtId="3" fontId="186" fillId="0" borderId="138">
      <alignment vertical="center"/>
    </xf>
    <xf numFmtId="267" fontId="201" fillId="0" borderId="0"/>
    <xf numFmtId="3" fontId="186" fillId="0" borderId="138">
      <alignment vertical="center"/>
    </xf>
    <xf numFmtId="267" fontId="201" fillId="0" borderId="0"/>
    <xf numFmtId="3" fontId="186" fillId="0" borderId="138">
      <alignment vertical="center"/>
    </xf>
    <xf numFmtId="0" fontId="202" fillId="0" borderId="0" applyNumberFormat="0" applyFont="0" applyBorder="0" applyAlignment="0"/>
    <xf numFmtId="0" fontId="202"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186"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186" fillId="0" borderId="138">
      <alignment vertical="center"/>
    </xf>
    <xf numFmtId="0" fontId="9" fillId="69" borderId="157" applyNumberFormat="0" applyFont="0" applyBorder="0" applyProtection="0"/>
    <xf numFmtId="0" fontId="9" fillId="69" borderId="157" applyNumberFormat="0" applyFont="0" applyBorder="0" applyProtection="0"/>
    <xf numFmtId="3" fontId="186" fillId="0" borderId="138">
      <alignment vertical="center"/>
    </xf>
    <xf numFmtId="0" fontId="9" fillId="69" borderId="157" applyNumberFormat="0" applyFont="0" applyBorder="0" applyProtection="0"/>
    <xf numFmtId="0" fontId="9" fillId="69" borderId="157" applyNumberFormat="0" applyFont="0" applyBorder="0" applyProtection="0"/>
    <xf numFmtId="3" fontId="186"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6" fillId="0" borderId="138">
      <alignment vertical="center"/>
    </xf>
    <xf numFmtId="0" fontId="164" fillId="0" borderId="0" applyNumberFormat="0" applyBorder="0" applyAlignment="0">
      <alignment horizontal="center"/>
    </xf>
    <xf numFmtId="0" fontId="164" fillId="112" borderId="0" applyNumberFormat="0" applyBorder="0" applyAlignment="0">
      <alignment horizontal="center"/>
    </xf>
    <xf numFmtId="0" fontId="160" fillId="113" borderId="0" applyNumberFormat="0" applyBorder="0" applyAlignment="0"/>
    <xf numFmtId="0" fontId="203"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04" fillId="114" borderId="106" applyNumberFormat="0" applyBorder="0">
      <alignment horizontal="left"/>
    </xf>
    <xf numFmtId="0" fontId="204" fillId="114" borderId="106" applyNumberFormat="0" applyBorder="0">
      <alignment horizontal="left"/>
    </xf>
    <xf numFmtId="3" fontId="186" fillId="0" borderId="138">
      <alignment vertical="center"/>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0" fontId="204" fillId="114" borderId="106" applyNumberFormat="0" applyBorder="0">
      <alignment horizontal="left"/>
    </xf>
    <xf numFmtId="3" fontId="186" fillId="0" borderId="138">
      <alignment vertical="center"/>
    </xf>
    <xf numFmtId="14" fontId="205" fillId="0" borderId="0"/>
    <xf numFmtId="270" fontId="188" fillId="0" borderId="0">
      <alignment horizontal="left" vertical="center" wrapText="1"/>
    </xf>
    <xf numFmtId="270" fontId="188" fillId="0" borderId="0">
      <alignment horizontal="left" vertical="center" wrapText="1"/>
    </xf>
    <xf numFmtId="270" fontId="188" fillId="0" borderId="0">
      <alignment horizontal="left" vertical="center" wrapText="1"/>
    </xf>
    <xf numFmtId="17" fontId="188" fillId="0" borderId="0">
      <alignment horizontal="left" vertical="center" wrapText="1"/>
    </xf>
    <xf numFmtId="0" fontId="2" fillId="0" borderId="0" applyNumberFormat="0" applyFont="0" applyFill="0" applyBorder="0" applyAlignment="0" applyProtection="0"/>
    <xf numFmtId="21" fontId="188" fillId="0" borderId="0">
      <alignment horizontal="left" vertical="center" wrapText="1"/>
    </xf>
    <xf numFmtId="19" fontId="188" fillId="0" borderId="0">
      <alignment horizontal="left" vertical="center" wrapText="1"/>
    </xf>
    <xf numFmtId="3" fontId="186" fillId="0" borderId="138">
      <alignment vertical="center"/>
    </xf>
    <xf numFmtId="0" fontId="188" fillId="0" borderId="0">
      <alignment horizontal="left" vertical="center" wrapText="1"/>
    </xf>
    <xf numFmtId="3" fontId="186" fillId="0" borderId="138">
      <alignment vertical="center"/>
    </xf>
    <xf numFmtId="0" fontId="188" fillId="0" borderId="0">
      <alignment horizontal="left" vertical="center" wrapText="1"/>
    </xf>
    <xf numFmtId="19" fontId="188" fillId="0" borderId="0">
      <alignment horizontal="left" vertical="center" wrapText="1"/>
    </xf>
    <xf numFmtId="19" fontId="188" fillId="0" borderId="0">
      <alignment horizontal="left" vertical="center" wrapText="1"/>
    </xf>
    <xf numFmtId="17" fontId="188"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5" fillId="0" borderId="0"/>
    <xf numFmtId="272" fontId="139"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6" fillId="0" borderId="138">
      <alignment vertical="center"/>
    </xf>
    <xf numFmtId="22" fontId="29" fillId="0" borderId="0" applyFill="0" applyBorder="0" applyAlignment="0"/>
    <xf numFmtId="3" fontId="186"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6" fillId="0" borderId="138">
      <alignment vertical="center"/>
    </xf>
    <xf numFmtId="172" fontId="178" fillId="0" borderId="0" applyFont="0" applyFill="0" applyBorder="0" applyProtection="0">
      <alignment horizontal="right"/>
    </xf>
    <xf numFmtId="179" fontId="137"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6"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3" fontId="186" fillId="0" borderId="138">
      <alignment vertical="center"/>
    </xf>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273" fontId="207" fillId="0" borderId="0" applyFont="0" applyFill="0" applyBorder="0" applyAlignment="0" applyProtection="0"/>
    <xf numFmtId="3" fontId="186" fillId="0" borderId="138">
      <alignment vertical="center"/>
    </xf>
    <xf numFmtId="0" fontId="208"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186"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186"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186"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274" fontId="2" fillId="0" borderId="70" applyFill="0" applyProtection="0">
      <alignment horizontal="centerContinuous"/>
    </xf>
    <xf numFmtId="3" fontId="186" fillId="0" borderId="138">
      <alignment vertical="center"/>
    </xf>
    <xf numFmtId="274" fontId="2" fillId="0" borderId="70" applyFill="0" applyProtection="0">
      <alignment horizontal="centerContinuous"/>
    </xf>
    <xf numFmtId="274" fontId="2" fillId="0" borderId="70" applyFill="0" applyProtection="0">
      <alignment horizontal="centerContinuous"/>
    </xf>
    <xf numFmtId="3" fontId="186" fillId="0" borderId="138">
      <alignment vertical="center"/>
    </xf>
    <xf numFmtId="274" fontId="2" fillId="0" borderId="70" applyFill="0" applyProtection="0">
      <alignment horizontal="centerContinuous"/>
    </xf>
    <xf numFmtId="274" fontId="2" fillId="0" borderId="70" applyFill="0" applyProtection="0">
      <alignment horizontal="centerContinuous"/>
    </xf>
    <xf numFmtId="3" fontId="186" fillId="0" borderId="138">
      <alignment vertical="center"/>
    </xf>
    <xf numFmtId="274" fontId="2" fillId="0" borderId="70" applyFill="0" applyProtection="0">
      <alignment horizontal="centerContinuous"/>
    </xf>
    <xf numFmtId="274" fontId="2" fillId="0" borderId="70" applyFill="0" applyProtection="0">
      <alignment horizontal="centerContinuous"/>
    </xf>
    <xf numFmtId="3" fontId="186" fillId="0" borderId="138">
      <alignment vertical="center"/>
    </xf>
    <xf numFmtId="274" fontId="2" fillId="0" borderId="70" applyFill="0" applyProtection="0">
      <alignment horizontal="centerContinuous"/>
    </xf>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209" fillId="115"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209" fillId="115"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3" fontId="210" fillId="116"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9" fontId="21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9"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12" fillId="1" borderId="0" applyNumberFormat="0" applyBorder="0" applyAlignment="0" applyProtection="0"/>
    <xf numFmtId="0" fontId="10" fillId="0" borderId="0"/>
    <xf numFmtId="0" fontId="10" fillId="0" borderId="0"/>
    <xf numFmtId="0" fontId="10" fillId="0" borderId="0"/>
    <xf numFmtId="0" fontId="10" fillId="0" borderId="0"/>
    <xf numFmtId="0" fontId="21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17" fontId="214" fillId="112" borderId="106"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15"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95"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5" fillId="0" borderId="0" applyFont="0" applyFill="0" applyBorder="0" applyAlignment="0">
      <alignment vertical="center"/>
    </xf>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32"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84" fontId="216" fillId="0" borderId="0">
      <alignment horizontal="right" vertical="top"/>
    </xf>
    <xf numFmtId="285" fontId="217" fillId="0" borderId="0" applyBorder="0">
      <alignment horizontal="right" vertical="top"/>
    </xf>
    <xf numFmtId="285" fontId="217" fillId="0" borderId="0" applyBorder="0">
      <alignment horizontal="right" vertical="top"/>
    </xf>
    <xf numFmtId="3" fontId="186" fillId="0" borderId="138">
      <alignment vertical="center"/>
    </xf>
    <xf numFmtId="286" fontId="20" fillId="0" borderId="0">
      <alignment horizontal="right" vertical="top"/>
    </xf>
    <xf numFmtId="287" fontId="132" fillId="0" borderId="0" applyBorder="0">
      <alignment horizontal="right" vertical="top"/>
    </xf>
    <xf numFmtId="287" fontId="132" fillId="0" borderId="0" applyBorder="0">
      <alignment horizontal="right" vertical="top"/>
    </xf>
    <xf numFmtId="3" fontId="186" fillId="0" borderId="138">
      <alignment vertical="center"/>
    </xf>
    <xf numFmtId="286" fontId="216" fillId="0" borderId="0">
      <alignment horizontal="right" vertical="top"/>
    </xf>
    <xf numFmtId="287" fontId="217" fillId="0" borderId="0" applyBorder="0">
      <alignment horizontal="right" vertical="top"/>
    </xf>
    <xf numFmtId="287" fontId="217" fillId="0" borderId="0" applyBorder="0">
      <alignment horizontal="right" vertical="top"/>
    </xf>
    <xf numFmtId="3" fontId="186" fillId="0" borderId="138">
      <alignment vertical="center"/>
    </xf>
    <xf numFmtId="288" fontId="20" fillId="0" borderId="0" applyFill="0" applyBorder="0">
      <alignment horizontal="right" vertical="top"/>
    </xf>
    <xf numFmtId="289" fontId="20" fillId="0" borderId="0" applyFill="0" applyBorder="0">
      <alignment horizontal="right" vertical="top"/>
    </xf>
    <xf numFmtId="211" fontId="132" fillId="0" borderId="0" applyFill="0" applyBorder="0">
      <alignment horizontal="right" vertical="top"/>
    </xf>
    <xf numFmtId="211" fontId="132" fillId="0" borderId="0" applyFill="0" applyBorder="0">
      <alignment horizontal="right" vertical="top"/>
    </xf>
    <xf numFmtId="3" fontId="186" fillId="0" borderId="138">
      <alignment vertical="center"/>
    </xf>
    <xf numFmtId="290" fontId="20" fillId="0" borderId="0" applyFill="0" applyBorder="0">
      <alignment horizontal="right" vertical="top"/>
    </xf>
    <xf numFmtId="291" fontId="132" fillId="0" borderId="0" applyFill="0" applyBorder="0">
      <alignment horizontal="right" vertical="top"/>
    </xf>
    <xf numFmtId="291" fontId="132" fillId="0" borderId="0" applyFill="0" applyBorder="0">
      <alignment horizontal="right" vertical="top"/>
    </xf>
    <xf numFmtId="3" fontId="186" fillId="0" borderId="138">
      <alignment vertical="center"/>
    </xf>
    <xf numFmtId="292" fontId="20" fillId="0" borderId="0" applyFill="0" applyBorder="0">
      <alignment horizontal="right" vertical="top"/>
    </xf>
    <xf numFmtId="293" fontId="132" fillId="0" borderId="0" applyFill="0" applyBorder="0">
      <alignment horizontal="right" vertical="top"/>
    </xf>
    <xf numFmtId="293" fontId="132" fillId="0" borderId="0" applyFill="0" applyBorder="0">
      <alignment horizontal="right" vertical="top"/>
    </xf>
    <xf numFmtId="3" fontId="186" fillId="0" borderId="138">
      <alignment vertical="center"/>
    </xf>
    <xf numFmtId="294" fontId="20" fillId="0" borderId="0" applyFill="0" applyBorder="0">
      <alignment horizontal="right" vertical="top"/>
    </xf>
    <xf numFmtId="295" fontId="132" fillId="0" borderId="0" applyFill="0" applyBorder="0">
      <alignment horizontal="right" vertical="top"/>
    </xf>
    <xf numFmtId="295" fontId="132" fillId="0" borderId="0" applyFill="0" applyBorder="0">
      <alignment horizontal="right" vertical="top"/>
    </xf>
    <xf numFmtId="3" fontId="186" fillId="0" borderId="138">
      <alignment vertical="center"/>
    </xf>
    <xf numFmtId="0" fontId="218" fillId="0" borderId="0">
      <alignment horizontal="left"/>
    </xf>
    <xf numFmtId="0" fontId="219" fillId="0" borderId="0">
      <alignment horizontal="center" wrapText="1"/>
    </xf>
    <xf numFmtId="0" fontId="218"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0" borderId="159">
      <alignment horizontal="right" wrapText="1"/>
    </xf>
    <xf numFmtId="0" fontId="218" fillId="0" borderId="159">
      <alignment horizontal="right" wrapText="1"/>
    </xf>
    <xf numFmtId="0" fontId="218" fillId="0" borderId="159">
      <alignment horizontal="right" wrapText="1"/>
    </xf>
    <xf numFmtId="0" fontId="2" fillId="0" borderId="0" applyNumberFormat="0" applyFont="0" applyFill="0" applyBorder="0" applyAlignment="0" applyProtection="0"/>
    <xf numFmtId="0" fontId="218"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0" borderId="159">
      <alignment horizontal="right" wrapText="1"/>
    </xf>
    <xf numFmtId="0" fontId="218" fillId="0" borderId="159">
      <alignment horizontal="right" wrapText="1"/>
    </xf>
    <xf numFmtId="0" fontId="218"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296" fontId="220"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20" fillId="0" borderId="159">
      <alignment horizontal="right"/>
    </xf>
    <xf numFmtId="296" fontId="220" fillId="0" borderId="159">
      <alignment horizontal="right"/>
    </xf>
    <xf numFmtId="296" fontId="220" fillId="0" borderId="159">
      <alignment horizontal="right"/>
    </xf>
    <xf numFmtId="0" fontId="2" fillId="0" borderId="0" applyNumberFormat="0" applyFont="0" applyFill="0" applyBorder="0" applyAlignment="0" applyProtection="0"/>
    <xf numFmtId="0" fontId="221" fillId="0" borderId="0">
      <alignment vertical="center"/>
    </xf>
    <xf numFmtId="297" fontId="221" fillId="0" borderId="0">
      <alignment horizontal="left" vertical="center"/>
    </xf>
    <xf numFmtId="298" fontId="222" fillId="0" borderId="0">
      <alignment vertical="center"/>
    </xf>
    <xf numFmtId="0" fontId="42" fillId="0" borderId="0">
      <alignment vertical="center"/>
    </xf>
    <xf numFmtId="296" fontId="220"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0" fillId="0" borderId="159">
      <alignment horizontal="left"/>
    </xf>
    <xf numFmtId="296" fontId="220" fillId="0" borderId="159">
      <alignment horizontal="left"/>
    </xf>
    <xf numFmtId="0" fontId="2" fillId="0" borderId="0" applyNumberFormat="0" applyFont="0" applyFill="0" applyBorder="0" applyAlignment="0" applyProtection="0"/>
    <xf numFmtId="296" fontId="194" fillId="0" borderId="0" applyFill="0" applyBorder="0">
      <alignment vertical="top"/>
    </xf>
    <xf numFmtId="296" fontId="205" fillId="0" borderId="0" applyFill="0" applyBorder="0" applyProtection="0">
      <alignment vertical="top"/>
    </xf>
    <xf numFmtId="296" fontId="223" fillId="0" borderId="0">
      <alignment vertical="top"/>
    </xf>
    <xf numFmtId="296" fontId="132" fillId="0" borderId="0">
      <alignment horizontal="center"/>
    </xf>
    <xf numFmtId="296" fontId="224"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4" fillId="0" borderId="159">
      <alignment horizontal="center"/>
    </xf>
    <xf numFmtId="296" fontId="224" fillId="0" borderId="159">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195" fontId="132"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195" fontId="132"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7" fillId="0" borderId="0"/>
    <xf numFmtId="296" fontId="22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6" fillId="0" borderId="138">
      <alignment vertical="center"/>
    </xf>
    <xf numFmtId="296" fontId="226"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32" fillId="0" borderId="0" applyFill="0" applyBorder="0">
      <alignment horizontal="left" vertical="top" wrapText="1"/>
    </xf>
    <xf numFmtId="0" fontId="132" fillId="0" borderId="0" applyFill="0" applyBorder="0">
      <alignment horizontal="left" vertical="top" wrapText="1"/>
    </xf>
    <xf numFmtId="3" fontId="186" fillId="0" borderId="138">
      <alignment vertical="center"/>
    </xf>
    <xf numFmtId="0" fontId="227" fillId="0" borderId="0">
      <alignment horizontal="left" vertical="top" wrapText="1"/>
    </xf>
    <xf numFmtId="0" fontId="228" fillId="0" borderId="0">
      <alignment horizontal="left" vertical="top" wrapText="1"/>
    </xf>
    <xf numFmtId="0" fontId="217" fillId="0" borderId="0">
      <alignment horizontal="left" vertical="top" wrapText="1"/>
    </xf>
    <xf numFmtId="3" fontId="229" fillId="80" borderId="70">
      <alignment horizontal="centerContinuous"/>
    </xf>
    <xf numFmtId="0" fontId="142" fillId="0" borderId="63" applyNumberFormat="0" applyFill="0" applyBorder="0" applyAlignment="0"/>
    <xf numFmtId="299" fontId="230" fillId="0" borderId="0"/>
    <xf numFmtId="0" fontId="2" fillId="0" borderId="0" applyNumberFormat="0" applyFont="0" applyFill="0" applyBorder="0" applyAlignment="0" applyProtection="0"/>
    <xf numFmtId="0" fontId="10" fillId="0" borderId="0"/>
    <xf numFmtId="38" fontId="178" fillId="0" borderId="0"/>
    <xf numFmtId="300" fontId="231"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6" fillId="0" borderId="138">
      <alignment vertical="center"/>
    </xf>
    <xf numFmtId="0" fontId="10" fillId="0" borderId="0"/>
    <xf numFmtId="0" fontId="232" fillId="0" borderId="0" applyFill="0" applyBorder="0" applyProtection="0">
      <alignment horizontal="left"/>
    </xf>
    <xf numFmtId="0" fontId="233" fillId="68" borderId="0"/>
    <xf numFmtId="37" fontId="234" fillId="68" borderId="0" applyNumberFormat="0" applyBorder="0" applyAlignment="0" applyProtection="0"/>
    <xf numFmtId="294" fontId="234" fillId="68" borderId="0" applyNumberFormat="0" applyBorder="0" applyAlignment="0" applyProtection="0"/>
    <xf numFmtId="3" fontId="186" fillId="0" borderId="138">
      <alignment vertical="center"/>
    </xf>
    <xf numFmtId="0" fontId="235"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6"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02"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36" fillId="0" borderId="0">
      <alignment horizontal="centerContinuous" vertical="center"/>
    </xf>
    <xf numFmtId="303" fontId="2" fillId="0" borderId="0" applyFont="0" applyFill="0" applyBorder="0" applyAlignment="0" applyProtection="0"/>
    <xf numFmtId="0" fontId="195" fillId="110" borderId="0">
      <alignment horizontal="left"/>
    </xf>
    <xf numFmtId="1" fontId="237" fillId="0" borderId="161">
      <alignment horizontal="left"/>
    </xf>
    <xf numFmtId="247" fontId="238"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50" fillId="118" borderId="0" applyNumberFormat="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39" fontId="150" fillId="118" borderId="0" applyNumberFormat="0" applyBorder="0" applyAlignment="0" applyProtection="0"/>
    <xf numFmtId="0" fontId="2" fillId="0" borderId="0" applyNumberFormat="0" applyFont="0" applyFill="0" applyBorder="0" applyAlignment="0" applyProtection="0"/>
    <xf numFmtId="3" fontId="186"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186" fillId="0" borderId="138">
      <alignment vertical="center"/>
    </xf>
    <xf numFmtId="38" fontId="150"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45" fillId="108"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29" applyAlignment="0" applyProtection="0"/>
    <xf numFmtId="0" fontId="45" fillId="108"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186"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45" fillId="68" borderId="141"/>
    <xf numFmtId="0" fontId="2" fillId="120" borderId="106" applyNumberFormat="0" applyFont="0" applyBorder="0" applyAlignment="0"/>
    <xf numFmtId="0" fontId="2" fillId="120" borderId="106" applyNumberFormat="0" applyFont="0" applyBorder="0" applyAlignment="0"/>
    <xf numFmtId="0" fontId="2" fillId="120" borderId="106" applyNumberFormat="0" applyFont="0" applyBorder="0" applyAlignment="0"/>
    <xf numFmtId="0" fontId="2" fillId="120" borderId="106" applyNumberFormat="0" applyFont="0" applyBorder="0" applyAlignment="0"/>
    <xf numFmtId="0" fontId="2" fillId="120"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4" fillId="106" borderId="0" applyBorder="0" applyAlignment="0"/>
    <xf numFmtId="305" fontId="139"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41" fillId="121" borderId="128" applyNumberFormat="0" applyFont="0" applyBorder="0" applyAlignment="0">
      <alignment horizontal="centerContinuous"/>
    </xf>
    <xf numFmtId="0" fontId="239" fillId="0" borderId="0" applyProtection="0">
      <alignment horizontal="right"/>
    </xf>
    <xf numFmtId="0" fontId="239" fillId="0" borderId="0" applyProtection="0">
      <alignment horizontal="right"/>
    </xf>
    <xf numFmtId="0" fontId="41" fillId="121" borderId="128" applyNumberFormat="0" applyFont="0" applyBorder="0" applyAlignment="0">
      <alignment horizontal="centerContinuous"/>
    </xf>
    <xf numFmtId="0" fontId="41" fillId="121" borderId="128" applyNumberFormat="0" applyFont="0" applyBorder="0" applyAlignment="0">
      <alignment horizontal="centerContinuous"/>
    </xf>
    <xf numFmtId="0" fontId="41" fillId="121" borderId="128" applyNumberFormat="0" applyFont="0" applyBorder="0" applyAlignment="0">
      <alignment horizontal="centerContinuous"/>
    </xf>
    <xf numFmtId="0" fontId="41" fillId="121" borderId="128" applyNumberFormat="0" applyFont="0" applyBorder="0" applyAlignment="0">
      <alignment horizontal="centerContinuous"/>
    </xf>
    <xf numFmtId="0" fontId="239"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40" fillId="104"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41" fillId="0" borderId="162" applyNumberFormat="0" applyFill="0" applyAlignment="0" applyProtection="0"/>
    <xf numFmtId="0" fontId="241" fillId="0" borderId="162" applyNumberFormat="0" applyFill="0" applyAlignment="0" applyProtection="0"/>
    <xf numFmtId="0" fontId="241"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42" fillId="0" borderId="0" applyProtection="0">
      <alignment horizontal="left"/>
    </xf>
    <xf numFmtId="0" fontId="242" fillId="0" borderId="0" applyProtection="0">
      <alignment horizontal="left"/>
    </xf>
    <xf numFmtId="0" fontId="242" fillId="0" borderId="0" applyProtection="0">
      <alignment horizontal="left"/>
    </xf>
    <xf numFmtId="0" fontId="242" fillId="0" borderId="0" applyProtection="0">
      <alignment horizontal="left"/>
    </xf>
    <xf numFmtId="0" fontId="10" fillId="0" borderId="0"/>
    <xf numFmtId="0" fontId="10" fillId="0" borderId="0"/>
    <xf numFmtId="0" fontId="10" fillId="0" borderId="0"/>
    <xf numFmtId="0" fontId="10" fillId="0" borderId="0"/>
    <xf numFmtId="0" fontId="243" fillId="0" borderId="163" applyNumberFormat="0" applyFill="0" applyAlignment="0" applyProtection="0"/>
    <xf numFmtId="0" fontId="243" fillId="0" borderId="163" applyNumberFormat="0" applyFill="0" applyAlignment="0" applyProtection="0"/>
    <xf numFmtId="0" fontId="243" fillId="0" borderId="163" applyNumberFormat="0" applyFill="0" applyAlignment="0" applyProtection="0"/>
    <xf numFmtId="0" fontId="242"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0" applyProtection="0">
      <alignment horizontal="left"/>
    </xf>
    <xf numFmtId="0" fontId="242" fillId="0" borderId="0" applyProtection="0">
      <alignment horizontal="left"/>
    </xf>
    <xf numFmtId="0" fontId="242" fillId="0" borderId="0" applyProtection="0">
      <alignment horizontal="left"/>
    </xf>
    <xf numFmtId="0" fontId="242" fillId="0" borderId="0" applyProtection="0">
      <alignment horizontal="left"/>
    </xf>
    <xf numFmtId="0" fontId="244" fillId="0" borderId="0" applyProtection="0">
      <alignment horizontal="left"/>
    </xf>
    <xf numFmtId="0" fontId="244" fillId="0" borderId="0" applyProtection="0">
      <alignment horizontal="left"/>
    </xf>
    <xf numFmtId="0" fontId="244" fillId="0" borderId="0" applyProtection="0">
      <alignment horizontal="left"/>
    </xf>
    <xf numFmtId="0" fontId="244" fillId="0" borderId="0" applyProtection="0">
      <alignment horizontal="left"/>
    </xf>
    <xf numFmtId="0" fontId="245" fillId="0" borderId="164" applyNumberFormat="0" applyFill="0" applyAlignment="0" applyProtection="0"/>
    <xf numFmtId="0" fontId="245" fillId="0" borderId="164" applyNumberFormat="0" applyFill="0" applyAlignment="0" applyProtection="0"/>
    <xf numFmtId="0" fontId="245" fillId="0" borderId="164" applyNumberFormat="0" applyFill="0" applyAlignment="0" applyProtection="0"/>
    <xf numFmtId="0" fontId="244" fillId="0" borderId="0" applyProtection="0">
      <alignment horizontal="left"/>
    </xf>
    <xf numFmtId="0" fontId="244" fillId="0" borderId="0" applyProtection="0">
      <alignment horizontal="left"/>
    </xf>
    <xf numFmtId="0" fontId="244" fillId="0" borderId="0" applyProtection="0">
      <alignment horizontal="left"/>
    </xf>
    <xf numFmtId="0" fontId="244" fillId="0" borderId="0" applyProtection="0">
      <alignment horizontal="left"/>
    </xf>
    <xf numFmtId="0" fontId="244"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12"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50"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186"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186"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186"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7" fontId="234" fillId="0" borderId="0" applyNumberFormat="0" applyBorder="0" applyAlignment="0" applyProtection="0"/>
    <xf numFmtId="294" fontId="234" fillId="0" borderId="0" applyNumberFormat="0" applyBorder="0" applyAlignment="0" applyProtection="0"/>
    <xf numFmtId="3" fontId="186" fillId="0" borderId="138">
      <alignment vertical="center"/>
    </xf>
    <xf numFmtId="37" fontId="45" fillId="0" borderId="0"/>
    <xf numFmtId="294" fontId="45" fillId="0" borderId="0"/>
    <xf numFmtId="3" fontId="186" fillId="0" borderId="138">
      <alignment vertical="center"/>
    </xf>
    <xf numFmtId="0" fontId="246"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07" fontId="247"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27" applyNumberFormat="0" applyBorder="0" applyAlignment="0" applyProtection="0"/>
    <xf numFmtId="0" fontId="10" fillId="0" borderId="0"/>
    <xf numFmtId="10" fontId="19" fillId="102" borderId="127" applyNumberFormat="0" applyBorder="0" applyAlignment="0" applyProtection="0"/>
    <xf numFmtId="10" fontId="19" fillId="102" borderId="127" applyNumberFormat="0" applyBorder="0" applyAlignment="0" applyProtection="0"/>
    <xf numFmtId="10" fontId="19" fillId="102" borderId="127" applyNumberFormat="0" applyBorder="0" applyAlignment="0" applyProtection="0"/>
    <xf numFmtId="10" fontId="19" fillId="102" borderId="127" applyNumberFormat="0" applyBorder="0" applyAlignment="0" applyProtection="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48" fillId="0" borderId="76">
      <protection locked="0"/>
    </xf>
    <xf numFmtId="0" fontId="248"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48" fillId="0" borderId="76">
      <protection locked="0"/>
    </xf>
    <xf numFmtId="0" fontId="248" fillId="0" borderId="76">
      <protection locked="0"/>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8" fillId="83" borderId="165">
      <alignment horizontal="right" vertical="center"/>
      <protection locked="0"/>
    </xf>
    <xf numFmtId="309" fontId="248" fillId="83" borderId="165">
      <alignment horizontal="right" vertical="center"/>
      <protection locked="0"/>
    </xf>
    <xf numFmtId="309" fontId="248" fillId="83" borderId="165">
      <alignment horizontal="right" vertical="center"/>
      <protection locked="0"/>
    </xf>
    <xf numFmtId="0" fontId="249" fillId="0" borderId="0" applyProtection="0">
      <alignment horizontal="center"/>
    </xf>
    <xf numFmtId="0" fontId="24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2" fontId="210" fillId="124"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6" fillId="0" borderId="138">
      <alignment vertical="center"/>
    </xf>
    <xf numFmtId="310" fontId="2" fillId="71" borderId="127" applyFont="0" applyAlignment="0">
      <protection locked="0"/>
    </xf>
    <xf numFmtId="0" fontId="10" fillId="0" borderId="0"/>
    <xf numFmtId="310" fontId="2" fillId="71" borderId="127" applyFont="0" applyAlignment="0">
      <protection locked="0"/>
    </xf>
    <xf numFmtId="0" fontId="2" fillId="0" borderId="0" applyNumberFormat="0" applyFont="0" applyFill="0" applyBorder="0" applyAlignment="0" applyProtection="0"/>
    <xf numFmtId="310" fontId="2" fillId="71" borderId="127" applyFont="0" applyAlignment="0">
      <protection locked="0"/>
    </xf>
    <xf numFmtId="310" fontId="2" fillId="71" borderId="127" applyFont="0" applyAlignment="0">
      <protection locked="0"/>
    </xf>
    <xf numFmtId="310" fontId="2" fillId="71" borderId="127" applyFont="0" applyAlignment="0">
      <protection locked="0"/>
    </xf>
    <xf numFmtId="310" fontId="2" fillId="71" borderId="127" applyFont="0" applyAlignment="0">
      <protection locked="0"/>
    </xf>
    <xf numFmtId="3" fontId="186" fillId="0" borderId="138">
      <alignment vertical="center"/>
    </xf>
    <xf numFmtId="0" fontId="2" fillId="0" borderId="0" applyNumberFormat="0" applyFont="0" applyFill="0" applyBorder="0" applyAlignment="0" applyProtection="0"/>
    <xf numFmtId="0" fontId="10" fillId="0" borderId="0"/>
    <xf numFmtId="310" fontId="2" fillId="71" borderId="127" applyFont="0" applyAlignment="0">
      <protection locked="0"/>
    </xf>
    <xf numFmtId="310" fontId="2" fillId="71" borderId="127" applyFont="0" applyAlignment="0">
      <protection locked="0"/>
    </xf>
    <xf numFmtId="310" fontId="2" fillId="71" borderId="127" applyFont="0" applyAlignment="0">
      <protection locked="0"/>
    </xf>
    <xf numFmtId="310" fontId="2" fillId="71" borderId="127" applyFont="0" applyAlignment="0">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9" fontId="2" fillId="71" borderId="127" applyFont="0">
      <alignment horizontal="right"/>
      <protection locked="0"/>
    </xf>
    <xf numFmtId="0" fontId="10" fillId="0" borderId="0"/>
    <xf numFmtId="259" fontId="2" fillId="71" borderId="127" applyFont="0">
      <alignment horizontal="right"/>
      <protection locked="0"/>
    </xf>
    <xf numFmtId="0" fontId="2" fillId="0" borderId="0" applyNumberFormat="0" applyFont="0" applyFill="0" applyBorder="0" applyAlignment="0" applyProtection="0"/>
    <xf numFmtId="259" fontId="2" fillId="71" borderId="127" applyFont="0">
      <alignment horizontal="right"/>
      <protection locked="0"/>
    </xf>
    <xf numFmtId="259" fontId="2" fillId="71" borderId="127" applyFont="0">
      <alignment horizontal="right"/>
      <protection locked="0"/>
    </xf>
    <xf numFmtId="259" fontId="2" fillId="71" borderId="127" applyFont="0">
      <alignment horizontal="right"/>
      <protection locked="0"/>
    </xf>
    <xf numFmtId="259" fontId="2" fillId="71"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259" fontId="2" fillId="71" borderId="127" applyFont="0">
      <alignment horizontal="right"/>
      <protection locked="0"/>
    </xf>
    <xf numFmtId="259" fontId="2" fillId="71" borderId="127" applyFont="0">
      <alignment horizontal="right"/>
      <protection locked="0"/>
    </xf>
    <xf numFmtId="259" fontId="2" fillId="71" borderId="127" applyFont="0">
      <alignment horizontal="right"/>
      <protection locked="0"/>
    </xf>
    <xf numFmtId="259" fontId="2" fillId="71"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186"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49" fontId="2" fillId="71" borderId="127" applyFont="0" applyAlignment="0">
      <protection locked="0"/>
    </xf>
    <xf numFmtId="0" fontId="10" fillId="0" borderId="0"/>
    <xf numFmtId="0" fontId="10" fillId="0" borderId="0"/>
    <xf numFmtId="3" fontId="186"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8" fontId="237" fillId="0" borderId="0" applyNumberFormat="0" applyFill="0" applyBorder="0" applyAlignment="0" applyProtection="0"/>
    <xf numFmtId="0" fontId="2" fillId="0" borderId="0" applyNumberFormat="0" applyFont="0" applyFill="0" applyBorder="0" applyAlignment="0" applyProtection="0"/>
    <xf numFmtId="0" fontId="161"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60" fillId="53" borderId="0" applyNumberFormat="0" applyBorder="0" applyProtection="0">
      <alignment horizontal="center"/>
    </xf>
    <xf numFmtId="313" fontId="250"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14" fontId="2" fillId="0" borderId="0" applyFont="0" applyFill="0" applyBorder="0" applyAlignment="0" applyProtection="0"/>
    <xf numFmtId="315" fontId="2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16" fontId="137"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16" fontId="205" fillId="91"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5" fillId="91"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1" fillId="0" borderId="0" applyNumberFormat="0" applyFill="0" applyBorder="0">
      <alignment horizontal="right"/>
    </xf>
    <xf numFmtId="0" fontId="252" fillId="0" borderId="0">
      <protection locked="0"/>
    </xf>
    <xf numFmtId="0" fontId="10" fillId="0" borderId="0"/>
    <xf numFmtId="38" fontId="178"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49" fillId="0" borderId="0" applyProtection="0">
      <alignment horizontal="center"/>
    </xf>
    <xf numFmtId="0" fontId="24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25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59" fontId="234"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6" fillId="0" borderId="138">
      <alignment vertical="center"/>
    </xf>
    <xf numFmtId="43" fontId="37" fillId="68" borderId="0" applyNumberFormat="0" applyFont="0" applyBorder="0" applyAlignment="0"/>
    <xf numFmtId="0" fontId="2" fillId="68" borderId="0"/>
    <xf numFmtId="31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5" fillId="0" borderId="0" applyFont="0" applyFill="0" applyBorder="0" applyAlignment="0">
      <alignment vertical="center"/>
    </xf>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37"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4" fillId="0" borderId="0" applyNumberFormat="0" applyFill="0" applyBorder="0" applyAlignment="0" applyProtection="0"/>
    <xf numFmtId="0" fontId="255" fillId="0" borderId="0" applyNumberFormat="0" applyFill="0" applyBorder="0" applyAlignment="0" applyProtection="0"/>
    <xf numFmtId="0" fontId="256" fillId="0" borderId="0" applyNumberFormat="0" applyFill="0" applyBorder="0" applyAlignment="0" applyProtection="0"/>
    <xf numFmtId="17" fontId="257" fillId="0" borderId="139" applyAlignment="0" applyProtection="0">
      <alignment horizontal="centerContinuous"/>
    </xf>
    <xf numFmtId="19" fontId="257" fillId="0" borderId="139" applyAlignment="0" applyProtection="0">
      <alignment horizontal="centerContinuous"/>
    </xf>
    <xf numFmtId="3" fontId="186" fillId="0" borderId="138">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6" fillId="0" borderId="138">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110" borderId="0">
      <alignment horizontal="left"/>
    </xf>
    <xf numFmtId="10" fontId="9" fillId="125" borderId="106" applyBorder="0">
      <alignment horizontal="center"/>
      <protection locked="0"/>
    </xf>
    <xf numFmtId="10" fontId="9" fillId="125" borderId="106" applyBorder="0">
      <alignment horizontal="center"/>
      <protection locked="0"/>
    </xf>
    <xf numFmtId="10" fontId="9" fillId="125" borderId="106" applyBorder="0">
      <alignment horizontal="center"/>
      <protection locked="0"/>
    </xf>
    <xf numFmtId="10" fontId="9" fillId="125" borderId="106" applyBorder="0">
      <alignment horizontal="center"/>
      <protection locked="0"/>
    </xf>
    <xf numFmtId="10" fontId="9" fillId="125" borderId="106" applyBorder="0">
      <alignment horizontal="center"/>
      <protection locked="0"/>
    </xf>
    <xf numFmtId="0" fontId="10" fillId="0" borderId="0"/>
    <xf numFmtId="2" fontId="210" fillId="102"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7"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40" applyNumberFormat="0" applyFill="0" applyBorder="0" applyAlignment="0"/>
    <xf numFmtId="17" fontId="45" fillId="126" borderId="140" applyNumberFormat="0" applyFill="0" applyBorder="0" applyAlignment="0"/>
    <xf numFmtId="3" fontId="186" fillId="0" borderId="138">
      <alignment vertical="center"/>
    </xf>
    <xf numFmtId="3" fontId="186" fillId="0" borderId="138">
      <alignment vertical="center"/>
    </xf>
    <xf numFmtId="0" fontId="202" fillId="0" borderId="0" applyNumberFormat="0" applyFont="0" applyBorder="0" applyAlignment="0"/>
    <xf numFmtId="0" fontId="202"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23" fontId="188" fillId="0" borderId="0">
      <alignment horizontal="right" vertical="center" wrapText="1"/>
    </xf>
    <xf numFmtId="324" fontId="188"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8"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8" fillId="72" borderId="0" applyNumberFormat="0" applyBorder="0" applyAlignment="0" applyProtection="0"/>
    <xf numFmtId="0" fontId="258" fillId="72" borderId="0" applyNumberFormat="0" applyBorder="0" applyAlignment="0" applyProtection="0"/>
    <xf numFmtId="0" fontId="258"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37" fontId="259" fillId="0" borderId="0"/>
    <xf numFmtId="294" fontId="259"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214" fillId="69" borderId="127"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9"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7"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6"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xf numFmtId="0" fontId="2" fillId="0" borderId="0" applyNumberFormat="0" applyFont="0" applyFill="0" applyBorder="0" applyAlignment="0" applyProtection="0"/>
    <xf numFmtId="3" fontId="186" fillId="0" borderId="138">
      <alignment vertical="center"/>
    </xf>
    <xf numFmtId="0" fontId="2" fillId="0" borderId="0"/>
    <xf numFmtId="0" fontId="2" fillId="0" borderId="0" applyNumberFormat="0" applyFont="0" applyFill="0" applyBorder="0" applyAlignment="0" applyProtection="0"/>
    <xf numFmtId="3" fontId="186" fillId="0" borderId="138">
      <alignment vertical="center"/>
    </xf>
    <xf numFmtId="0" fontId="2" fillId="0" borderId="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9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7" fontId="178"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260" fillId="99" borderId="130">
      <alignment horizontal="center" vertical="top" wrapText="1"/>
    </xf>
    <xf numFmtId="0" fontId="260" fillId="99" borderId="130">
      <alignment horizontal="center" vertical="top" wrapText="1"/>
    </xf>
    <xf numFmtId="0" fontId="260" fillId="99" borderId="130">
      <alignment horizontal="center" vertical="top" wrapText="1"/>
    </xf>
    <xf numFmtId="0" fontId="260" fillId="99"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0" fillId="127" borderId="130">
      <alignment horizontal="center" vertical="top"/>
    </xf>
    <xf numFmtId="0" fontId="260" fillId="127"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1" fillId="70" borderId="131"/>
    <xf numFmtId="0" fontId="261"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0" fillId="127" borderId="130">
      <alignment horizontal="center" vertical="top" wrapText="1"/>
    </xf>
    <xf numFmtId="0" fontId="260" fillId="127" borderId="130">
      <alignment horizontal="center" vertical="top" wrapText="1"/>
    </xf>
    <xf numFmtId="0" fontId="260" fillId="127" borderId="130">
      <alignment horizontal="center" vertical="top" wrapText="1"/>
    </xf>
    <xf numFmtId="0" fontId="260" fillId="127"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0" fillId="127" borderId="129">
      <alignment horizontal="center" vertical="center"/>
    </xf>
    <xf numFmtId="0" fontId="260" fillId="127" borderId="129">
      <alignment horizontal="center" vertical="center"/>
    </xf>
    <xf numFmtId="0" fontId="2" fillId="0" borderId="0" applyNumberFormat="0" applyFont="0" applyFill="0" applyBorder="0" applyAlignment="0" applyProtection="0"/>
    <xf numFmtId="0" fontId="260" fillId="127" borderId="130">
      <alignment horizontal="center" vertical="center"/>
    </xf>
    <xf numFmtId="0" fontId="260" fillId="127" borderId="130">
      <alignment horizontal="center" vertical="center"/>
    </xf>
    <xf numFmtId="0" fontId="260" fillId="127" borderId="130">
      <alignment horizontal="center" vertical="center"/>
    </xf>
    <xf numFmtId="0" fontId="260" fillId="127" borderId="130">
      <alignment horizontal="center" vertical="center"/>
    </xf>
    <xf numFmtId="0" fontId="2" fillId="0" borderId="0" applyNumberFormat="0" applyFont="0" applyFill="0" applyBorder="0" applyAlignment="0" applyProtection="0"/>
    <xf numFmtId="0" fontId="260" fillId="99" borderId="128">
      <alignment horizontal="center" vertical="center"/>
    </xf>
    <xf numFmtId="0" fontId="260" fillId="99" borderId="128">
      <alignment horizontal="center" vertical="center"/>
    </xf>
    <xf numFmtId="0" fontId="260" fillId="99" borderId="128">
      <alignment horizontal="center" vertical="center"/>
    </xf>
    <xf numFmtId="0" fontId="260" fillId="99"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0" fillId="99" borderId="129">
      <alignment horizontal="center" vertical="center"/>
    </xf>
    <xf numFmtId="0" fontId="260" fillId="99" borderId="129">
      <alignment horizontal="center" vertical="center"/>
    </xf>
    <xf numFmtId="0" fontId="2" fillId="0" borderId="0" applyNumberFormat="0" applyFont="0" applyFill="0" applyBorder="0" applyAlignment="0" applyProtection="0"/>
    <xf numFmtId="0" fontId="260" fillId="99" borderId="130">
      <alignment horizontal="center" vertical="center"/>
    </xf>
    <xf numFmtId="0" fontId="260" fillId="99" borderId="130">
      <alignment horizontal="center" vertical="center"/>
    </xf>
    <xf numFmtId="0" fontId="260" fillId="99" borderId="130">
      <alignment horizontal="center" vertical="center"/>
    </xf>
    <xf numFmtId="0" fontId="260" fillId="99"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6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 fillId="73" borderId="155" applyNumberFormat="0" applyFont="0" applyAlignment="0" applyProtection="0"/>
    <xf numFmtId="0" fontId="2" fillId="73" borderId="155" applyNumberFormat="0" applyFont="0" applyAlignment="0" applyProtection="0"/>
    <xf numFmtId="3" fontId="186" fillId="0" borderId="138">
      <alignment vertical="center"/>
    </xf>
    <xf numFmtId="0" fontId="263"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329" fontId="249" fillId="0" borderId="0" applyProtection="0">
      <alignment horizontal="center"/>
    </xf>
    <xf numFmtId="0" fontId="24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214" fillId="0" borderId="76" applyNumberFormat="0" applyBorder="0" applyAlignment="0" applyProtection="0">
      <alignment horizontal="right"/>
      <protection locked="0"/>
    </xf>
    <xf numFmtId="0" fontId="162" fillId="128"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9" fontId="2" fillId="74" borderId="127">
      <alignment horizontal="right"/>
      <protection locked="0"/>
    </xf>
    <xf numFmtId="0" fontId="10" fillId="0" borderId="0"/>
    <xf numFmtId="259" fontId="2" fillId="74" borderId="127">
      <alignment horizontal="right"/>
      <protection locked="0"/>
    </xf>
    <xf numFmtId="0" fontId="2" fillId="0" borderId="0" applyNumberFormat="0" applyFont="0" applyFill="0" applyBorder="0" applyAlignment="0" applyProtection="0"/>
    <xf numFmtId="259" fontId="2" fillId="74" borderId="127">
      <alignment horizontal="right"/>
      <protection locked="0"/>
    </xf>
    <xf numFmtId="259" fontId="2" fillId="74" borderId="127">
      <alignment horizontal="right"/>
      <protection locked="0"/>
    </xf>
    <xf numFmtId="259" fontId="2" fillId="74" borderId="127">
      <alignment horizontal="right"/>
      <protection locked="0"/>
    </xf>
    <xf numFmtId="259" fontId="2" fillId="74" borderId="127">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259" fontId="2" fillId="74" borderId="127">
      <alignment horizontal="right"/>
      <protection locked="0"/>
    </xf>
    <xf numFmtId="259" fontId="2" fillId="74" borderId="127">
      <alignment horizontal="right"/>
      <protection locked="0"/>
    </xf>
    <xf numFmtId="259" fontId="2" fillId="74" borderId="127">
      <alignment horizontal="right"/>
      <protection locked="0"/>
    </xf>
    <xf numFmtId="259" fontId="2" fillId="74" borderId="127">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330" fontId="2" fillId="74" borderId="127" applyFont="0">
      <alignment horizontal="right" vertical="center"/>
      <protection locked="0"/>
    </xf>
    <xf numFmtId="330" fontId="2" fillId="74" borderId="127" applyFont="0">
      <alignment horizontal="right" vertical="center"/>
      <protection locked="0"/>
    </xf>
    <xf numFmtId="330" fontId="2" fillId="74" borderId="127" applyFont="0">
      <alignment horizontal="right" vertical="center"/>
      <protection locked="0"/>
    </xf>
    <xf numFmtId="330" fontId="2" fillId="74" borderId="127" applyFont="0">
      <alignment horizontal="right" vertical="center"/>
      <protection locked="0"/>
    </xf>
    <xf numFmtId="330"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186"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186"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4"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68" applyNumberFormat="0" applyAlignment="0" applyProtection="0"/>
    <xf numFmtId="0" fontId="66" fillId="104" borderId="168" applyNumberFormat="0" applyAlignment="0" applyProtection="0"/>
    <xf numFmtId="0" fontId="2" fillId="0" borderId="0" applyNumberFormat="0" applyFont="0" applyFill="0" applyBorder="0" applyAlignment="0" applyProtection="0"/>
    <xf numFmtId="0" fontId="66" fillId="104"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68" applyNumberFormat="0" applyAlignment="0" applyProtection="0"/>
    <xf numFmtId="0" fontId="66" fillId="104" borderId="168" applyNumberFormat="0" applyAlignment="0" applyProtection="0"/>
    <xf numFmtId="0" fontId="2" fillId="0" borderId="0" applyNumberFormat="0" applyFont="0" applyFill="0" applyBorder="0" applyAlignment="0" applyProtection="0"/>
    <xf numFmtId="0" fontId="66" fillId="104"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68" applyNumberFormat="0" applyAlignment="0" applyProtection="0"/>
    <xf numFmtId="0" fontId="66" fillId="104"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73" fontId="210" fillId="129"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31"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5" fillId="0" borderId="0" applyFont="0" applyFill="0" applyBorder="0" applyAlignment="0">
      <alignment vertical="center"/>
    </xf>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4"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3" fontId="265" fillId="130"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266" fillId="0" borderId="0" applyFill="0" applyBorder="0" applyProtection="0">
      <alignment horizontal="left"/>
    </xf>
    <xf numFmtId="0" fontId="267" fillId="0" borderId="0" applyFill="0" applyBorder="0" applyProtection="0">
      <alignment horizontal="left"/>
    </xf>
    <xf numFmtId="1" fontId="268"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7" fillId="74" borderId="0" applyNumberFormat="0" applyFont="0" applyBorder="0" applyAlignment="0" applyProtection="0"/>
    <xf numFmtId="0" fontId="19" fillId="126" borderId="76" applyNumberFormat="0" applyFont="0" applyBorder="0" applyAlignment="0" applyProtection="0">
      <alignment horizontal="center"/>
    </xf>
    <xf numFmtId="0" fontId="19" fillId="12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9" fillId="91" borderId="76" applyNumberFormat="0" applyFont="0" applyBorder="0" applyAlignment="0" applyProtection="0">
      <alignment horizontal="center"/>
    </xf>
    <xf numFmtId="0" fontId="19" fillId="9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37"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7"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9"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6" fillId="0" borderId="138">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8"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6"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230"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70"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6"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31" fillId="0" borderId="0">
      <protection locked="0"/>
    </xf>
    <xf numFmtId="0" fontId="271"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45" fillId="87"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7" fontId="272" fillId="0" borderId="0" applyNumberFormat="0" applyFill="0" applyBorder="0" applyAlignment="0" applyProtection="0"/>
    <xf numFmtId="294" fontId="272" fillId="0" borderId="0" applyNumberFormat="0" applyFill="0" applyBorder="0" applyAlignment="0" applyProtection="0"/>
    <xf numFmtId="3" fontId="186" fillId="0" borderId="138">
      <alignment vertical="center"/>
    </xf>
    <xf numFmtId="0" fontId="10" fillId="0" borderId="0"/>
    <xf numFmtId="0" fontId="154" fillId="106"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3" fontId="2" fillId="90" borderId="127" applyFont="0">
      <alignment horizontal="right" vertical="center"/>
      <protection locked="0"/>
    </xf>
    <xf numFmtId="3" fontId="2" fillId="90" borderId="127" applyFont="0">
      <alignment horizontal="right" vertical="center"/>
      <protection locked="0"/>
    </xf>
    <xf numFmtId="3" fontId="2" fillId="90" borderId="127" applyFont="0">
      <alignment horizontal="right" vertical="center"/>
      <protection locked="0"/>
    </xf>
    <xf numFmtId="3" fontId="2" fillId="90" borderId="127" applyFont="0">
      <alignment horizontal="right" vertical="center"/>
      <protection locked="0"/>
    </xf>
    <xf numFmtId="3" fontId="2" fillId="90" borderId="127"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6" fillId="0" borderId="0"/>
    <xf numFmtId="0" fontId="10" fillId="0" borderId="0"/>
    <xf numFmtId="38" fontId="273" fillId="0" borderId="0">
      <alignment horizontal="center"/>
    </xf>
    <xf numFmtId="0" fontId="10" fillId="0" borderId="0"/>
    <xf numFmtId="0" fontId="274"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165" fontId="275"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68" applyNumberFormat="0" applyProtection="0">
      <alignment vertical="center"/>
    </xf>
    <xf numFmtId="4" fontId="29" fillId="83" borderId="168" applyNumberFormat="0" applyProtection="0">
      <alignment vertical="center"/>
    </xf>
    <xf numFmtId="4" fontId="29" fillId="83" borderId="168" applyNumberFormat="0" applyProtection="0">
      <alignment vertical="center"/>
    </xf>
    <xf numFmtId="4" fontId="29" fillId="83" borderId="168" applyNumberFormat="0" applyProtection="0">
      <alignment vertical="center"/>
    </xf>
    <xf numFmtId="4" fontId="29" fillId="83" borderId="168" applyNumberFormat="0" applyProtection="0">
      <alignment vertical="center"/>
    </xf>
    <xf numFmtId="4" fontId="276" fillId="83" borderId="168" applyNumberFormat="0" applyProtection="0">
      <alignment vertical="center"/>
    </xf>
    <xf numFmtId="4" fontId="276" fillId="83" borderId="168" applyNumberFormat="0" applyProtection="0">
      <alignment vertical="center"/>
    </xf>
    <xf numFmtId="4" fontId="276" fillId="83" borderId="168" applyNumberFormat="0" applyProtection="0">
      <alignment vertical="center"/>
    </xf>
    <xf numFmtId="4" fontId="276" fillId="83" borderId="168" applyNumberFormat="0" applyProtection="0">
      <alignment vertical="center"/>
    </xf>
    <xf numFmtId="4" fontId="276" fillId="83" borderId="168" applyNumberFormat="0" applyProtection="0">
      <alignment vertical="center"/>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4" fontId="29" fillId="83"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4" fontId="29" fillId="88" borderId="168" applyNumberFormat="0" applyProtection="0">
      <alignment horizontal="right" vertical="center"/>
    </xf>
    <xf numFmtId="4" fontId="29" fillId="88" borderId="168" applyNumberFormat="0" applyProtection="0">
      <alignment horizontal="right" vertical="center"/>
    </xf>
    <xf numFmtId="4" fontId="29" fillId="88" borderId="168" applyNumberFormat="0" applyProtection="0">
      <alignment horizontal="right" vertical="center"/>
    </xf>
    <xf numFmtId="4" fontId="29" fillId="88" borderId="168" applyNumberFormat="0" applyProtection="0">
      <alignment horizontal="right" vertical="center"/>
    </xf>
    <xf numFmtId="4" fontId="29" fillId="88"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4" borderId="168" applyNumberFormat="0" applyProtection="0">
      <alignment horizontal="right" vertical="center"/>
    </xf>
    <xf numFmtId="4" fontId="29" fillId="94" borderId="168" applyNumberFormat="0" applyProtection="0">
      <alignment horizontal="right" vertical="center"/>
    </xf>
    <xf numFmtId="4" fontId="29" fillId="94" borderId="168" applyNumberFormat="0" applyProtection="0">
      <alignment horizontal="right" vertical="center"/>
    </xf>
    <xf numFmtId="4" fontId="29" fillId="94" borderId="168" applyNumberFormat="0" applyProtection="0">
      <alignment horizontal="right" vertical="center"/>
    </xf>
    <xf numFmtId="4" fontId="29" fillId="94"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0" borderId="168" applyNumberFormat="0" applyProtection="0">
      <alignment horizontal="right" vertical="center"/>
    </xf>
    <xf numFmtId="4" fontId="29" fillId="100" borderId="168" applyNumberFormat="0" applyProtection="0">
      <alignment horizontal="right" vertical="center"/>
    </xf>
    <xf numFmtId="4" fontId="29" fillId="100" borderId="168" applyNumberFormat="0" applyProtection="0">
      <alignment horizontal="right" vertical="center"/>
    </xf>
    <xf numFmtId="4" fontId="29" fillId="100" borderId="168" applyNumberFormat="0" applyProtection="0">
      <alignment horizontal="right" vertical="center"/>
    </xf>
    <xf numFmtId="4" fontId="29" fillId="100" borderId="168" applyNumberFormat="0" applyProtection="0">
      <alignment horizontal="right" vertical="center"/>
    </xf>
    <xf numFmtId="4" fontId="29" fillId="131" borderId="168" applyNumberFormat="0" applyProtection="0">
      <alignment horizontal="right" vertical="center"/>
    </xf>
    <xf numFmtId="4" fontId="29" fillId="131" borderId="168" applyNumberFormat="0" applyProtection="0">
      <alignment horizontal="right" vertical="center"/>
    </xf>
    <xf numFmtId="4" fontId="29" fillId="131" borderId="168" applyNumberFormat="0" applyProtection="0">
      <alignment horizontal="right" vertical="center"/>
    </xf>
    <xf numFmtId="4" fontId="29" fillId="131" borderId="168" applyNumberFormat="0" applyProtection="0">
      <alignment horizontal="right" vertical="center"/>
    </xf>
    <xf numFmtId="4" fontId="29" fillId="131"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165" fillId="132" borderId="168" applyNumberFormat="0" applyProtection="0">
      <alignment horizontal="left" vertical="center" indent="1"/>
    </xf>
    <xf numFmtId="4" fontId="165" fillId="132" borderId="168" applyNumberFormat="0" applyProtection="0">
      <alignment horizontal="left" vertical="center" indent="1"/>
    </xf>
    <xf numFmtId="4" fontId="165" fillId="132" borderId="168" applyNumberFormat="0" applyProtection="0">
      <alignment horizontal="left" vertical="center" indent="1"/>
    </xf>
    <xf numFmtId="4" fontId="165" fillId="132" borderId="168" applyNumberFormat="0" applyProtection="0">
      <alignment horizontal="left" vertical="center" indent="1"/>
    </xf>
    <xf numFmtId="4" fontId="165" fillId="132" borderId="168" applyNumberFormat="0" applyProtection="0">
      <alignment horizontal="left" vertical="center" indent="1"/>
    </xf>
    <xf numFmtId="4" fontId="29" fillId="133" borderId="175" applyNumberFormat="0" applyProtection="0">
      <alignment horizontal="left" vertical="center" indent="1"/>
    </xf>
    <xf numFmtId="4" fontId="29" fillId="133" borderId="175" applyNumberFormat="0" applyProtection="0">
      <alignment horizontal="left" vertical="center" indent="1"/>
    </xf>
    <xf numFmtId="4" fontId="29" fillId="133" borderId="175" applyNumberFormat="0" applyProtection="0">
      <alignment horizontal="left" vertical="center" indent="1"/>
    </xf>
    <xf numFmtId="4" fontId="29" fillId="133" borderId="175" applyNumberFormat="0" applyProtection="0">
      <alignment horizontal="left" vertical="center" indent="1"/>
    </xf>
    <xf numFmtId="4" fontId="29" fillId="133" borderId="175" applyNumberFormat="0" applyProtection="0">
      <alignment horizontal="left" vertical="center" indent="1"/>
    </xf>
    <xf numFmtId="4" fontId="277" fillId="134" borderId="0"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4" fontId="29" fillId="133" borderId="168" applyNumberFormat="0" applyProtection="0">
      <alignment horizontal="left" vertical="center" indent="1"/>
    </xf>
    <xf numFmtId="4" fontId="29" fillId="133" borderId="168" applyNumberFormat="0" applyProtection="0">
      <alignment horizontal="left" vertical="center" indent="1"/>
    </xf>
    <xf numFmtId="4" fontId="29" fillId="133" borderId="168" applyNumberFormat="0" applyProtection="0">
      <alignment horizontal="left" vertical="center" indent="1"/>
    </xf>
    <xf numFmtId="4" fontId="29" fillId="133" borderId="168" applyNumberFormat="0" applyProtection="0">
      <alignment horizontal="left" vertical="center" indent="1"/>
    </xf>
    <xf numFmtId="4" fontId="29" fillId="133" borderId="168" applyNumberFormat="0" applyProtection="0">
      <alignment horizontal="left" vertical="center" indent="1"/>
    </xf>
    <xf numFmtId="4" fontId="29" fillId="135" borderId="168" applyNumberFormat="0" applyProtection="0">
      <alignment horizontal="left" vertical="center" indent="1"/>
    </xf>
    <xf numFmtId="4" fontId="29" fillId="135" borderId="168" applyNumberFormat="0" applyProtection="0">
      <alignment horizontal="left" vertical="center" indent="1"/>
    </xf>
    <xf numFmtId="4" fontId="29" fillId="135" borderId="168" applyNumberFormat="0" applyProtection="0">
      <alignment horizontal="left" vertical="center" indent="1"/>
    </xf>
    <xf numFmtId="4" fontId="29" fillId="135" borderId="168" applyNumberFormat="0" applyProtection="0">
      <alignment horizontal="left" vertical="center" indent="1"/>
    </xf>
    <xf numFmtId="4" fontId="29"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2" fillId="135" borderId="168" applyNumberFormat="0" applyProtection="0">
      <alignment horizontal="left" vertical="center" indent="1"/>
    </xf>
    <xf numFmtId="0" fontId="45" fillId="128"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76" applyNumberFormat="0" applyProtection="0">
      <alignment horizontal="left" vertical="center" indent="1"/>
    </xf>
    <xf numFmtId="0" fontId="45" fillId="128" borderId="176" applyNumberFormat="0" applyProtection="0">
      <alignment horizontal="left" vertical="center" indent="1"/>
    </xf>
    <xf numFmtId="0" fontId="2" fillId="0" borderId="0" applyNumberFormat="0" applyFont="0" applyFill="0" applyBorder="0" applyAlignment="0" applyProtection="0"/>
    <xf numFmtId="0" fontId="2" fillId="108" borderId="168" applyNumberFormat="0" applyProtection="0">
      <alignment horizontal="left" vertical="center" indent="1"/>
    </xf>
    <xf numFmtId="0" fontId="2" fillId="108" borderId="168" applyNumberFormat="0" applyProtection="0">
      <alignment horizontal="left" vertical="center" indent="1"/>
    </xf>
    <xf numFmtId="0" fontId="2" fillId="108" borderId="168" applyNumberFormat="0" applyProtection="0">
      <alignment horizontal="left" vertical="center" indent="1"/>
    </xf>
    <xf numFmtId="0" fontId="2" fillId="108" borderId="168" applyNumberFormat="0" applyProtection="0">
      <alignment horizontal="left" vertical="center" indent="1"/>
    </xf>
    <xf numFmtId="0" fontId="2" fillId="10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4" fontId="29" fillId="102" borderId="168" applyNumberFormat="0" applyProtection="0">
      <alignment vertical="center"/>
    </xf>
    <xf numFmtId="4" fontId="29" fillId="102" borderId="168" applyNumberFormat="0" applyProtection="0">
      <alignment vertical="center"/>
    </xf>
    <xf numFmtId="4" fontId="29" fillId="102" borderId="168" applyNumberFormat="0" applyProtection="0">
      <alignment vertical="center"/>
    </xf>
    <xf numFmtId="4" fontId="29" fillId="102" borderId="168" applyNumberFormat="0" applyProtection="0">
      <alignment vertical="center"/>
    </xf>
    <xf numFmtId="4" fontId="29" fillId="102" borderId="168" applyNumberFormat="0" applyProtection="0">
      <alignment vertical="center"/>
    </xf>
    <xf numFmtId="4" fontId="276" fillId="102" borderId="168" applyNumberFormat="0" applyProtection="0">
      <alignment vertical="center"/>
    </xf>
    <xf numFmtId="4" fontId="276" fillId="102" borderId="168" applyNumberFormat="0" applyProtection="0">
      <alignment vertical="center"/>
    </xf>
    <xf numFmtId="4" fontId="276" fillId="102" borderId="168" applyNumberFormat="0" applyProtection="0">
      <alignment vertical="center"/>
    </xf>
    <xf numFmtId="4" fontId="276" fillId="102" borderId="168" applyNumberFormat="0" applyProtection="0">
      <alignment vertical="center"/>
    </xf>
    <xf numFmtId="4" fontId="276" fillId="102" borderId="168" applyNumberFormat="0" applyProtection="0">
      <alignment vertical="center"/>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4" fontId="29" fillId="102" borderId="168" applyNumberFormat="0" applyProtection="0">
      <alignment horizontal="left" vertical="center" indent="1"/>
    </xf>
    <xf numFmtId="339" fontId="29" fillId="126" borderId="176" applyProtection="0">
      <alignment horizontal="right" vertical="center"/>
    </xf>
    <xf numFmtId="339" fontId="29" fillId="126"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76" applyProtection="0">
      <alignment horizontal="right" vertical="center"/>
    </xf>
    <xf numFmtId="339" fontId="29" fillId="126" borderId="176" applyProtection="0">
      <alignment horizontal="right" vertical="center"/>
    </xf>
    <xf numFmtId="339" fontId="29" fillId="126"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4" fontId="276" fillId="133" borderId="168" applyNumberFormat="0" applyProtection="0">
      <alignment horizontal="right" vertical="center"/>
    </xf>
    <xf numFmtId="4" fontId="276" fillId="133" borderId="168" applyNumberFormat="0" applyProtection="0">
      <alignment horizontal="right" vertical="center"/>
    </xf>
    <xf numFmtId="4" fontId="276" fillId="133" borderId="168" applyNumberFormat="0" applyProtection="0">
      <alignment horizontal="right" vertical="center"/>
    </xf>
    <xf numFmtId="4" fontId="276" fillId="133" borderId="168" applyNumberFormat="0" applyProtection="0">
      <alignment horizontal="right" vertical="center"/>
    </xf>
    <xf numFmtId="4" fontId="276" fillId="133" borderId="168" applyNumberFormat="0" applyProtection="0">
      <alignment horizontal="right" vertical="center"/>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 fillId="87" borderId="168" applyNumberFormat="0" applyProtection="0">
      <alignment horizontal="left" vertical="center" indent="1"/>
    </xf>
    <xf numFmtId="0" fontId="278" fillId="0" borderId="0"/>
    <xf numFmtId="4" fontId="183" fillId="133" borderId="168" applyNumberFormat="0" applyProtection="0">
      <alignment horizontal="right" vertical="center"/>
    </xf>
    <xf numFmtId="4" fontId="183" fillId="133" borderId="168" applyNumberFormat="0" applyProtection="0">
      <alignment horizontal="right" vertical="center"/>
    </xf>
    <xf numFmtId="4" fontId="183" fillId="133" borderId="168" applyNumberFormat="0" applyProtection="0">
      <alignment horizontal="right" vertical="center"/>
    </xf>
    <xf numFmtId="4" fontId="183" fillId="133" borderId="168" applyNumberFormat="0" applyProtection="0">
      <alignment horizontal="right" vertical="center"/>
    </xf>
    <xf numFmtId="4" fontId="183" fillId="133"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279" fillId="0" borderId="0"/>
    <xf numFmtId="340" fontId="137" fillId="0" borderId="0"/>
    <xf numFmtId="341" fontId="137" fillId="0" borderId="0"/>
    <xf numFmtId="0" fontId="187" fillId="0" borderId="27"/>
    <xf numFmtId="0" fontId="280"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6" borderId="0"/>
    <xf numFmtId="0" fontId="282" fillId="136" borderId="0"/>
    <xf numFmtId="0" fontId="283" fillId="136" borderId="177">
      <alignment horizontal="right"/>
    </xf>
    <xf numFmtId="0" fontId="283" fillId="136" borderId="0"/>
    <xf numFmtId="0" fontId="281" fillId="69" borderId="177">
      <protection locked="0"/>
    </xf>
    <xf numFmtId="0" fontId="281" fillId="136" borderId="0"/>
    <xf numFmtId="0" fontId="284" fillId="71" borderId="0"/>
    <xf numFmtId="0" fontId="284" fillId="93" borderId="0"/>
    <xf numFmtId="0" fontId="284"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9"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5" fillId="0" borderId="0">
      <alignment horizontal="right"/>
    </xf>
    <xf numFmtId="0" fontId="208" fillId="0" borderId="0"/>
    <xf numFmtId="164" fontId="178" fillId="137" borderId="0" applyNumberFormat="0" applyFont="0"/>
    <xf numFmtId="0" fontId="137" fillId="138" borderId="0" applyNumberFormat="0" applyFont="0" applyBorder="0" applyAlignment="0" applyProtection="0"/>
    <xf numFmtId="345" fontId="285" fillId="0" borderId="0" applyFont="0" applyFill="0" applyBorder="0" applyAlignment="0" applyProtection="0"/>
    <xf numFmtId="1" fontId="2" fillId="0" borderId="0"/>
    <xf numFmtId="346" fontId="2" fillId="69" borderId="127">
      <alignment horizontal="center"/>
    </xf>
    <xf numFmtId="0" fontId="10" fillId="0" borderId="0"/>
    <xf numFmtId="346" fontId="2" fillId="69" borderId="127">
      <alignment horizontal="center"/>
    </xf>
    <xf numFmtId="0" fontId="2" fillId="0" borderId="0" applyNumberFormat="0" applyFont="0" applyFill="0" applyBorder="0" applyAlignment="0" applyProtection="0"/>
    <xf numFmtId="346" fontId="2" fillId="69" borderId="127">
      <alignment horizontal="center"/>
    </xf>
    <xf numFmtId="346" fontId="2" fillId="69" borderId="127">
      <alignment horizontal="center"/>
    </xf>
    <xf numFmtId="346" fontId="2" fillId="69" borderId="127">
      <alignment horizontal="center"/>
    </xf>
    <xf numFmtId="346" fontId="2" fillId="69" borderId="127">
      <alignment horizontal="center"/>
    </xf>
    <xf numFmtId="3" fontId="186" fillId="0" borderId="138">
      <alignment vertical="center"/>
    </xf>
    <xf numFmtId="0" fontId="2" fillId="0" borderId="0" applyNumberFormat="0" applyFont="0" applyFill="0" applyBorder="0" applyAlignment="0" applyProtection="0"/>
    <xf numFmtId="0" fontId="10" fillId="0" borderId="0"/>
    <xf numFmtId="346" fontId="2" fillId="69" borderId="127">
      <alignment horizontal="center"/>
    </xf>
    <xf numFmtId="346" fontId="2" fillId="69" borderId="127">
      <alignment horizontal="center"/>
    </xf>
    <xf numFmtId="346" fontId="2" fillId="69" borderId="127">
      <alignment horizontal="center"/>
    </xf>
    <xf numFmtId="346" fontId="2" fillId="69" borderId="127">
      <alignment horizontal="center"/>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87" fontId="2" fillId="69" borderId="127" applyFont="0">
      <alignment horizontal="right"/>
    </xf>
    <xf numFmtId="0" fontId="10" fillId="0" borderId="0"/>
    <xf numFmtId="187" fontId="2" fillId="69" borderId="127" applyFont="0">
      <alignment horizontal="right"/>
    </xf>
    <xf numFmtId="0" fontId="2" fillId="0" borderId="0" applyNumberFormat="0" applyFont="0" applyFill="0" applyBorder="0" applyAlignment="0" applyProtection="0"/>
    <xf numFmtId="187" fontId="2" fillId="69" borderId="127" applyFont="0">
      <alignment horizontal="right"/>
    </xf>
    <xf numFmtId="187" fontId="2" fillId="69" borderId="127" applyFont="0">
      <alignment horizontal="right"/>
    </xf>
    <xf numFmtId="187" fontId="2" fillId="69" borderId="127" applyFont="0">
      <alignment horizontal="right"/>
    </xf>
    <xf numFmtId="187"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87" fontId="2" fillId="69" borderId="127" applyFont="0">
      <alignment horizontal="right"/>
    </xf>
    <xf numFmtId="187" fontId="2" fillId="69" borderId="127" applyFont="0">
      <alignment horizontal="right"/>
    </xf>
    <xf numFmtId="187" fontId="2" fillId="69" borderId="127" applyFont="0">
      <alignment horizontal="right"/>
    </xf>
    <xf numFmtId="187"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9" fontId="2" fillId="69" borderId="127" applyFont="0">
      <alignment horizontal="right"/>
    </xf>
    <xf numFmtId="0" fontId="10" fillId="0" borderId="0"/>
    <xf numFmtId="259" fontId="2" fillId="69" borderId="127" applyFont="0">
      <alignment horizontal="right"/>
    </xf>
    <xf numFmtId="0" fontId="2" fillId="0" borderId="0" applyNumberFormat="0" applyFont="0" applyFill="0" applyBorder="0" applyAlignment="0" applyProtection="0"/>
    <xf numFmtId="259" fontId="2" fillId="69" borderId="127" applyFont="0">
      <alignment horizontal="right"/>
    </xf>
    <xf numFmtId="259" fontId="2" fillId="69" borderId="127" applyFont="0">
      <alignment horizontal="right"/>
    </xf>
    <xf numFmtId="259" fontId="2" fillId="69" borderId="127" applyFont="0">
      <alignment horizontal="right"/>
    </xf>
    <xf numFmtId="259"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259" fontId="2" fillId="69" borderId="127" applyFont="0">
      <alignment horizontal="right"/>
    </xf>
    <xf numFmtId="259" fontId="2" fillId="69" borderId="127" applyFont="0">
      <alignment horizontal="right"/>
    </xf>
    <xf numFmtId="259" fontId="2" fillId="69" borderId="127" applyFont="0">
      <alignment horizontal="right"/>
    </xf>
    <xf numFmtId="259"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47" fontId="2" fillId="69" borderId="127" applyFont="0">
      <alignment horizontal="center" wrapText="1"/>
    </xf>
    <xf numFmtId="0" fontId="10" fillId="0" borderId="0"/>
    <xf numFmtId="347" fontId="2" fillId="69" borderId="127" applyFont="0">
      <alignment horizontal="center" wrapText="1"/>
    </xf>
    <xf numFmtId="0" fontId="2" fillId="0" borderId="0" applyNumberFormat="0" applyFont="0" applyFill="0" applyBorder="0" applyAlignment="0" applyProtection="0"/>
    <xf numFmtId="347" fontId="2" fillId="69" borderId="127" applyFont="0">
      <alignment horizontal="center" wrapText="1"/>
    </xf>
    <xf numFmtId="347" fontId="2" fillId="69" borderId="127" applyFont="0">
      <alignment horizontal="center" wrapText="1"/>
    </xf>
    <xf numFmtId="347" fontId="2" fillId="69" borderId="127" applyFont="0">
      <alignment horizontal="center" wrapText="1"/>
    </xf>
    <xf numFmtId="347" fontId="2" fillId="69" borderId="127" applyFont="0">
      <alignment horizontal="center" wrapText="1"/>
    </xf>
    <xf numFmtId="3" fontId="186" fillId="0" borderId="138">
      <alignment vertical="center"/>
    </xf>
    <xf numFmtId="0" fontId="2" fillId="0" borderId="0" applyNumberFormat="0" applyFont="0" applyFill="0" applyBorder="0" applyAlignment="0" applyProtection="0"/>
    <xf numFmtId="0" fontId="10" fillId="0" borderId="0"/>
    <xf numFmtId="347" fontId="2" fillId="69" borderId="127" applyFont="0">
      <alignment horizontal="center" wrapText="1"/>
    </xf>
    <xf numFmtId="347" fontId="2" fillId="69" borderId="127" applyFont="0">
      <alignment horizontal="center" wrapText="1"/>
    </xf>
    <xf numFmtId="347" fontId="2" fillId="69" borderId="127" applyFont="0">
      <alignment horizontal="center" wrapText="1"/>
    </xf>
    <xf numFmtId="347" fontId="2" fillId="69" borderId="127" applyFont="0">
      <alignment horizontal="center" wrapText="1"/>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65" fontId="286"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7" fillId="100" borderId="178" applyNumberFormat="0" applyBorder="0">
      <alignment horizontal="centerContinuous"/>
    </xf>
    <xf numFmtId="0" fontId="287" fillId="100" borderId="178" applyNumberFormat="0" applyBorder="0">
      <alignment horizontal="centerContinuous"/>
    </xf>
    <xf numFmtId="0" fontId="287" fillId="100" borderId="178" applyNumberFormat="0" applyBorder="0">
      <alignment horizontal="centerContinuous"/>
    </xf>
    <xf numFmtId="0" fontId="287" fillId="100" borderId="178" applyNumberFormat="0" applyBorder="0">
      <alignment horizontal="centerContinuous"/>
    </xf>
    <xf numFmtId="38" fontId="150" fillId="0" borderId="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45" fillId="0" borderId="0" applyNumberFormat="0"/>
    <xf numFmtId="0" fontId="10" fillId="0" borderId="0"/>
    <xf numFmtId="165" fontId="288"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0" fontId="137"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9" fillId="0" borderId="0"/>
    <xf numFmtId="343" fontId="249"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90"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8" fillId="68" borderId="0">
      <alignment horizontal="center"/>
    </xf>
    <xf numFmtId="0" fontId="2" fillId="0" borderId="0" applyNumberFormat="0" applyFont="0" applyFill="0" applyBorder="0" applyAlignment="0" applyProtection="0"/>
    <xf numFmtId="0" fontId="10" fillId="0" borderId="0"/>
    <xf numFmtId="235" fontId="288"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7" fillId="0" borderId="0"/>
    <xf numFmtId="40" fontId="291" fillId="0" borderId="0" applyBorder="0">
      <alignment horizontal="right"/>
    </xf>
    <xf numFmtId="0" fontId="292" fillId="0" borderId="0" applyNumberFormat="0" applyFont="0" applyBorder="0" applyAlignment="0">
      <alignment horizontal="left"/>
    </xf>
    <xf numFmtId="0" fontId="137" fillId="0" borderId="127" applyNumberFormat="0" applyFont="0" applyFill="0" applyBorder="0" applyAlignment="0">
      <protection hidden="1"/>
    </xf>
    <xf numFmtId="0" fontId="10" fillId="0" borderId="0"/>
    <xf numFmtId="0" fontId="137" fillId="0" borderId="127" applyNumberFormat="0" applyFont="0" applyFill="0" applyBorder="0" applyAlignment="0">
      <protection hidden="1"/>
    </xf>
    <xf numFmtId="0" fontId="10" fillId="0" borderId="0"/>
    <xf numFmtId="0" fontId="137" fillId="0" borderId="127" applyNumberFormat="0" applyFont="0" applyFill="0" applyBorder="0" applyAlignment="0">
      <protection hidden="1"/>
    </xf>
    <xf numFmtId="0" fontId="137" fillId="0" borderId="127" applyNumberFormat="0" applyFont="0" applyFill="0" applyBorder="0" applyAlignment="0">
      <protection hidden="1"/>
    </xf>
    <xf numFmtId="0" fontId="137" fillId="0" borderId="127" applyNumberFormat="0" applyFont="0" applyFill="0" applyBorder="0" applyAlignment="0">
      <protection hidden="1"/>
    </xf>
    <xf numFmtId="0" fontId="137" fillId="0" borderId="127" applyNumberFormat="0" applyFont="0" applyFill="0" applyBorder="0" applyAlignment="0">
      <protection hidden="1"/>
    </xf>
    <xf numFmtId="3" fontId="186" fillId="0" borderId="138">
      <alignment vertical="center"/>
    </xf>
    <xf numFmtId="0" fontId="2" fillId="0" borderId="0" applyNumberFormat="0" applyFont="0" applyFill="0" applyBorder="0" applyAlignment="0" applyProtection="0"/>
    <xf numFmtId="0" fontId="10" fillId="0" borderId="0"/>
    <xf numFmtId="0" fontId="137" fillId="0" borderId="127" applyNumberFormat="0" applyFont="0" applyFill="0" applyBorder="0" applyAlignment="0">
      <protection hidden="1"/>
    </xf>
    <xf numFmtId="0" fontId="137" fillId="0" borderId="127" applyNumberFormat="0" applyFont="0" applyFill="0" applyBorder="0" applyAlignment="0">
      <protection hidden="1"/>
    </xf>
    <xf numFmtId="0" fontId="137" fillId="0" borderId="127" applyNumberFormat="0" applyFont="0" applyFill="0" applyBorder="0" applyAlignment="0">
      <protection hidden="1"/>
    </xf>
    <xf numFmtId="0" fontId="137" fillId="0" borderId="127" applyNumberFormat="0" applyFont="0" applyFill="0" applyBorder="0" applyAlignment="0">
      <protection hidden="1"/>
    </xf>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 fontId="2" fillId="139" borderId="127" applyFont="0">
      <alignment horizontal="right"/>
    </xf>
    <xf numFmtId="0" fontId="10" fillId="0" borderId="0"/>
    <xf numFmtId="1" fontId="2" fillId="139" borderId="127" applyFont="0">
      <alignment horizontal="right"/>
    </xf>
    <xf numFmtId="0" fontId="2" fillId="0" borderId="0" applyNumberFormat="0" applyFont="0" applyFill="0" applyBorder="0" applyAlignment="0" applyProtection="0"/>
    <xf numFmtId="1" fontId="2" fillId="139" borderId="127" applyFont="0">
      <alignment horizontal="right"/>
    </xf>
    <xf numFmtId="1" fontId="2" fillId="139" borderId="127" applyFont="0">
      <alignment horizontal="right"/>
    </xf>
    <xf numFmtId="1" fontId="2" fillId="139" borderId="127" applyFont="0">
      <alignment horizontal="right"/>
    </xf>
    <xf numFmtId="1"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 fontId="2" fillId="139" borderId="127" applyFont="0">
      <alignment horizontal="right"/>
    </xf>
    <xf numFmtId="1" fontId="2" fillId="139" borderId="127" applyFont="0">
      <alignment horizontal="right"/>
    </xf>
    <xf numFmtId="1" fontId="2" fillId="139" borderId="127" applyFont="0">
      <alignment horizontal="right"/>
    </xf>
    <xf numFmtId="1"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03" fontId="2" fillId="139" borderId="127" applyFont="0"/>
    <xf numFmtId="0" fontId="10" fillId="0" borderId="0"/>
    <xf numFmtId="303" fontId="2" fillId="139" borderId="127" applyFont="0"/>
    <xf numFmtId="0" fontId="2" fillId="0" borderId="0" applyNumberFormat="0" applyFont="0" applyFill="0" applyBorder="0" applyAlignment="0" applyProtection="0"/>
    <xf numFmtId="303" fontId="2" fillId="139" borderId="127" applyFont="0"/>
    <xf numFmtId="303" fontId="2" fillId="139" borderId="127" applyFont="0"/>
    <xf numFmtId="303" fontId="2" fillId="139" borderId="127" applyFont="0"/>
    <xf numFmtId="303" fontId="2" fillId="139" borderId="127" applyFont="0"/>
    <xf numFmtId="3" fontId="186" fillId="0" borderId="138">
      <alignment vertical="center"/>
    </xf>
    <xf numFmtId="0" fontId="2" fillId="0" borderId="0" applyNumberFormat="0" applyFont="0" applyFill="0" applyBorder="0" applyAlignment="0" applyProtection="0"/>
    <xf numFmtId="0" fontId="10" fillId="0" borderId="0"/>
    <xf numFmtId="303" fontId="2" fillId="139" borderId="127" applyFont="0"/>
    <xf numFmtId="303" fontId="2" fillId="139" borderId="127" applyFont="0"/>
    <xf numFmtId="303" fontId="2" fillId="139" borderId="127" applyFont="0"/>
    <xf numFmtId="303" fontId="2" fillId="139" borderId="127" applyFont="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139" borderId="127" applyFont="0">
      <alignment horizontal="right"/>
    </xf>
    <xf numFmtId="0" fontId="10" fillId="0" borderId="0"/>
    <xf numFmtId="9" fontId="2" fillId="139" borderId="127" applyFont="0">
      <alignment horizontal="right"/>
    </xf>
    <xf numFmtId="0" fontId="2" fillId="0" borderId="0" applyNumberFormat="0" applyFont="0" applyFill="0" applyBorder="0" applyAlignment="0" applyProtection="0"/>
    <xf numFmtId="9" fontId="2" fillId="139" borderId="127" applyFont="0">
      <alignment horizontal="right"/>
    </xf>
    <xf numFmtId="9" fontId="2" fillId="139" borderId="127" applyFont="0">
      <alignment horizontal="right"/>
    </xf>
    <xf numFmtId="9" fontId="2" fillId="139" borderId="127" applyFont="0">
      <alignment horizontal="right"/>
    </xf>
    <xf numFmtId="9"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9" fontId="2" fillId="139" borderId="127" applyFont="0">
      <alignment horizontal="right"/>
    </xf>
    <xf numFmtId="9" fontId="2" fillId="139" borderId="127" applyFont="0">
      <alignment horizontal="right"/>
    </xf>
    <xf numFmtId="9" fontId="2" fillId="139" borderId="127" applyFont="0">
      <alignment horizontal="right"/>
    </xf>
    <xf numFmtId="9"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30" fontId="2" fillId="139" borderId="127" applyFont="0">
      <alignment horizontal="right"/>
    </xf>
    <xf numFmtId="0" fontId="10" fillId="0" borderId="0"/>
    <xf numFmtId="330" fontId="2" fillId="139" borderId="127" applyFont="0">
      <alignment horizontal="right"/>
    </xf>
    <xf numFmtId="0" fontId="2" fillId="0" borderId="0" applyNumberFormat="0" applyFont="0" applyFill="0" applyBorder="0" applyAlignment="0" applyProtection="0"/>
    <xf numFmtId="330" fontId="2" fillId="139" borderId="127" applyFont="0">
      <alignment horizontal="right"/>
    </xf>
    <xf numFmtId="330" fontId="2" fillId="139" borderId="127" applyFont="0">
      <alignment horizontal="right"/>
    </xf>
    <xf numFmtId="330" fontId="2" fillId="139" borderId="127" applyFont="0">
      <alignment horizontal="right"/>
    </xf>
    <xf numFmtId="330"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330" fontId="2" fillId="139" borderId="127" applyFont="0">
      <alignment horizontal="right"/>
    </xf>
    <xf numFmtId="330" fontId="2" fillId="139" borderId="127" applyFont="0">
      <alignment horizontal="right"/>
    </xf>
    <xf numFmtId="330" fontId="2" fillId="139" borderId="127" applyFont="0">
      <alignment horizontal="right"/>
    </xf>
    <xf numFmtId="330"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 fillId="139" borderId="127" applyFont="0">
      <alignment horizontal="right"/>
    </xf>
    <xf numFmtId="0" fontId="10" fillId="0" borderId="0"/>
    <xf numFmtId="10" fontId="2" fillId="139" borderId="127" applyFont="0">
      <alignment horizontal="right"/>
    </xf>
    <xf numFmtId="0" fontId="2" fillId="0" borderId="0" applyNumberFormat="0" applyFont="0" applyFill="0" applyBorder="0" applyAlignment="0" applyProtection="0"/>
    <xf numFmtId="10" fontId="2" fillId="139" borderId="127" applyFont="0">
      <alignment horizontal="right"/>
    </xf>
    <xf numFmtId="10" fontId="2" fillId="139" borderId="127" applyFont="0">
      <alignment horizontal="right"/>
    </xf>
    <xf numFmtId="10" fontId="2" fillId="139" borderId="127" applyFont="0">
      <alignment horizontal="right"/>
    </xf>
    <xf numFmtId="10"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0" fontId="2" fillId="139" borderId="127" applyFont="0">
      <alignment horizontal="right"/>
    </xf>
    <xf numFmtId="10" fontId="2" fillId="139" borderId="127" applyFont="0">
      <alignment horizontal="right"/>
    </xf>
    <xf numFmtId="10" fontId="2" fillId="139" borderId="127" applyFont="0">
      <alignment horizontal="right"/>
    </xf>
    <xf numFmtId="10" fontId="2" fillId="139"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139" borderId="127" applyFont="0">
      <alignment horizontal="center" wrapText="1"/>
    </xf>
    <xf numFmtId="0" fontId="10" fillId="0" borderId="0"/>
    <xf numFmtId="0" fontId="2" fillId="139" borderId="127" applyFont="0">
      <alignment horizontal="center" wrapText="1"/>
    </xf>
    <xf numFmtId="0" fontId="2" fillId="0" borderId="0" applyNumberFormat="0" applyFont="0" applyFill="0" applyBorder="0" applyAlignment="0" applyProtection="0"/>
    <xf numFmtId="0" fontId="2" fillId="139" borderId="127" applyFont="0">
      <alignment horizontal="center" wrapText="1"/>
    </xf>
    <xf numFmtId="0" fontId="2" fillId="139" borderId="127" applyFont="0">
      <alignment horizontal="center" wrapText="1"/>
    </xf>
    <xf numFmtId="0" fontId="2" fillId="139" borderId="127" applyFont="0">
      <alignment horizontal="center" wrapText="1"/>
    </xf>
    <xf numFmtId="0" fontId="2" fillId="139" borderId="127" applyFont="0">
      <alignment horizontal="center" wrapText="1"/>
    </xf>
    <xf numFmtId="3" fontId="186" fillId="0" borderId="138">
      <alignment vertical="center"/>
    </xf>
    <xf numFmtId="0" fontId="2" fillId="0" borderId="0" applyNumberFormat="0" applyFont="0" applyFill="0" applyBorder="0" applyAlignment="0" applyProtection="0"/>
    <xf numFmtId="0" fontId="10" fillId="0" borderId="0"/>
    <xf numFmtId="0" fontId="2" fillId="139" borderId="127" applyFont="0">
      <alignment horizontal="center" wrapText="1"/>
    </xf>
    <xf numFmtId="0" fontId="2" fillId="139" borderId="127" applyFont="0">
      <alignment horizontal="center" wrapText="1"/>
    </xf>
    <xf numFmtId="0" fontId="2" fillId="139" borderId="127" applyFont="0">
      <alignment horizontal="center" wrapText="1"/>
    </xf>
    <xf numFmtId="0" fontId="2" fillId="139" borderId="127" applyFont="0">
      <alignment horizontal="center" wrapText="1"/>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49" fontId="2" fillId="139" borderId="127" applyFont="0"/>
    <xf numFmtId="0" fontId="10" fillId="0" borderId="0"/>
    <xf numFmtId="0" fontId="10" fillId="0" borderId="0"/>
    <xf numFmtId="3" fontId="186" fillId="0" borderId="138">
      <alignment vertical="center"/>
    </xf>
    <xf numFmtId="0" fontId="10" fillId="0" borderId="0"/>
    <xf numFmtId="0" fontId="10" fillId="0" borderId="0"/>
    <xf numFmtId="49" fontId="2" fillId="139" borderId="127" applyFont="0"/>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303" fontId="2" fillId="140" borderId="127" applyFont="0"/>
    <xf numFmtId="0" fontId="10" fillId="0" borderId="0"/>
    <xf numFmtId="303" fontId="2" fillId="140" borderId="127" applyFont="0"/>
    <xf numFmtId="0" fontId="2" fillId="0" borderId="0" applyNumberFormat="0" applyFont="0" applyFill="0" applyBorder="0" applyAlignment="0" applyProtection="0"/>
    <xf numFmtId="303" fontId="2" fillId="140" borderId="127" applyFont="0"/>
    <xf numFmtId="303" fontId="2" fillId="140" borderId="127" applyFont="0"/>
    <xf numFmtId="303" fontId="2" fillId="140" borderId="127" applyFont="0"/>
    <xf numFmtId="303" fontId="2" fillId="140" borderId="127" applyFont="0"/>
    <xf numFmtId="3" fontId="186" fillId="0" borderId="138">
      <alignment vertical="center"/>
    </xf>
    <xf numFmtId="0" fontId="2" fillId="0" borderId="0" applyNumberFormat="0" applyFont="0" applyFill="0" applyBorder="0" applyAlignment="0" applyProtection="0"/>
    <xf numFmtId="0" fontId="10" fillId="0" borderId="0"/>
    <xf numFmtId="303" fontId="2" fillId="140" borderId="127" applyFont="0"/>
    <xf numFmtId="303" fontId="2" fillId="140" borderId="127" applyFont="0"/>
    <xf numFmtId="303" fontId="2" fillId="140" borderId="127" applyFont="0"/>
    <xf numFmtId="303" fontId="2" fillId="140" borderId="127" applyFont="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140" borderId="127" applyFont="0">
      <alignment horizontal="right"/>
    </xf>
    <xf numFmtId="0" fontId="10" fillId="0" borderId="0"/>
    <xf numFmtId="9" fontId="2" fillId="140" borderId="127" applyFont="0">
      <alignment horizontal="right"/>
    </xf>
    <xf numFmtId="0" fontId="2" fillId="0" borderId="0" applyNumberFormat="0" applyFont="0" applyFill="0" applyBorder="0" applyAlignment="0" applyProtection="0"/>
    <xf numFmtId="9" fontId="2" fillId="140" borderId="127" applyFont="0">
      <alignment horizontal="right"/>
    </xf>
    <xf numFmtId="9" fontId="2" fillId="140" borderId="127" applyFont="0">
      <alignment horizontal="right"/>
    </xf>
    <xf numFmtId="9" fontId="2" fillId="140" borderId="127" applyFont="0">
      <alignment horizontal="right"/>
    </xf>
    <xf numFmtId="9" fontId="2" fillId="140"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9" fontId="2" fillId="140" borderId="127" applyFont="0">
      <alignment horizontal="right"/>
    </xf>
    <xf numFmtId="9" fontId="2" fillId="140" borderId="127" applyFont="0">
      <alignment horizontal="right"/>
    </xf>
    <xf numFmtId="9" fontId="2" fillId="140" borderId="127" applyFont="0">
      <alignment horizontal="right"/>
    </xf>
    <xf numFmtId="9" fontId="2" fillId="140"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310" fontId="2" fillId="141" borderId="127">
      <alignment vertical="center"/>
    </xf>
    <xf numFmtId="310" fontId="2" fillId="141" borderId="127">
      <alignment vertical="center"/>
    </xf>
    <xf numFmtId="310" fontId="2" fillId="141" borderId="127">
      <alignment vertical="center"/>
    </xf>
    <xf numFmtId="310" fontId="2" fillId="141" borderId="127">
      <alignment vertical="center"/>
    </xf>
    <xf numFmtId="310" fontId="2" fillId="141" borderId="127">
      <alignment vertical="center"/>
    </xf>
    <xf numFmtId="303" fontId="2" fillId="88" borderId="127" applyFont="0">
      <alignment horizontal="right"/>
    </xf>
    <xf numFmtId="0" fontId="10" fillId="0" borderId="0"/>
    <xf numFmtId="303" fontId="2" fillId="88" borderId="127" applyFont="0">
      <alignment horizontal="right"/>
    </xf>
    <xf numFmtId="0" fontId="2" fillId="0" borderId="0" applyNumberFormat="0" applyFont="0" applyFill="0" applyBorder="0" applyAlignment="0" applyProtection="0"/>
    <xf numFmtId="303" fontId="2" fillId="88" borderId="127" applyFont="0">
      <alignment horizontal="right"/>
    </xf>
    <xf numFmtId="303" fontId="2" fillId="88" borderId="127" applyFont="0">
      <alignment horizontal="right"/>
    </xf>
    <xf numFmtId="303" fontId="2" fillId="88" borderId="127" applyFont="0">
      <alignment horizontal="right"/>
    </xf>
    <xf numFmtId="303"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303" fontId="2" fillId="88" borderId="127" applyFont="0">
      <alignment horizontal="right"/>
    </xf>
    <xf numFmtId="303" fontId="2" fillId="88" borderId="127" applyFont="0">
      <alignment horizontal="right"/>
    </xf>
    <xf numFmtId="303" fontId="2" fillId="88" borderId="127" applyFont="0">
      <alignment horizontal="right"/>
    </xf>
    <xf numFmtId="303"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 fontId="2" fillId="88" borderId="127" applyFont="0">
      <alignment horizontal="right"/>
    </xf>
    <xf numFmtId="0" fontId="10" fillId="0" borderId="0"/>
    <xf numFmtId="1" fontId="2" fillId="88" borderId="127" applyFont="0">
      <alignment horizontal="right"/>
    </xf>
    <xf numFmtId="0" fontId="2" fillId="0" borderId="0" applyNumberFormat="0" applyFont="0" applyFill="0" applyBorder="0" applyAlignment="0" applyProtection="0"/>
    <xf numFmtId="1" fontId="2" fillId="88" borderId="127" applyFont="0">
      <alignment horizontal="right"/>
    </xf>
    <xf numFmtId="1" fontId="2" fillId="88" borderId="127" applyFont="0">
      <alignment horizontal="right"/>
    </xf>
    <xf numFmtId="1" fontId="2" fillId="88" borderId="127" applyFont="0">
      <alignment horizontal="right"/>
    </xf>
    <xf numFmtId="1"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 fontId="2" fillId="88" borderId="127" applyFont="0">
      <alignment horizontal="right"/>
    </xf>
    <xf numFmtId="1" fontId="2" fillId="88" borderId="127" applyFont="0">
      <alignment horizontal="right"/>
    </xf>
    <xf numFmtId="1" fontId="2" fillId="88" borderId="127" applyFont="0">
      <alignment horizontal="right"/>
    </xf>
    <xf numFmtId="1"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03" fontId="2" fillId="88" borderId="127" applyFont="0"/>
    <xf numFmtId="0" fontId="10" fillId="0" borderId="0"/>
    <xf numFmtId="303" fontId="2" fillId="88" borderId="127" applyFont="0"/>
    <xf numFmtId="0" fontId="2" fillId="0" borderId="0" applyNumberFormat="0" applyFont="0" applyFill="0" applyBorder="0" applyAlignment="0" applyProtection="0"/>
    <xf numFmtId="303" fontId="2" fillId="88" borderId="127" applyFont="0"/>
    <xf numFmtId="303" fontId="2" fillId="88" borderId="127" applyFont="0"/>
    <xf numFmtId="303" fontId="2" fillId="88" borderId="127" applyFont="0"/>
    <xf numFmtId="303" fontId="2" fillId="88" borderId="127" applyFont="0"/>
    <xf numFmtId="3" fontId="186" fillId="0" borderId="138">
      <alignment vertical="center"/>
    </xf>
    <xf numFmtId="0" fontId="2" fillId="0" borderId="0" applyNumberFormat="0" applyFont="0" applyFill="0" applyBorder="0" applyAlignment="0" applyProtection="0"/>
    <xf numFmtId="0" fontId="10" fillId="0" borderId="0"/>
    <xf numFmtId="303" fontId="2" fillId="88" borderId="127" applyFont="0"/>
    <xf numFmtId="303" fontId="2" fillId="88" borderId="127" applyFont="0"/>
    <xf numFmtId="303" fontId="2" fillId="88" borderId="127" applyFont="0"/>
    <xf numFmtId="303" fontId="2" fillId="88" borderId="127" applyFont="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259" fontId="2" fillId="88" borderId="127" applyFont="0"/>
    <xf numFmtId="0" fontId="10" fillId="0" borderId="0"/>
    <xf numFmtId="259" fontId="2" fillId="88" borderId="127" applyFont="0"/>
    <xf numFmtId="0" fontId="2" fillId="0" borderId="0" applyNumberFormat="0" applyFont="0" applyFill="0" applyBorder="0" applyAlignment="0" applyProtection="0"/>
    <xf numFmtId="259" fontId="2" fillId="88" borderId="127" applyFont="0"/>
    <xf numFmtId="259" fontId="2" fillId="88" borderId="127" applyFont="0"/>
    <xf numFmtId="259" fontId="2" fillId="88" borderId="127" applyFont="0"/>
    <xf numFmtId="259" fontId="2" fillId="88" borderId="127" applyFont="0"/>
    <xf numFmtId="3" fontId="186" fillId="0" borderId="138">
      <alignment vertical="center"/>
    </xf>
    <xf numFmtId="0" fontId="2" fillId="0" borderId="0" applyNumberFormat="0" applyFont="0" applyFill="0" applyBorder="0" applyAlignment="0" applyProtection="0"/>
    <xf numFmtId="0" fontId="10" fillId="0" borderId="0"/>
    <xf numFmtId="259" fontId="2" fillId="88" borderId="127" applyFont="0"/>
    <xf numFmtId="259" fontId="2" fillId="88" borderId="127" applyFont="0"/>
    <xf numFmtId="259" fontId="2" fillId="88" borderId="127" applyFont="0"/>
    <xf numFmtId="259" fontId="2" fillId="88" borderId="127" applyFont="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 fillId="88" borderId="127" applyFont="0">
      <alignment horizontal="right"/>
    </xf>
    <xf numFmtId="0" fontId="10" fillId="0" borderId="0"/>
    <xf numFmtId="10" fontId="2" fillId="88" borderId="127" applyFont="0">
      <alignment horizontal="right"/>
    </xf>
    <xf numFmtId="0" fontId="2" fillId="0" borderId="0" applyNumberFormat="0" applyFont="0" applyFill="0" applyBorder="0" applyAlignment="0" applyProtection="0"/>
    <xf numFmtId="10" fontId="2" fillId="88" borderId="127" applyFont="0">
      <alignment horizontal="right"/>
    </xf>
    <xf numFmtId="10" fontId="2" fillId="88" borderId="127" applyFont="0">
      <alignment horizontal="right"/>
    </xf>
    <xf numFmtId="10" fontId="2" fillId="88" borderId="127" applyFont="0">
      <alignment horizontal="right"/>
    </xf>
    <xf numFmtId="10"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0" fontId="2" fillId="88" borderId="127" applyFont="0">
      <alignment horizontal="right"/>
    </xf>
    <xf numFmtId="10" fontId="2" fillId="88" borderId="127" applyFont="0">
      <alignment horizontal="right"/>
    </xf>
    <xf numFmtId="10" fontId="2" fillId="88" borderId="127" applyFont="0">
      <alignment horizontal="right"/>
    </xf>
    <xf numFmtId="10"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9" fontId="2" fillId="88" borderId="127" applyFont="0">
      <alignment horizontal="right"/>
    </xf>
    <xf numFmtId="0" fontId="10" fillId="0" borderId="0"/>
    <xf numFmtId="9" fontId="2" fillId="88" borderId="127" applyFont="0">
      <alignment horizontal="right"/>
    </xf>
    <xf numFmtId="0" fontId="2" fillId="0" borderId="0" applyNumberFormat="0" applyFont="0" applyFill="0" applyBorder="0" applyAlignment="0" applyProtection="0"/>
    <xf numFmtId="9" fontId="2" fillId="88" borderId="127" applyFont="0">
      <alignment horizontal="right"/>
    </xf>
    <xf numFmtId="9" fontId="2" fillId="88" borderId="127" applyFont="0">
      <alignment horizontal="right"/>
    </xf>
    <xf numFmtId="9" fontId="2" fillId="88" borderId="127" applyFont="0">
      <alignment horizontal="right"/>
    </xf>
    <xf numFmtId="9"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9" fontId="2" fillId="88" borderId="127" applyFont="0">
      <alignment horizontal="right"/>
    </xf>
    <xf numFmtId="9" fontId="2" fillId="88" borderId="127" applyFont="0">
      <alignment horizontal="right"/>
    </xf>
    <xf numFmtId="9" fontId="2" fillId="88" borderId="127" applyFont="0">
      <alignment horizontal="right"/>
    </xf>
    <xf numFmtId="9"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30" fontId="2" fillId="88" borderId="127" applyFont="0">
      <alignment horizontal="right"/>
    </xf>
    <xf numFmtId="0" fontId="10" fillId="0" borderId="0"/>
    <xf numFmtId="330" fontId="2" fillId="88" borderId="127" applyFont="0">
      <alignment horizontal="right"/>
    </xf>
    <xf numFmtId="0" fontId="2" fillId="0" borderId="0" applyNumberFormat="0" applyFont="0" applyFill="0" applyBorder="0" applyAlignment="0" applyProtection="0"/>
    <xf numFmtId="330" fontId="2" fillId="88" borderId="127" applyFont="0">
      <alignment horizontal="right"/>
    </xf>
    <xf numFmtId="330" fontId="2" fillId="88" borderId="127" applyFont="0">
      <alignment horizontal="right"/>
    </xf>
    <xf numFmtId="330" fontId="2" fillId="88" borderId="127" applyFont="0">
      <alignment horizontal="right"/>
    </xf>
    <xf numFmtId="330"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330" fontId="2" fillId="88" borderId="127" applyFont="0">
      <alignment horizontal="right"/>
    </xf>
    <xf numFmtId="330" fontId="2" fillId="88" borderId="127" applyFont="0">
      <alignment horizontal="right"/>
    </xf>
    <xf numFmtId="330" fontId="2" fillId="88" borderId="127" applyFont="0">
      <alignment horizontal="right"/>
    </xf>
    <xf numFmtId="330" fontId="2" fillId="88" borderId="127"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10" fontId="2" fillId="88"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30" applyFont="0">
      <alignment horizontal="right"/>
    </xf>
    <xf numFmtId="0" fontId="2" fillId="0" borderId="0" applyNumberFormat="0" applyFont="0" applyFill="0" applyBorder="0" applyAlignment="0" applyProtection="0"/>
    <xf numFmtId="10" fontId="2" fillId="88" borderId="130" applyFont="0">
      <alignment horizontal="right"/>
    </xf>
    <xf numFmtId="10" fontId="2" fillId="88" borderId="130" applyFont="0">
      <alignment horizontal="right"/>
    </xf>
    <xf numFmtId="10" fontId="2" fillId="88" borderId="130" applyFont="0">
      <alignment horizontal="right"/>
    </xf>
    <xf numFmtId="10" fontId="2" fillId="88" borderId="130"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10" fontId="2" fillId="88" borderId="130" applyFont="0">
      <alignment horizontal="right"/>
    </xf>
    <xf numFmtId="10" fontId="2" fillId="88" borderId="130" applyFont="0">
      <alignment horizontal="right"/>
    </xf>
    <xf numFmtId="10" fontId="2" fillId="88" borderId="130" applyFont="0">
      <alignment horizontal="right"/>
    </xf>
    <xf numFmtId="10" fontId="2" fillId="88" borderId="130" applyFont="0">
      <alignment horizontal="right"/>
    </xf>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88" borderId="127" applyFont="0">
      <alignment horizontal="center" wrapText="1"/>
      <protection locked="0"/>
    </xf>
    <xf numFmtId="0" fontId="10" fillId="0" borderId="0"/>
    <xf numFmtId="0" fontId="2" fillId="88" borderId="127" applyFont="0">
      <alignment horizontal="center" wrapText="1"/>
      <protection locked="0"/>
    </xf>
    <xf numFmtId="0" fontId="2" fillId="0" borderId="0" applyNumberFormat="0" applyFont="0" applyFill="0" applyBorder="0" applyAlignment="0" applyProtection="0"/>
    <xf numFmtId="0" fontId="2" fillId="88" borderId="127" applyFont="0">
      <alignment horizontal="center" wrapText="1"/>
      <protection locked="0"/>
    </xf>
    <xf numFmtId="0" fontId="2" fillId="88" borderId="127" applyFont="0">
      <alignment horizontal="center" wrapText="1"/>
      <protection locked="0"/>
    </xf>
    <xf numFmtId="0" fontId="2" fillId="88" borderId="127" applyFont="0">
      <alignment horizontal="center" wrapText="1"/>
      <protection locked="0"/>
    </xf>
    <xf numFmtId="0" fontId="2" fillId="88" borderId="127" applyFont="0">
      <alignment horizontal="center" wrapText="1"/>
      <protection locked="0"/>
    </xf>
    <xf numFmtId="3" fontId="186" fillId="0" borderId="138">
      <alignment vertical="center"/>
    </xf>
    <xf numFmtId="0" fontId="2" fillId="0" borderId="0" applyNumberFormat="0" applyFont="0" applyFill="0" applyBorder="0" applyAlignment="0" applyProtection="0"/>
    <xf numFmtId="0" fontId="10" fillId="0" borderId="0"/>
    <xf numFmtId="0" fontId="2" fillId="88" borderId="127" applyFont="0">
      <alignment horizontal="center" wrapText="1"/>
      <protection locked="0"/>
    </xf>
    <xf numFmtId="0" fontId="2" fillId="88" borderId="127" applyFont="0">
      <alignment horizontal="center" wrapText="1"/>
      <protection locked="0"/>
    </xf>
    <xf numFmtId="0" fontId="2" fillId="88" borderId="127" applyFont="0">
      <alignment horizontal="center" wrapText="1"/>
      <protection locked="0"/>
    </xf>
    <xf numFmtId="0" fontId="2" fillId="88" borderId="127" applyFont="0">
      <alignment horizontal="center" wrapText="1"/>
      <protection locked="0"/>
    </xf>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49" fontId="2" fillId="88" borderId="127" applyFont="0"/>
    <xf numFmtId="0" fontId="10" fillId="0" borderId="0"/>
    <xf numFmtId="0" fontId="10" fillId="0" borderId="0"/>
    <xf numFmtId="3" fontId="186" fillId="0" borderId="138">
      <alignment vertical="center"/>
    </xf>
    <xf numFmtId="0" fontId="10" fillId="0" borderId="0"/>
    <xf numFmtId="0" fontId="10" fillId="0" borderId="0"/>
    <xf numFmtId="49" fontId="2" fillId="88" borderId="127" applyFont="0"/>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 fontId="186" fillId="0" borderId="138">
      <alignment vertical="center"/>
    </xf>
    <xf numFmtId="0" fontId="293" fillId="0" borderId="179" applyNumberFormat="0" applyAlignment="0" applyProtection="0"/>
    <xf numFmtId="0" fontId="294"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Alignment="0" applyProtection="0"/>
    <xf numFmtId="0" fontId="295" fillId="0" borderId="0" applyNumberFormat="0" applyFill="0" applyBorder="0" applyProtection="0"/>
    <xf numFmtId="0" fontId="296" fillId="0" borderId="0" applyNumberFormat="0" applyFill="0" applyBorder="0" applyProtection="0">
      <alignment vertical="top"/>
    </xf>
    <xf numFmtId="0" fontId="297"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7" fillId="0" borderId="129" applyNumberFormat="0" applyProtection="0">
      <alignment horizontal="left" vertical="top"/>
    </xf>
    <xf numFmtId="0" fontId="297" fillId="0" borderId="129" applyNumberFormat="0" applyProtection="0">
      <alignment horizontal="left" vertical="top"/>
    </xf>
    <xf numFmtId="0" fontId="2" fillId="0" borderId="0" applyNumberFormat="0" applyFont="0" applyFill="0" applyBorder="0" applyAlignment="0" applyProtection="0"/>
    <xf numFmtId="0" fontId="297" fillId="0" borderId="129" applyNumberFormat="0" applyProtection="0">
      <alignment horizontal="right" vertical="top"/>
    </xf>
    <xf numFmtId="0" fontId="297" fillId="0" borderId="129" applyNumberFormat="0" applyProtection="0">
      <alignment horizontal="right" vertical="top"/>
    </xf>
    <xf numFmtId="0" fontId="297" fillId="0" borderId="129" applyNumberFormat="0" applyProtection="0">
      <alignment horizontal="right" vertical="top"/>
    </xf>
    <xf numFmtId="0" fontId="297" fillId="0" borderId="129" applyNumberFormat="0" applyProtection="0">
      <alignment horizontal="right" vertical="top"/>
    </xf>
    <xf numFmtId="0" fontId="297" fillId="0" borderId="129" applyNumberFormat="0" applyProtection="0">
      <alignment horizontal="right" vertical="top"/>
    </xf>
    <xf numFmtId="0" fontId="294" fillId="0" borderId="0" applyNumberFormat="0" applyProtection="0">
      <alignment horizontal="left" vertical="top"/>
    </xf>
    <xf numFmtId="0" fontId="294" fillId="0" borderId="0" applyNumberFormat="0" applyProtection="0">
      <alignment horizontal="right" vertical="top"/>
    </xf>
    <xf numFmtId="0" fontId="293" fillId="0" borderId="0" applyNumberFormat="0" applyProtection="0">
      <alignment horizontal="left" vertical="top"/>
    </xf>
    <xf numFmtId="0" fontId="293"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298" fillId="0" borderId="0" applyNumberFormat="0" applyFill="0" applyBorder="0" applyProtection="0">
      <alignment horizontal="right" vertical="top"/>
    </xf>
    <xf numFmtId="0" fontId="294" fillId="0" borderId="129" applyNumberFormat="0" applyFill="0" applyAlignment="0" applyProtection="0"/>
    <xf numFmtId="0" fontId="294" fillId="0" borderId="129" applyNumberFormat="0" applyFill="0" applyAlignment="0" applyProtection="0"/>
    <xf numFmtId="0" fontId="294" fillId="0" borderId="129" applyNumberFormat="0" applyFill="0" applyAlignment="0" applyProtection="0"/>
    <xf numFmtId="0" fontId="294" fillId="0" borderId="129" applyNumberFormat="0" applyFill="0" applyAlignment="0" applyProtection="0"/>
    <xf numFmtId="0" fontId="294" fillId="0" borderId="129" applyNumberFormat="0" applyFill="0" applyAlignment="0" applyProtection="0"/>
    <xf numFmtId="0" fontId="293" fillId="0" borderId="107" applyNumberFormat="0" applyFont="0" applyFill="0" applyAlignment="0" applyProtection="0">
      <alignment horizontal="left" vertical="top"/>
    </xf>
    <xf numFmtId="0" fontId="293" fillId="0" borderId="107" applyNumberFormat="0" applyFont="0" applyFill="0" applyAlignment="0" applyProtection="0">
      <alignment horizontal="left" vertical="top"/>
    </xf>
    <xf numFmtId="0" fontId="293" fillId="0" borderId="107" applyNumberFormat="0" applyFont="0" applyFill="0" applyAlignment="0" applyProtection="0">
      <alignment horizontal="left" vertical="top"/>
    </xf>
    <xf numFmtId="0" fontId="293" fillId="0" borderId="107" applyNumberFormat="0" applyFont="0" applyFill="0" applyAlignment="0" applyProtection="0">
      <alignment horizontal="left" vertical="top"/>
    </xf>
    <xf numFmtId="0" fontId="293" fillId="0" borderId="107" applyNumberFormat="0" applyFont="0" applyFill="0" applyAlignment="0" applyProtection="0">
      <alignment horizontal="left" vertical="top"/>
    </xf>
    <xf numFmtId="0" fontId="294" fillId="0" borderId="111" applyNumberFormat="0" applyFill="0" applyAlignment="0" applyProtection="0">
      <alignment vertical="top"/>
    </xf>
    <xf numFmtId="0" fontId="294" fillId="0" borderId="111" applyNumberFormat="0" applyFill="0" applyAlignment="0" applyProtection="0">
      <alignment vertical="top"/>
    </xf>
    <xf numFmtId="348" fontId="249"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299" fillId="0" borderId="0" applyBorder="0" applyProtection="0">
      <alignment vertical="center"/>
    </xf>
    <xf numFmtId="276" fontId="299"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300"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0" fillId="106"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38"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1"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2"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2" fillId="0" borderId="0">
      <alignment horizontal="centerContinuous"/>
    </xf>
    <xf numFmtId="0" fontId="10" fillId="0" borderId="0"/>
    <xf numFmtId="0" fontId="10" fillId="0" borderId="0"/>
    <xf numFmtId="3" fontId="186" fillId="0" borderId="138">
      <alignment vertical="center"/>
    </xf>
    <xf numFmtId="0" fontId="302"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62" fillId="126" borderId="183"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3" fontId="186"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6" fillId="0" borderId="138">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303"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7"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4" fillId="143" borderId="0" applyNumberFormat="0">
      <alignment horizontal="left"/>
    </xf>
    <xf numFmtId="0" fontId="304" fillId="143" borderId="0" applyNumberFormat="0">
      <alignment horizontal="left"/>
    </xf>
    <xf numFmtId="0" fontId="304"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5"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350" fontId="305" fillId="0" borderId="0">
      <protection locked="0"/>
    </xf>
    <xf numFmtId="350" fontId="305" fillId="0" borderId="0">
      <protection locked="0"/>
    </xf>
    <xf numFmtId="0" fontId="10" fillId="0" borderId="0"/>
    <xf numFmtId="0" fontId="76" fillId="0" borderId="0" applyNumberForma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6" fillId="144" borderId="0">
      <alignment horizontal="centerContinuous"/>
    </xf>
    <xf numFmtId="0" fontId="307" fillId="63" borderId="0" applyNumberFormat="0" applyBorder="0" applyAlignment="0">
      <alignment horizontal="center"/>
    </xf>
    <xf numFmtId="0" fontId="308" fillId="0" borderId="106"/>
    <xf numFmtId="0" fontId="10" fillId="0" borderId="0"/>
    <xf numFmtId="0" fontId="308" fillId="0" borderId="106"/>
    <xf numFmtId="0" fontId="10" fillId="0" borderId="0"/>
    <xf numFmtId="0" fontId="308" fillId="0" borderId="106"/>
    <xf numFmtId="0" fontId="10" fillId="0" borderId="0"/>
    <xf numFmtId="0" fontId="308" fillId="0" borderId="106"/>
    <xf numFmtId="0" fontId="308" fillId="0" borderId="106"/>
    <xf numFmtId="245" fontId="230" fillId="0" borderId="0"/>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106">
      <alignment horizontal="left"/>
    </xf>
    <xf numFmtId="252" fontId="2" fillId="0" borderId="106">
      <alignment horizontal="left"/>
    </xf>
    <xf numFmtId="252"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186"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178" fillId="0" borderId="185">
      <alignment horizontal="right"/>
    </xf>
    <xf numFmtId="0" fontId="249"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9" fillId="0" borderId="186" applyProtection="0">
      <alignment horizontal="center"/>
    </xf>
    <xf numFmtId="0" fontId="249" fillId="0" borderId="186" applyProtection="0">
      <alignment horizontal="center"/>
    </xf>
    <xf numFmtId="0" fontId="249" fillId="0" borderId="186" applyProtection="0">
      <alignment horizontal="center"/>
    </xf>
    <xf numFmtId="0" fontId="249" fillId="0" borderId="186" applyProtection="0">
      <alignment horizontal="center"/>
    </xf>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05" fillId="69" borderId="0">
      <alignment horizontal="center"/>
    </xf>
    <xf numFmtId="0" fontId="105" fillId="69" borderId="0">
      <alignment horizontal="center"/>
    </xf>
    <xf numFmtId="3" fontId="186" fillId="0" borderId="138">
      <alignment vertical="center"/>
    </xf>
    <xf numFmtId="0" fontId="309" fillId="99" borderId="0" applyNumberFormat="0" applyBorder="0"/>
    <xf numFmtId="0" fontId="162" fillId="0" borderId="187" applyNumberFormat="0" applyFont="0" applyFill="0" applyAlignment="0"/>
    <xf numFmtId="0" fontId="310"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56" fillId="0" borderId="63" applyNumberFormat="0" applyBorder="0">
      <protection locked="0"/>
    </xf>
    <xf numFmtId="37" fontId="311" fillId="106" borderId="0"/>
    <xf numFmtId="37" fontId="137" fillId="145" borderId="127" applyNumberFormat="0" applyAlignment="0" applyProtection="0"/>
    <xf numFmtId="0" fontId="2" fillId="0" borderId="0" applyNumberFormat="0" applyFont="0" applyFill="0" applyBorder="0" applyAlignment="0" applyProtection="0"/>
    <xf numFmtId="37" fontId="137" fillId="145" borderId="127" applyNumberFormat="0" applyAlignment="0" applyProtection="0"/>
    <xf numFmtId="37" fontId="137" fillId="145" borderId="127" applyNumberFormat="0" applyAlignment="0" applyProtection="0"/>
    <xf numFmtId="37" fontId="137" fillId="145" borderId="127" applyNumberFormat="0" applyAlignment="0" applyProtection="0"/>
    <xf numFmtId="37" fontId="137" fillId="145" borderId="127" applyNumberFormat="0" applyAlignment="0" applyProtection="0"/>
    <xf numFmtId="3" fontId="186" fillId="0" borderId="138">
      <alignment vertical="center"/>
    </xf>
    <xf numFmtId="0" fontId="2" fillId="0" borderId="0" applyNumberFormat="0" applyFont="0" applyFill="0" applyBorder="0" applyAlignment="0" applyProtection="0"/>
    <xf numFmtId="0" fontId="125" fillId="0" borderId="0" applyNumberFormat="0" applyFill="0" applyBorder="0" applyAlignment="0" applyProtection="0"/>
    <xf numFmtId="0" fontId="10" fillId="0" borderId="0"/>
    <xf numFmtId="0" fontId="10" fillId="0" borderId="0"/>
    <xf numFmtId="220" fontId="31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13" fillId="0" borderId="111">
      <alignment horizontal="center"/>
    </xf>
    <xf numFmtId="43" fontId="2" fillId="0" borderId="0" applyNumberFormat="0" applyFont="0" applyBorder="0" applyAlignment="0">
      <protection locked="0"/>
    </xf>
    <xf numFmtId="2" fontId="311" fillId="106" borderId="0" applyNumberFormat="0" applyFill="0" applyBorder="0" applyAlignment="0" applyProtection="0"/>
    <xf numFmtId="351" fontId="314" fillId="106" borderId="0" applyNumberFormat="0" applyFill="0" applyBorder="0" applyAlignment="0" applyProtection="0"/>
    <xf numFmtId="37" fontId="315" fillId="105" borderId="0" applyNumberFormat="0" applyFill="0" applyBorder="0" applyAlignment="0"/>
    <xf numFmtId="0" fontId="127" fillId="106"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337" fontId="2" fillId="0" borderId="0"/>
    <xf numFmtId="2" fontId="210"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0" fontId="10" fillId="0" borderId="0"/>
    <xf numFmtId="3" fontId="186" fillId="0" borderId="138">
      <alignment vertical="center"/>
    </xf>
    <xf numFmtId="0" fontId="10" fillId="0" borderId="0"/>
    <xf numFmtId="165" fontId="316"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6" fillId="0" borderId="138">
      <alignment vertical="center"/>
    </xf>
    <xf numFmtId="353" fontId="2" fillId="0" borderId="0" applyFont="0" applyFill="0" applyBorder="0" applyAlignment="0" applyProtection="0"/>
    <xf numFmtId="354" fontId="231"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0" fontId="10" fillId="0" borderId="0"/>
    <xf numFmtId="3" fontId="186"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7"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8"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73" fillId="0" borderId="0">
      <alignment horizontal="center"/>
    </xf>
    <xf numFmtId="0" fontId="10" fillId="0" borderId="0"/>
    <xf numFmtId="3" fontId="186" fillId="0" borderId="138">
      <alignment vertical="center"/>
    </xf>
    <xf numFmtId="0" fontId="286" fillId="0" borderId="0" applyProtection="0">
      <alignment horizontal="center"/>
    </xf>
    <xf numFmtId="0" fontId="10" fillId="0" borderId="0"/>
    <xf numFmtId="3" fontId="186" fillId="0" borderId="138">
      <alignment vertical="center"/>
    </xf>
    <xf numFmtId="0" fontId="2" fillId="0" borderId="0" applyNumberFormat="0" applyFont="0" applyFill="0" applyBorder="0" applyAlignment="0" applyProtection="0"/>
    <xf numFmtId="0" fontId="319" fillId="0" borderId="0" applyProtection="0">
      <alignment horizontal="center"/>
    </xf>
    <xf numFmtId="0" fontId="10" fillId="0" borderId="0"/>
    <xf numFmtId="3" fontId="186" fillId="0" borderId="138">
      <alignment vertical="center"/>
    </xf>
    <xf numFmtId="0" fontId="45" fillId="0" borderId="0" applyNumberFormat="0" applyFill="0" applyBorder="0" applyProtection="0">
      <alignment horizontal="left"/>
    </xf>
    <xf numFmtId="330" fontId="137" fillId="0" borderId="0" applyNumberFormat="0" applyFont="0" applyFill="0" applyBorder="0" applyProtection="0">
      <alignment vertical="top" wrapText="1"/>
    </xf>
    <xf numFmtId="0" fontId="183" fillId="0" borderId="0" applyNumberFormat="0" applyFill="0" applyBorder="0" applyProtection="0">
      <alignment horizontal="right"/>
    </xf>
    <xf numFmtId="0" fontId="156" fillId="0" borderId="0" applyNumberFormat="0" applyFill="0" applyBorder="0" applyProtection="0">
      <alignment horizontal="center"/>
    </xf>
    <xf numFmtId="15" fontId="156" fillId="0" borderId="0" applyFill="0" applyBorder="0" applyProtection="0">
      <alignment horizontal="center"/>
    </xf>
    <xf numFmtId="356" fontId="105" fillId="0" borderId="0"/>
    <xf numFmtId="356" fontId="105" fillId="0" borderId="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10" fillId="0" borderId="0"/>
    <xf numFmtId="3" fontId="186" fillId="0" borderId="138">
      <alignment vertical="center"/>
    </xf>
    <xf numFmtId="0" fontId="45" fillId="0" borderId="188" applyNumberFormat="0"/>
    <xf numFmtId="14" fontId="137" fillId="0" borderId="0" applyFont="0" applyFill="0" applyBorder="0" applyProtection="0"/>
    <xf numFmtId="16" fontId="137" fillId="0" borderId="0" applyFont="0" applyFill="0" applyBorder="0" applyProtection="0"/>
    <xf numFmtId="3" fontId="186" fillId="0" borderId="138">
      <alignment vertical="center"/>
    </xf>
    <xf numFmtId="357" fontId="320"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2" fillId="0" borderId="0" applyNumberFormat="0" applyFont="0" applyFill="0" applyBorder="0" applyAlignment="0" applyProtection="0"/>
    <xf numFmtId="0" fontId="10" fillId="0" borderId="0"/>
    <xf numFmtId="3" fontId="186" fillId="0" borderId="138">
      <alignment vertical="center"/>
    </xf>
    <xf numFmtId="0" fontId="10" fillId="0" borderId="0"/>
    <xf numFmtId="0" fontId="10" fillId="0" borderId="0"/>
    <xf numFmtId="0" fontId="10" fillId="0" borderId="0"/>
    <xf numFmtId="0" fontId="10" fillId="0" borderId="0"/>
    <xf numFmtId="3" fontId="186" fillId="0" borderId="138">
      <alignment vertical="center"/>
    </xf>
    <xf numFmtId="0" fontId="195"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0" applyNumberFormat="0" applyFont="0" applyBorder="0" applyAlignment="0"/>
    <xf numFmtId="0" fontId="322" fillId="0" borderId="0"/>
    <xf numFmtId="0" fontId="6" fillId="0" borderId="0" applyNumberFormat="0" applyFill="0" applyBorder="0" applyAlignment="0" applyProtection="0">
      <alignment vertical="top"/>
      <protection locked="0"/>
    </xf>
    <xf numFmtId="207" fontId="322" fillId="0" borderId="0" applyFont="0" applyFill="0" applyBorder="0" applyAlignment="0" applyProtection="0"/>
    <xf numFmtId="208" fontId="322" fillId="0" borderId="0" applyFont="0" applyFill="0" applyBorder="0" applyAlignment="0" applyProtection="0"/>
    <xf numFmtId="206" fontId="322" fillId="0" borderId="0" applyFont="0" applyFill="0" applyBorder="0" applyAlignment="0" applyProtection="0"/>
    <xf numFmtId="209" fontId="32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23"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24" fillId="69" borderId="194" applyNumberFormat="0" applyFill="0" applyBorder="0" applyAlignment="0" applyProtection="0">
      <alignment horizontal="left"/>
    </xf>
    <xf numFmtId="0" fontId="1" fillId="0" borderId="0"/>
    <xf numFmtId="0" fontId="151" fillId="0" borderId="199"/>
    <xf numFmtId="243" fontId="153"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58" fillId="83" borderId="195" applyNumberFormat="0" applyFont="0" applyAlignment="0"/>
    <xf numFmtId="3" fontId="158" fillId="83" borderId="195" applyNumberFormat="0" applyFont="0" applyAlignment="0"/>
    <xf numFmtId="3" fontId="158" fillId="83" borderId="195" applyNumberFormat="0" applyFont="0" applyAlignment="0"/>
    <xf numFmtId="3" fontId="158" fillId="83" borderId="195" applyNumberFormat="0" applyFont="0" applyAlignment="0"/>
    <xf numFmtId="3" fontId="158" fillId="83" borderId="195" applyNumberFormat="0" applyFont="0" applyAlignment="0"/>
    <xf numFmtId="246"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246" fontId="156" fillId="102" borderId="195" applyNumberFormat="0" applyFill="0" applyBorder="0" applyAlignment="0" applyProtection="0"/>
    <xf numFmtId="0"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0"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246" fontId="156" fillId="102" borderId="195" applyNumberFormat="0" applyFill="0" applyBorder="0" applyAlignment="0" applyProtection="0"/>
    <xf numFmtId="0" fontId="156" fillId="102" borderId="195" applyNumberFormat="0" applyFill="0" applyBorder="0" applyAlignment="0" applyProtection="0"/>
    <xf numFmtId="0" fontId="160" fillId="103" borderId="201" applyNumberFormat="0" applyAlignment="0" applyProtection="0"/>
    <xf numFmtId="0" fontId="160" fillId="103" borderId="201" applyNumberFormat="0" applyAlignment="0" applyProtection="0"/>
    <xf numFmtId="251"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1" fontId="105" fillId="0" borderId="201" applyNumberFormat="0" applyFont="0" applyFill="0" applyAlignment="0">
      <alignment vertical="center"/>
    </xf>
    <xf numFmtId="0" fontId="105" fillId="0" borderId="201" applyNumberFormat="0" applyFont="0" applyFill="0"/>
    <xf numFmtId="251"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78" fillId="0" borderId="190" applyNumberFormat="0" applyFont="0" applyFill="0" applyAlignment="0" applyProtection="0"/>
    <xf numFmtId="0" fontId="126" fillId="0" borderId="194" applyNumberFormat="0" applyFont="0" applyFill="0" applyAlignment="0" applyProtection="0"/>
    <xf numFmtId="0" fontId="126" fillId="0" borderId="194" applyNumberFormat="0" applyFont="0" applyFill="0" applyAlignment="0" applyProtection="0"/>
    <xf numFmtId="0" fontId="126" fillId="0" borderId="194" applyNumberFormat="0" applyFont="0" applyFill="0" applyAlignment="0" applyProtection="0"/>
    <xf numFmtId="0" fontId="126" fillId="0" borderId="199" applyNumberFormat="0" applyFont="0" applyFill="0" applyAlignment="0" applyProtection="0"/>
    <xf numFmtId="0" fontId="126" fillId="0" borderId="199" applyNumberFormat="0" applyFont="0" applyFill="0" applyAlignment="0" applyProtection="0"/>
    <xf numFmtId="0" fontId="126" fillId="0" borderId="193" applyNumberFormat="0" applyFont="0" applyFill="0" applyAlignment="0" applyProtection="0"/>
    <xf numFmtId="0" fontId="126" fillId="0" borderId="193" applyNumberFormat="0" applyFont="0" applyFill="0" applyAlignment="0" applyProtection="0"/>
    <xf numFmtId="0" fontId="126" fillId="0" borderId="193" applyNumberFormat="0" applyFont="0" applyFill="0" applyAlignment="0" applyProtection="0"/>
    <xf numFmtId="0" fontId="126" fillId="0" borderId="193" applyNumberFormat="0" applyFont="0" applyFill="0" applyAlignment="0" applyProtection="0"/>
    <xf numFmtId="0" fontId="126" fillId="0" borderId="193" applyNumberFormat="0" applyFont="0" applyFill="0" applyAlignment="0" applyProtection="0"/>
    <xf numFmtId="0" fontId="126" fillId="0" borderId="193" applyNumberFormat="0" applyFont="0" applyFill="0" applyAlignment="0" applyProtection="0"/>
    <xf numFmtId="252" fontId="2" fillId="0" borderId="200">
      <alignment horizontal="left"/>
    </xf>
    <xf numFmtId="252" fontId="2" fillId="0" borderId="200">
      <alignment horizontal="left"/>
    </xf>
    <xf numFmtId="252" fontId="2" fillId="0" borderId="200">
      <alignment horizontal="left"/>
    </xf>
    <xf numFmtId="252" fontId="2" fillId="0" borderId="200">
      <alignment horizontal="left"/>
    </xf>
    <xf numFmtId="252" fontId="2" fillId="0" borderId="200">
      <alignment horizontal="left"/>
    </xf>
    <xf numFmtId="252" fontId="2" fillId="0" borderId="200">
      <alignment horizontal="left"/>
    </xf>
    <xf numFmtId="252" fontId="2" fillId="0" borderId="200">
      <alignment horizontal="left"/>
    </xf>
    <xf numFmtId="252" fontId="2" fillId="0" borderId="200">
      <alignment horizontal="left"/>
    </xf>
    <xf numFmtId="3" fontId="45" fillId="41" borderId="194">
      <protection hidden="1"/>
    </xf>
    <xf numFmtId="0" fontId="181" fillId="0" borderId="194" applyBorder="0"/>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vertical="center"/>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3" fontId="183" fillId="69" borderId="195" applyFont="0" applyFill="0" applyProtection="0">
      <alignment horizontal="right"/>
    </xf>
    <xf numFmtId="200" fontId="186"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7" fillId="0" borderId="202" applyNumberFormat="0" applyFill="0" applyBorder="0" applyAlignment="0" applyProtection="0">
      <alignment horizontal="center"/>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7" fillId="0" borderId="202" applyNumberFormat="0" applyFill="0" applyBorder="0" applyAlignment="0" applyProtection="0">
      <alignment horizontal="center"/>
      <protection locked="0"/>
    </xf>
    <xf numFmtId="0" fontId="197" fillId="0" borderId="202" applyNumberFormat="0" applyFill="0" applyBorder="0" applyAlignment="0" applyProtection="0">
      <alignment horizontal="center"/>
      <protection locked="0"/>
    </xf>
    <xf numFmtId="0" fontId="197" fillId="0" borderId="202" applyNumberFormat="0" applyFill="0" applyBorder="0" applyAlignment="0" applyProtection="0">
      <alignment horizontal="center"/>
      <protection locked="0"/>
    </xf>
    <xf numFmtId="0" fontId="197" fillId="0" borderId="202" applyNumberFormat="0" applyFill="0" applyBorder="0" applyAlignment="0" applyProtection="0">
      <alignment horizontal="center"/>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198" fillId="0" borderId="20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9" fillId="0" borderId="0" applyFont="0" applyFill="0" applyBorder="0" applyAlignment="0" applyProtection="0">
      <alignment horizontal="righ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04" fillId="114"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274" fontId="2" fillId="0" borderId="194" applyFill="0" applyProtection="0">
      <alignment horizontal="centerContinuous"/>
    </xf>
    <xf numFmtId="0" fontId="209" fillId="115" borderId="195" applyNumberFormat="0" applyBorder="0" applyAlignment="0">
      <alignment horizontal="center"/>
      <protection locked="0"/>
    </xf>
    <xf numFmtId="0" fontId="209" fillId="115" borderId="195" applyNumberFormat="0" applyBorder="0" applyAlignment="0">
      <alignment horizontal="center"/>
      <protection locked="0"/>
    </xf>
    <xf numFmtId="3" fontId="210" fillId="116" borderId="202" applyNumberFormat="0" applyBorder="0" applyAlignment="0" applyProtection="0">
      <protection hidden="1"/>
    </xf>
    <xf numFmtId="280"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08" borderId="197" applyAlignment="0" applyProtection="0"/>
    <xf numFmtId="0" fontId="45" fillId="108" borderId="197" applyAlignment="0" applyProtection="0"/>
    <xf numFmtId="0" fontId="45" fillId="108"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0" borderId="192" applyNumberFormat="0" applyFont="0" applyBorder="0" applyAlignment="0"/>
    <xf numFmtId="0" fontId="2" fillId="120" borderId="192" applyNumberFormat="0" applyFont="0" applyBorder="0" applyAlignment="0"/>
    <xf numFmtId="0" fontId="2" fillId="120" borderId="192" applyNumberFormat="0" applyFont="0" applyBorder="0" applyAlignment="0"/>
    <xf numFmtId="0" fontId="2" fillId="120" borderId="192" applyNumberFormat="0" applyFont="0" applyBorder="0" applyAlignment="0"/>
    <xf numFmtId="0" fontId="2" fillId="120" borderId="192" applyNumberFormat="0" applyFont="0" applyBorder="0" applyAlignment="0"/>
    <xf numFmtId="0" fontId="41" fillId="121" borderId="191" applyNumberFormat="0" applyFont="0" applyBorder="0" applyAlignment="0">
      <alignment horizontal="centerContinuous"/>
    </xf>
    <xf numFmtId="0" fontId="41" fillId="121" borderId="191" applyNumberFormat="0" applyFont="0" applyBorder="0" applyAlignment="0">
      <alignment horizontal="centerContinuous"/>
    </xf>
    <xf numFmtId="0" fontId="41" fillId="121" borderId="191" applyNumberFormat="0" applyFont="0" applyBorder="0" applyAlignment="0">
      <alignment horizontal="centerContinuous"/>
    </xf>
    <xf numFmtId="0" fontId="41" fillId="121" borderId="191" applyNumberFormat="0" applyFont="0" applyBorder="0" applyAlignment="0">
      <alignment horizontal="centerContinuous"/>
    </xf>
    <xf numFmtId="0" fontId="41" fillId="121"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2" borderId="195" applyNumberFormat="0" applyBorder="0" applyAlignment="0" applyProtection="0"/>
    <xf numFmtId="10" fontId="19" fillId="102" borderId="195" applyNumberFormat="0" applyBorder="0" applyAlignment="0" applyProtection="0"/>
    <xf numFmtId="10" fontId="19" fillId="102" borderId="195" applyNumberFormat="0" applyBorder="0" applyAlignment="0" applyProtection="0"/>
    <xf numFmtId="10" fontId="19" fillId="102" borderId="195" applyNumberFormat="0" applyBorder="0" applyAlignment="0" applyProtection="0"/>
    <xf numFmtId="10" fontId="19" fillId="102" borderId="195" applyNumberFormat="0" applyBorder="0" applyAlignment="0" applyProtection="0"/>
    <xf numFmtId="10" fontId="19" fillId="102" borderId="195" applyNumberFormat="0" applyBorder="0" applyAlignment="0" applyProtection="0"/>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0" fontId="248" fillId="0" borderId="200">
      <protection locked="0"/>
    </xf>
    <xf numFmtId="2" fontId="210" fillId="124" borderId="200" applyNumberFormat="0" applyBorder="0" applyAlignment="0" applyProtection="0">
      <alignment horizontal="center"/>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10"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259"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16" fontId="137" fillId="0" borderId="200" applyBorder="0"/>
    <xf numFmtId="252" fontId="205" fillId="91" borderId="200" applyBorder="0"/>
    <xf numFmtId="10" fontId="9" fillId="125" borderId="192" applyBorder="0">
      <alignment horizontal="center"/>
      <protection locked="0"/>
    </xf>
    <xf numFmtId="10" fontId="9" fillId="125" borderId="192" applyBorder="0">
      <alignment horizontal="center"/>
      <protection locked="0"/>
    </xf>
    <xf numFmtId="10" fontId="9" fillId="125" borderId="192" applyBorder="0">
      <alignment horizontal="center"/>
      <protection locked="0"/>
    </xf>
    <xf numFmtId="10" fontId="9" fillId="125" borderId="192" applyBorder="0">
      <alignment horizontal="center"/>
      <protection locked="0"/>
    </xf>
    <xf numFmtId="10" fontId="9" fillId="125" borderId="192" applyBorder="0">
      <alignment horizontal="center"/>
      <protection locked="0"/>
    </xf>
    <xf numFmtId="2" fontId="210" fillId="102" borderId="195" applyNumberFormat="0" applyBorder="0" applyAlignment="0">
      <protection locked="0"/>
    </xf>
    <xf numFmtId="3" fontId="186" fillId="0" borderId="138">
      <alignment vertical="center"/>
    </xf>
    <xf numFmtId="37" fontId="178" fillId="0" borderId="0" applyNumberFormat="0" applyFill="0" applyAlignment="0"/>
    <xf numFmtId="0" fontId="260" fillId="99" borderId="196">
      <alignment horizontal="center" vertical="top" wrapText="1"/>
    </xf>
    <xf numFmtId="0" fontId="260" fillId="99" borderId="196">
      <alignment horizontal="center" vertical="top" wrapText="1"/>
    </xf>
    <xf numFmtId="0" fontId="260" fillId="99" borderId="196">
      <alignment horizontal="center" vertical="top" wrapText="1"/>
    </xf>
    <xf numFmtId="0" fontId="260" fillId="99"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0" fontId="260" fillId="127" borderId="196">
      <alignment horizontal="center" vertical="top"/>
    </xf>
    <xf numFmtId="0" fontId="260" fillId="127"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61" fillId="70" borderId="202"/>
    <xf numFmtId="0" fontId="261"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60" fillId="127" borderId="196">
      <alignment horizontal="center" vertical="top" wrapText="1"/>
    </xf>
    <xf numFmtId="0" fontId="260" fillId="127" borderId="196">
      <alignment horizontal="center" vertical="top" wrapText="1"/>
    </xf>
    <xf numFmtId="0" fontId="260" fillId="127" borderId="196">
      <alignment horizontal="center" vertical="top" wrapText="1"/>
    </xf>
    <xf numFmtId="0" fontId="260" fillId="127"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60" fillId="127" borderId="197">
      <alignment horizontal="center" vertical="center"/>
    </xf>
    <xf numFmtId="0" fontId="260" fillId="127" borderId="197">
      <alignment horizontal="center" vertical="center"/>
    </xf>
    <xf numFmtId="0" fontId="260" fillId="127" borderId="196">
      <alignment horizontal="center" vertical="center"/>
    </xf>
    <xf numFmtId="0" fontId="260" fillId="127" borderId="196">
      <alignment horizontal="center" vertical="center"/>
    </xf>
    <xf numFmtId="0" fontId="260" fillId="127" borderId="196">
      <alignment horizontal="center" vertical="center"/>
    </xf>
    <xf numFmtId="0" fontId="260" fillId="127" borderId="196">
      <alignment horizontal="center" vertical="center"/>
    </xf>
    <xf numFmtId="0" fontId="260" fillId="99" borderId="191">
      <alignment horizontal="center" vertical="center"/>
    </xf>
    <xf numFmtId="0" fontId="260" fillId="99" borderId="191">
      <alignment horizontal="center" vertical="center"/>
    </xf>
    <xf numFmtId="0" fontId="260" fillId="99" borderId="191">
      <alignment horizontal="center" vertical="center"/>
    </xf>
    <xf numFmtId="0" fontId="260" fillId="99" borderId="191">
      <alignment horizontal="center" vertical="center"/>
    </xf>
    <xf numFmtId="0" fontId="260" fillId="99" borderId="197">
      <alignment horizontal="center" vertical="center"/>
    </xf>
    <xf numFmtId="0" fontId="260" fillId="99" borderId="197">
      <alignment horizontal="center" vertical="center"/>
    </xf>
    <xf numFmtId="0" fontId="260" fillId="99" borderId="196">
      <alignment horizontal="center" vertical="center"/>
    </xf>
    <xf numFmtId="0" fontId="260" fillId="99" borderId="196">
      <alignment horizontal="center" vertical="center"/>
    </xf>
    <xf numFmtId="0" fontId="260" fillId="99" borderId="196">
      <alignment horizontal="center" vertical="center"/>
    </xf>
    <xf numFmtId="0" fontId="260" fillId="99"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63"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259"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0" fontId="2" fillId="74" borderId="195" applyFont="0">
      <alignment horizontal="right" vertical="center"/>
      <protection locked="0"/>
    </xf>
    <xf numFmtId="330" fontId="2" fillId="74" borderId="195" applyFont="0">
      <alignment horizontal="right" vertical="center"/>
      <protection locked="0"/>
    </xf>
    <xf numFmtId="330" fontId="2" fillId="74" borderId="195" applyFont="0">
      <alignment horizontal="right" vertical="center"/>
      <protection locked="0"/>
    </xf>
    <xf numFmtId="330" fontId="2" fillId="74" borderId="195" applyFont="0">
      <alignment horizontal="right" vertical="center"/>
      <protection locked="0"/>
    </xf>
    <xf numFmtId="330"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73" fontId="210" fillId="129" borderId="200" applyNumberFormat="0" applyBorder="0" applyAlignment="0" applyProtection="0">
      <alignment horizontal="center"/>
      <protection hidden="1"/>
    </xf>
    <xf numFmtId="3" fontId="264" fillId="57" borderId="195" applyNumberFormat="0" applyBorder="0" applyAlignment="0" applyProtection="0">
      <protection hidden="1"/>
    </xf>
    <xf numFmtId="3" fontId="265" fillId="130" borderId="202" applyNumberFormat="0" applyBorder="0" applyAlignment="0" applyProtection="0">
      <protection hidden="1"/>
    </xf>
    <xf numFmtId="0" fontId="19" fillId="126" borderId="200" applyNumberFormat="0" applyFont="0" applyBorder="0" applyAlignment="0" applyProtection="0">
      <alignment horizontal="center"/>
    </xf>
    <xf numFmtId="0" fontId="19" fillId="126" borderId="200" applyNumberFormat="0" applyFont="0" applyBorder="0" applyAlignment="0" applyProtection="0">
      <alignment horizontal="center"/>
    </xf>
    <xf numFmtId="0" fontId="19" fillId="91" borderId="200" applyNumberFormat="0" applyFont="0" applyBorder="0" applyAlignment="0" applyProtection="0">
      <alignment horizontal="center"/>
    </xf>
    <xf numFmtId="0" fontId="19" fillId="91" borderId="200" applyNumberFormat="0" applyFont="0" applyBorder="0" applyAlignment="0" applyProtection="0">
      <alignment horizontal="center"/>
    </xf>
    <xf numFmtId="0" fontId="137"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87" borderId="194" applyNumberFormat="0" applyBorder="0" applyAlignment="0"/>
    <xf numFmtId="3" fontId="2" fillId="90" borderId="195" applyFont="0">
      <alignment horizontal="right" vertical="center"/>
      <protection locked="0"/>
    </xf>
    <xf numFmtId="3" fontId="2" fillId="90" borderId="195" applyFont="0">
      <alignment horizontal="right" vertical="center"/>
      <protection locked="0"/>
    </xf>
    <xf numFmtId="3" fontId="2" fillId="90" borderId="195" applyFont="0">
      <alignment horizontal="right" vertical="center"/>
      <protection locked="0"/>
    </xf>
    <xf numFmtId="3" fontId="2" fillId="90" borderId="195" applyFont="0">
      <alignment horizontal="right" vertical="center"/>
      <protection locked="0"/>
    </xf>
    <xf numFmtId="3" fontId="2" fillId="90" borderId="195" applyFont="0">
      <alignment horizontal="right" vertical="center"/>
      <protection locked="0"/>
    </xf>
    <xf numFmtId="0" fontId="274" fillId="45" borderId="195"/>
    <xf numFmtId="0" fontId="2" fillId="0" borderId="204">
      <alignment vertical="center"/>
    </xf>
    <xf numFmtId="4" fontId="29" fillId="133" borderId="205" applyNumberFormat="0" applyProtection="0">
      <alignment horizontal="left" vertical="center" indent="1"/>
    </xf>
    <xf numFmtId="4" fontId="29" fillId="133" borderId="205" applyNumberFormat="0" applyProtection="0">
      <alignment horizontal="left" vertical="center" indent="1"/>
    </xf>
    <xf numFmtId="4" fontId="29" fillId="133" borderId="205" applyNumberFormat="0" applyProtection="0">
      <alignment horizontal="left" vertical="center" indent="1"/>
    </xf>
    <xf numFmtId="4" fontId="29" fillId="133" borderId="205" applyNumberFormat="0" applyProtection="0">
      <alignment horizontal="left" vertical="center" indent="1"/>
    </xf>
    <xf numFmtId="4" fontId="29" fillId="133" borderId="205" applyNumberFormat="0" applyProtection="0">
      <alignment horizontal="left" vertical="center" indent="1"/>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46"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259"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47"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290" fillId="0" borderId="200" applyNumberFormat="0" applyFill="0" applyBorder="0" applyAlignment="0" applyProtection="0">
      <alignment horizontal="center"/>
      <protection locked="0"/>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0" fontId="137" fillId="0" borderId="195" applyNumberFormat="0" applyFont="0" applyFill="0" applyBorder="0" applyAlignment="0">
      <protection hidden="1"/>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1" fontId="2" fillId="139" borderId="195" applyFont="0">
      <alignment horizontal="right"/>
    </xf>
    <xf numFmtId="303" fontId="2" fillId="139" borderId="195" applyFont="0"/>
    <xf numFmtId="303" fontId="2" fillId="139" borderId="195" applyFont="0"/>
    <xf numFmtId="303" fontId="2" fillId="139" borderId="195" applyFont="0"/>
    <xf numFmtId="303" fontId="2" fillId="139" borderId="195" applyFont="0"/>
    <xf numFmtId="303" fontId="2" fillId="139" borderId="195" applyFont="0"/>
    <xf numFmtId="303" fontId="2" fillId="139" borderId="195" applyFont="0"/>
    <xf numFmtId="303" fontId="2" fillId="139" borderId="195" applyFont="0"/>
    <xf numFmtId="303" fontId="2" fillId="139" borderId="195" applyFont="0"/>
    <xf numFmtId="303" fontId="2" fillId="139" borderId="195" applyFont="0"/>
    <xf numFmtId="303" fontId="2" fillId="139" borderId="195" applyFont="0"/>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9"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33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10" fontId="2" fillId="139" borderId="195" applyFont="0">
      <alignment horizontal="right"/>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0" fontId="2" fillId="139" borderId="195" applyFont="0">
      <alignment horizontal="center" wrapText="1"/>
    </xf>
    <xf numFmtId="49" fontId="2" fillId="139" borderId="195" applyFont="0"/>
    <xf numFmtId="49" fontId="2" fillId="139" borderId="195" applyFont="0"/>
    <xf numFmtId="303" fontId="2" fillId="140" borderId="195" applyFont="0"/>
    <xf numFmtId="303" fontId="2" fillId="140" borderId="195" applyFont="0"/>
    <xf numFmtId="303" fontId="2" fillId="140" borderId="195" applyFont="0"/>
    <xf numFmtId="303" fontId="2" fillId="140" borderId="195" applyFont="0"/>
    <xf numFmtId="303" fontId="2" fillId="140" borderId="195" applyFont="0"/>
    <xf numFmtId="303" fontId="2" fillId="140" borderId="195" applyFont="0"/>
    <xf numFmtId="303" fontId="2" fillId="140" borderId="195" applyFont="0"/>
    <xf numFmtId="303" fontId="2" fillId="140" borderId="195" applyFont="0"/>
    <xf numFmtId="303" fontId="2" fillId="140" borderId="195" applyFont="0"/>
    <xf numFmtId="303" fontId="2" fillId="140" borderId="195" applyFont="0"/>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9" fontId="2" fillId="140" borderId="195" applyFont="0">
      <alignment horizontal="right"/>
    </xf>
    <xf numFmtId="310" fontId="2" fillId="141" borderId="195">
      <alignment vertical="center"/>
    </xf>
    <xf numFmtId="310" fontId="2" fillId="141" borderId="195">
      <alignment vertical="center"/>
    </xf>
    <xf numFmtId="310" fontId="2" fillId="141" borderId="195">
      <alignment vertical="center"/>
    </xf>
    <xf numFmtId="310" fontId="2" fillId="141" borderId="195">
      <alignment vertical="center"/>
    </xf>
    <xf numFmtId="310" fontId="2" fillId="141" borderId="195">
      <alignment vertical="center"/>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303"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1" fontId="2" fillId="88" borderId="195" applyFont="0">
      <alignment horizontal="right"/>
    </xf>
    <xf numFmtId="303" fontId="2" fillId="88" borderId="195" applyFont="0"/>
    <xf numFmtId="303" fontId="2" fillId="88" borderId="195" applyFont="0"/>
    <xf numFmtId="303" fontId="2" fillId="88" borderId="195" applyFont="0"/>
    <xf numFmtId="303" fontId="2" fillId="88" borderId="195" applyFont="0"/>
    <xf numFmtId="303" fontId="2" fillId="88" borderId="195" applyFont="0"/>
    <xf numFmtId="303" fontId="2" fillId="88" borderId="195" applyFont="0"/>
    <xf numFmtId="303" fontId="2" fillId="88" borderId="195" applyFont="0"/>
    <xf numFmtId="303" fontId="2" fillId="88" borderId="195" applyFont="0"/>
    <xf numFmtId="303" fontId="2" fillId="88" borderId="195" applyFont="0"/>
    <xf numFmtId="303" fontId="2" fillId="88" borderId="195" applyFont="0"/>
    <xf numFmtId="259" fontId="2" fillId="88" borderId="195" applyFont="0"/>
    <xf numFmtId="259" fontId="2" fillId="88" borderId="195" applyFont="0"/>
    <xf numFmtId="259" fontId="2" fillId="88" borderId="195" applyFont="0"/>
    <xf numFmtId="259" fontId="2" fillId="88" borderId="195" applyFont="0"/>
    <xf numFmtId="259" fontId="2" fillId="88" borderId="195" applyFont="0"/>
    <xf numFmtId="259" fontId="2" fillId="88" borderId="195" applyFont="0"/>
    <xf numFmtId="259" fontId="2" fillId="88" borderId="195" applyFont="0"/>
    <xf numFmtId="259" fontId="2" fillId="88" borderId="195" applyFont="0"/>
    <xf numFmtId="259" fontId="2" fillId="88" borderId="195" applyFont="0"/>
    <xf numFmtId="259" fontId="2" fillId="88" borderId="195" applyFont="0"/>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10"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9"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330" fontId="2" fillId="88" borderId="195"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10" fontId="2" fillId="88" borderId="196" applyFont="0">
      <alignment horizontal="right"/>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0" fontId="2" fillId="88" borderId="195" applyFont="0">
      <alignment horizontal="center" wrapText="1"/>
      <protection locked="0"/>
    </xf>
    <xf numFmtId="49" fontId="2" fillId="88" borderId="195" applyFont="0"/>
    <xf numFmtId="49" fontId="2" fillId="88" borderId="195" applyFont="0"/>
    <xf numFmtId="0" fontId="297" fillId="0" borderId="197" applyNumberFormat="0" applyProtection="0">
      <alignment horizontal="left" vertical="top"/>
    </xf>
    <xf numFmtId="0" fontId="297" fillId="0" borderId="197" applyNumberFormat="0" applyProtection="0">
      <alignment horizontal="left" vertical="top"/>
    </xf>
    <xf numFmtId="0" fontId="297" fillId="0" borderId="197" applyNumberFormat="0" applyProtection="0">
      <alignment horizontal="left" vertical="top"/>
    </xf>
    <xf numFmtId="0" fontId="297" fillId="0" borderId="197" applyNumberFormat="0" applyProtection="0">
      <alignment horizontal="right" vertical="top"/>
    </xf>
    <xf numFmtId="0" fontId="297" fillId="0" borderId="197" applyNumberFormat="0" applyProtection="0">
      <alignment horizontal="right" vertical="top"/>
    </xf>
    <xf numFmtId="0" fontId="297" fillId="0" borderId="197" applyNumberFormat="0" applyProtection="0">
      <alignment horizontal="right" vertical="top"/>
    </xf>
    <xf numFmtId="0" fontId="297" fillId="0" borderId="197" applyNumberFormat="0" applyProtection="0">
      <alignment horizontal="right" vertical="top"/>
    </xf>
    <xf numFmtId="0" fontId="297" fillId="0" borderId="197" applyNumberFormat="0" applyProtection="0">
      <alignment horizontal="right" vertical="top"/>
    </xf>
    <xf numFmtId="0" fontId="294" fillId="0" borderId="197" applyNumberFormat="0" applyFill="0" applyAlignment="0" applyProtection="0"/>
    <xf numFmtId="0" fontId="294" fillId="0" borderId="197" applyNumberFormat="0" applyFill="0" applyAlignment="0" applyProtection="0"/>
    <xf numFmtId="0" fontId="294" fillId="0" borderId="197" applyNumberFormat="0" applyFill="0" applyAlignment="0" applyProtection="0"/>
    <xf numFmtId="0" fontId="294" fillId="0" borderId="197" applyNumberFormat="0" applyFill="0" applyAlignment="0" applyProtection="0"/>
    <xf numFmtId="0" fontId="294" fillId="0" borderId="197" applyNumberFormat="0" applyFill="0" applyAlignment="0" applyProtection="0"/>
    <xf numFmtId="0" fontId="293" fillId="0" borderId="193" applyNumberFormat="0" applyFont="0" applyFill="0" applyAlignment="0" applyProtection="0">
      <alignment horizontal="left" vertical="top"/>
    </xf>
    <xf numFmtId="0" fontId="293" fillId="0" borderId="193" applyNumberFormat="0" applyFont="0" applyFill="0" applyAlignment="0" applyProtection="0">
      <alignment horizontal="left" vertical="top"/>
    </xf>
    <xf numFmtId="0" fontId="293" fillId="0" borderId="193" applyNumberFormat="0" applyFont="0" applyFill="0" applyAlignment="0" applyProtection="0">
      <alignment horizontal="left" vertical="top"/>
    </xf>
    <xf numFmtId="0" fontId="293" fillId="0" borderId="193" applyNumberFormat="0" applyFont="0" applyFill="0" applyAlignment="0" applyProtection="0">
      <alignment horizontal="left" vertical="top"/>
    </xf>
    <xf numFmtId="0" fontId="293"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32" fillId="0" borderId="194" applyFill="0" applyBorder="0" applyProtection="0">
      <alignment horizontal="left" vertical="top"/>
    </xf>
    <xf numFmtId="0" fontId="162" fillId="126" borderId="206" applyNumberFormat="0" applyFont="0">
      <alignment horizontal="center" vertical="center"/>
    </xf>
    <xf numFmtId="349" fontId="45" fillId="68" borderId="202" applyNumberFormat="0" applyBorder="0" applyAlignment="0">
      <alignment horizontal="right"/>
    </xf>
    <xf numFmtId="0" fontId="308" fillId="0" borderId="192"/>
    <xf numFmtId="0" fontId="308" fillId="0" borderId="192"/>
    <xf numFmtId="0" fontId="308" fillId="0" borderId="192"/>
    <xf numFmtId="0" fontId="308" fillId="0" borderId="192"/>
    <xf numFmtId="0" fontId="308" fillId="0" borderId="192"/>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252" fontId="2" fillId="0" borderId="192">
      <alignment horizontal="left"/>
    </xf>
    <xf numFmtId="0" fontId="249" fillId="0" borderId="207" applyProtection="0">
      <alignment horizontal="center"/>
    </xf>
    <xf numFmtId="0" fontId="249" fillId="0" borderId="207" applyProtection="0">
      <alignment horizontal="center"/>
    </xf>
    <xf numFmtId="0" fontId="249" fillId="0" borderId="207" applyProtection="0">
      <alignment horizontal="center"/>
    </xf>
    <xf numFmtId="0" fontId="249" fillId="0" borderId="207" applyProtection="0">
      <alignment horizontal="center"/>
    </xf>
    <xf numFmtId="0" fontId="249" fillId="0" borderId="207" applyProtection="0">
      <alignment horizontal="center"/>
    </xf>
    <xf numFmtId="0" fontId="310" fillId="0" borderId="202" applyNumberFormat="0" applyFill="0" applyBorder="0" applyAlignment="0" applyProtection="0">
      <alignment horizontal="center"/>
      <protection locked="0"/>
    </xf>
    <xf numFmtId="37" fontId="137" fillId="145" borderId="195" applyNumberFormat="0" applyAlignment="0" applyProtection="0"/>
    <xf numFmtId="37" fontId="137" fillId="145" borderId="195" applyNumberFormat="0" applyAlignment="0" applyProtection="0"/>
    <xf numFmtId="37" fontId="137" fillId="145" borderId="195" applyNumberFormat="0" applyAlignment="0" applyProtection="0"/>
    <xf numFmtId="37" fontId="137" fillId="145" borderId="195" applyNumberFormat="0" applyAlignment="0" applyProtection="0"/>
    <xf numFmtId="37" fontId="137" fillId="145"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10" fillId="69" borderId="195" applyBorder="0" applyAlignment="0"/>
    <xf numFmtId="165" fontId="316" fillId="69" borderId="194">
      <alignment horizontal="center"/>
    </xf>
    <xf numFmtId="0" fontId="323" fillId="0" borderId="0" applyNumberFormat="0" applyFill="0" applyBorder="0" applyAlignment="0" applyProtection="0"/>
    <xf numFmtId="0" fontId="1" fillId="0" borderId="0"/>
    <xf numFmtId="0" fontId="1" fillId="0" borderId="0"/>
  </cellStyleXfs>
  <cellXfs count="81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191" fontId="45" fillId="0" borderId="3" xfId="0" applyNumberFormat="1" applyFont="1" applyFill="1" applyBorder="1" applyAlignment="1" applyProtection="1">
      <alignment horizontal="center" vertical="center" wrapText="1"/>
      <protection locked="0"/>
    </xf>
    <xf numFmtId="191" fontId="84" fillId="0" borderId="3" xfId="0" applyNumberFormat="1" applyFont="1" applyFill="1" applyBorder="1" applyAlignment="1" applyProtection="1">
      <alignment horizontal="center" vertical="center" wrapText="1"/>
      <protection locked="0"/>
    </xf>
    <xf numFmtId="191" fontId="84" fillId="0" borderId="19" xfId="0" applyNumberFormat="1" applyFont="1" applyFill="1" applyBorder="1" applyAlignment="1" applyProtection="1">
      <alignment horizontal="center" vertical="center" wrapText="1"/>
      <protection locked="0"/>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Fill="1" applyBorder="1" applyAlignment="1" applyProtection="1">
      <alignment vertical="center" wrapText="1"/>
      <protection locked="0"/>
    </xf>
    <xf numFmtId="191" fontId="84" fillId="0" borderId="3" xfId="0" applyNumberFormat="1" applyFont="1" applyFill="1" applyBorder="1" applyAlignment="1" applyProtection="1">
      <alignment vertical="center" wrapText="1"/>
      <protection locked="0"/>
    </xf>
    <xf numFmtId="191" fontId="84" fillId="0" borderId="19" xfId="0" applyNumberFormat="1" applyFont="1" applyFill="1" applyBorder="1" applyAlignment="1" applyProtection="1">
      <alignment vertical="center" wrapText="1"/>
      <protection locked="0"/>
    </xf>
    <xf numFmtId="0" fontId="85" fillId="0" borderId="0" xfId="0" applyFont="1" applyFill="1"/>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191" fontId="2" fillId="2" borderId="22" xfId="0" applyNumberFormat="1" applyFont="1" applyFill="1" applyBorder="1" applyAlignment="1" applyProtection="1">
      <alignment vertical="center"/>
      <protection locked="0"/>
    </xf>
    <xf numFmtId="191" fontId="87" fillId="2" borderId="22" xfId="0" applyNumberFormat="1" applyFont="1" applyFill="1" applyBorder="1" applyAlignment="1" applyProtection="1">
      <alignment vertical="center"/>
      <protection locked="0"/>
    </xf>
    <xf numFmtId="191" fontId="87" fillId="2" borderId="23"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9"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85"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9"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Border="1" applyAlignment="1">
      <alignment horizontal="center"/>
    </xf>
    <xf numFmtId="167" fontId="84" fillId="0" borderId="58" xfId="0" applyNumberFormat="1" applyFont="1" applyBorder="1" applyAlignment="1">
      <alignment horizontal="center"/>
    </xf>
    <xf numFmtId="167" fontId="92" fillId="0" borderId="0" xfId="0" applyNumberFormat="1" applyFont="1" applyBorder="1" applyAlignment="1">
      <alignment horizontal="center"/>
    </xf>
    <xf numFmtId="167" fontId="84" fillId="0" borderId="61"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2" xfId="0" applyNumberFormat="1" applyFont="1" applyBorder="1" applyAlignment="1">
      <alignment vertic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1" fontId="84" fillId="0" borderId="18" xfId="0" applyNumberFormat="1" applyFont="1" applyBorder="1" applyAlignment="1"/>
    <xf numFmtId="191" fontId="84" fillId="0" borderId="19" xfId="0" applyNumberFormat="1" applyFont="1" applyBorder="1" applyAlignment="1"/>
    <xf numFmtId="191" fontId="84" fillId="35" borderId="52" xfId="0" applyNumberFormat="1" applyFont="1" applyFill="1" applyBorder="1" applyAlignment="1"/>
    <xf numFmtId="0" fontId="45" fillId="3" borderId="23" xfId="16" applyFont="1" applyFill="1" applyBorder="1" applyAlignment="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0" xfId="0" applyFont="1" applyBorder="1" applyAlignment="1">
      <alignment vertical="center"/>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Fill="1" applyBorder="1" applyAlignment="1" applyProtection="1">
      <alignment horizontal="center" vertical="center" wrapText="1"/>
      <protection locked="0"/>
    </xf>
    <xf numFmtId="0" fontId="45" fillId="0" borderId="25" xfId="0" applyNumberFormat="1" applyFont="1" applyFill="1" applyBorder="1" applyAlignment="1">
      <alignment vertical="center" wrapText="1"/>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0" fontId="84" fillId="0" borderId="0" xfId="0" applyFont="1" applyAlignment="1"/>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191"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2" xfId="0" applyNumberFormat="1" applyFont="1" applyFill="1" applyBorder="1"/>
    <xf numFmtId="0" fontId="84" fillId="0" borderId="0" xfId="0" applyFont="1" applyFill="1" applyBorder="1" applyAlignment="1">
      <alignment vertical="center" wrapText="1"/>
    </xf>
    <xf numFmtId="0" fontId="84" fillId="0" borderId="68" xfId="0" applyFont="1" applyFill="1" applyBorder="1" applyAlignment="1">
      <alignment vertical="center" wrapText="1"/>
    </xf>
    <xf numFmtId="0" fontId="84" fillId="0" borderId="18" xfId="0" applyFont="1" applyFill="1" applyBorder="1"/>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1" fontId="2" fillId="0" borderId="3" xfId="0" applyNumberFormat="1" applyFont="1" applyFill="1" applyBorder="1" applyAlignment="1" applyProtection="1">
      <alignment horizontal="right" vertical="center" wrapText="1"/>
      <protection locked="0"/>
    </xf>
    <xf numFmtId="191" fontId="45" fillId="0" borderId="3" xfId="0" applyNumberFormat="1" applyFont="1" applyFill="1" applyBorder="1" applyAlignment="1" applyProtection="1">
      <alignment horizontal="right" vertical="center" wrapText="1"/>
      <protection locked="0"/>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5" xfId="0" applyFont="1" applyFill="1" applyBorder="1" applyAlignment="1">
      <alignment vertical="center"/>
    </xf>
    <xf numFmtId="0" fontId="3" fillId="0" borderId="64"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3" fillId="0" borderId="86" xfId="0" applyFont="1" applyFill="1" applyBorder="1" applyAlignment="1">
      <alignment vertical="center"/>
    </xf>
    <xf numFmtId="0" fontId="3" fillId="0" borderId="81"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0" borderId="22" xfId="0" applyFont="1" applyFill="1" applyBorder="1" applyAlignment="1">
      <alignment vertical="center"/>
    </xf>
    <xf numFmtId="0" fontId="3" fillId="0" borderId="24" xfId="0" applyFont="1" applyFill="1" applyBorder="1" applyAlignment="1">
      <alignment vertical="center"/>
    </xf>
    <xf numFmtId="0" fontId="3" fillId="0" borderId="23"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69" fontId="9" fillId="36" borderId="55" xfId="20" applyBorder="1"/>
    <xf numFmtId="0" fontId="3" fillId="0" borderId="26" xfId="0" applyFont="1" applyFill="1" applyBorder="1" applyAlignment="1">
      <alignment vertical="center"/>
    </xf>
    <xf numFmtId="0" fontId="3" fillId="0" borderId="17"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69" fontId="9" fillId="36" borderId="24" xfId="20" applyBorder="1"/>
    <xf numFmtId="169" fontId="9" fillId="36" borderId="89" xfId="20" applyBorder="1"/>
    <xf numFmtId="169" fontId="9" fillId="36" borderId="25" xfId="20" applyBorder="1"/>
    <xf numFmtId="0" fontId="3" fillId="0" borderId="90" xfId="0" applyFont="1" applyFill="1" applyBorder="1" applyAlignment="1">
      <alignment vertical="center"/>
    </xf>
    <xf numFmtId="0" fontId="3" fillId="0" borderId="91" xfId="0" applyFont="1" applyFill="1" applyBorder="1" applyAlignment="1">
      <alignment vertical="center"/>
    </xf>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69" fontId="9" fillId="36" borderId="30" xfId="20" applyBorder="1"/>
    <xf numFmtId="0" fontId="3" fillId="0" borderId="94" xfId="0" applyFont="1" applyFill="1" applyBorder="1" applyAlignment="1">
      <alignment vertical="center"/>
    </xf>
    <xf numFmtId="0" fontId="3" fillId="0" borderId="95" xfId="0" applyFont="1" applyFill="1" applyBorder="1" applyAlignment="1">
      <alignment vertical="center"/>
    </xf>
    <xf numFmtId="0" fontId="4" fillId="0" borderId="0" xfId="0" applyFont="1" applyFill="1" applyAlignment="1">
      <alignment horizontal="center"/>
    </xf>
    <xf numFmtId="0" fontId="86" fillId="0" borderId="80" xfId="0" applyFont="1" applyFill="1" applyBorder="1" applyAlignment="1">
      <alignment horizontal="center" vertical="center" wrapText="1"/>
    </xf>
    <xf numFmtId="0" fontId="86" fillId="0" borderId="81" xfId="0" applyFont="1" applyFill="1" applyBorder="1" applyAlignment="1">
      <alignment horizontal="center" vertical="center" wrapText="1"/>
    </xf>
    <xf numFmtId="0" fontId="94" fillId="0" borderId="0" xfId="11" applyFont="1" applyFill="1" applyBorder="1" applyProtection="1"/>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100"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21" xfId="5" applyNumberFormat="1" applyFont="1" applyFill="1" applyBorder="1" applyAlignment="1" applyProtection="1">
      <alignment horizontal="left" vertical="center"/>
      <protection locked="0"/>
    </xf>
    <xf numFmtId="0" fontId="102" fillId="0" borderId="22" xfId="9" applyFont="1" applyFill="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3" fillId="35" borderId="8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3" fontId="103"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100" fillId="0" borderId="99" xfId="0" applyFont="1" applyFill="1" applyBorder="1" applyAlignment="1">
      <alignment horizontal="left" vertical="center" wrapText="1"/>
    </xf>
    <xf numFmtId="10" fontId="96" fillId="0" borderId="99" xfId="20950" applyNumberFormat="1" applyFont="1" applyFill="1" applyBorder="1" applyAlignment="1">
      <alignment horizontal="left" vertical="center" wrapText="1"/>
    </xf>
    <xf numFmtId="1" fontId="3" fillId="0" borderId="81" xfId="0" applyNumberFormat="1" applyFont="1" applyFill="1" applyBorder="1" applyAlignment="1">
      <alignment horizontal="righ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10" fontId="4" fillId="35" borderId="81" xfId="0" applyNumberFormat="1" applyFont="1" applyFill="1" applyBorder="1" applyAlignment="1">
      <alignment horizontal="left" vertical="center" wrapText="1"/>
    </xf>
    <xf numFmtId="10" fontId="4" fillId="35" borderId="81" xfId="20950" applyNumberFormat="1" applyFont="1" applyFill="1" applyBorder="1" applyAlignment="1">
      <alignment horizontal="left" vertical="center" wrapText="1"/>
    </xf>
    <xf numFmtId="0" fontId="4" fillId="35" borderId="81" xfId="0" applyFont="1" applyFill="1" applyBorder="1" applyAlignment="1">
      <alignment horizontal="center" vertical="center" wrapText="1"/>
    </xf>
    <xf numFmtId="1" fontId="3" fillId="0" borderId="23" xfId="0" applyNumberFormat="1" applyFont="1" applyFill="1" applyBorder="1" applyAlignment="1">
      <alignment horizontal="righ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4"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3" fillId="35" borderId="99" xfId="0" applyNumberFormat="1" applyFont="1" applyFill="1" applyBorder="1" applyAlignment="1">
      <alignment vertical="center" wrapText="1"/>
    </xf>
    <xf numFmtId="3" fontId="103" fillId="0" borderId="99" xfId="0" applyNumberFormat="1" applyFont="1" applyBorder="1" applyAlignment="1">
      <alignment vertical="center" wrapText="1"/>
    </xf>
    <xf numFmtId="3" fontId="103" fillId="0" borderId="99" xfId="0" applyNumberFormat="1" applyFont="1" applyFill="1" applyBorder="1" applyAlignment="1">
      <alignment vertical="center" wrapText="1"/>
    </xf>
    <xf numFmtId="3" fontId="103" fillId="35" borderId="100" xfId="0" applyNumberFormat="1" applyFont="1" applyFill="1" applyBorder="1" applyAlignment="1">
      <alignment vertical="center" wrapText="1"/>
    </xf>
    <xf numFmtId="3" fontId="103" fillId="0" borderId="100" xfId="0" applyNumberFormat="1" applyFont="1" applyBorder="1" applyAlignment="1">
      <alignment vertical="center" wrapText="1"/>
    </xf>
    <xf numFmtId="3" fontId="103" fillId="35" borderId="24" xfId="0" applyNumberFormat="1" applyFont="1" applyFill="1" applyBorder="1" applyAlignment="1">
      <alignment vertical="center" wrapText="1"/>
    </xf>
    <xf numFmtId="3" fontId="103" fillId="35" borderId="84" xfId="0" applyNumberFormat="1" applyFont="1" applyFill="1" applyBorder="1" applyAlignment="1">
      <alignment vertical="center" wrapText="1"/>
    </xf>
    <xf numFmtId="3" fontId="103" fillId="0" borderId="84" xfId="0" applyNumberFormat="1" applyFont="1" applyBorder="1" applyAlignment="1">
      <alignment vertical="center" wrapText="1"/>
    </xf>
    <xf numFmtId="3" fontId="103" fillId="0" borderId="84" xfId="0" applyNumberFormat="1" applyFont="1" applyFill="1" applyBorder="1" applyAlignment="1">
      <alignment vertical="center" wrapText="1"/>
    </xf>
    <xf numFmtId="3" fontId="103" fillId="35"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6"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2" fillId="2" borderId="87" xfId="0" applyFont="1" applyFill="1" applyBorder="1" applyAlignment="1">
      <alignment horizontal="right" vertical="center"/>
    </xf>
    <xf numFmtId="0" fontId="2" fillId="0" borderId="97" xfId="0" applyFont="1" applyBorder="1" applyAlignment="1">
      <alignment vertical="center" wrapText="1"/>
    </xf>
    <xf numFmtId="191" fontId="2" fillId="2" borderId="97" xfId="0" applyNumberFormat="1" applyFont="1" applyFill="1" applyBorder="1" applyAlignment="1" applyProtection="1">
      <alignment vertical="center"/>
      <protection locked="0"/>
    </xf>
    <xf numFmtId="191" fontId="87" fillId="2" borderId="97" xfId="0" applyNumberFormat="1" applyFont="1" applyFill="1" applyBorder="1" applyAlignment="1" applyProtection="1">
      <alignment vertical="center"/>
      <protection locked="0"/>
    </xf>
    <xf numFmtId="191" fontId="87" fillId="2" borderId="91" xfId="0" applyNumberFormat="1" applyFont="1" applyFill="1" applyBorder="1" applyAlignment="1" applyProtection="1">
      <alignment vertical="center"/>
      <protection locked="0"/>
    </xf>
    <xf numFmtId="0" fontId="6" fillId="0" borderId="114" xfId="17" applyBorder="1" applyAlignment="1" applyProtection="1"/>
    <xf numFmtId="191"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13" fillId="3" borderId="114" xfId="20954" applyFont="1" applyFill="1" applyBorder="1" applyAlignment="1">
      <alignment horizontal="left" vertical="center" wrapText="1"/>
    </xf>
    <xf numFmtId="0" fontId="114" fillId="0" borderId="114" xfId="20954" applyFont="1" applyFill="1" applyBorder="1" applyAlignment="1">
      <alignment horizontal="left" vertical="center" wrapText="1" indent="1"/>
    </xf>
    <xf numFmtId="0" fontId="115" fillId="3" borderId="124" xfId="0" applyFont="1" applyFill="1" applyBorder="1" applyAlignment="1">
      <alignment horizontal="left" vertical="center" wrapText="1"/>
    </xf>
    <xf numFmtId="0" fontId="114" fillId="3" borderId="114" xfId="20954" applyFont="1" applyFill="1" applyBorder="1" applyAlignment="1">
      <alignment horizontal="left" vertical="center" wrapText="1" indent="1"/>
    </xf>
    <xf numFmtId="0" fontId="113" fillId="0" borderId="124" xfId="0" applyFont="1" applyFill="1" applyBorder="1" applyAlignment="1">
      <alignment horizontal="left" vertical="center" wrapText="1"/>
    </xf>
    <xf numFmtId="0" fontId="115" fillId="0" borderId="124" xfId="0" applyFont="1" applyFill="1" applyBorder="1" applyAlignment="1">
      <alignment horizontal="left" vertical="center" wrapText="1"/>
    </xf>
    <xf numFmtId="0" fontId="115" fillId="0" borderId="124" xfId="0" applyFont="1" applyFill="1" applyBorder="1" applyAlignment="1">
      <alignment vertical="center" wrapText="1"/>
    </xf>
    <xf numFmtId="0" fontId="116" fillId="0" borderId="124" xfId="0" applyFont="1" applyFill="1" applyBorder="1" applyAlignment="1">
      <alignment horizontal="left" vertical="center" wrapText="1" indent="1"/>
    </xf>
    <xf numFmtId="0" fontId="116" fillId="3" borderId="124" xfId="0" applyFont="1" applyFill="1" applyBorder="1" applyAlignment="1">
      <alignment horizontal="left" vertical="center" wrapText="1" indent="1"/>
    </xf>
    <xf numFmtId="0" fontId="115" fillId="3" borderId="125" xfId="0" applyFont="1" applyFill="1" applyBorder="1" applyAlignment="1">
      <alignment horizontal="left" vertical="center" wrapText="1"/>
    </xf>
    <xf numFmtId="0" fontId="116" fillId="0" borderId="114" xfId="20954" applyFont="1" applyFill="1" applyBorder="1" applyAlignment="1">
      <alignment horizontal="left" vertical="center" wrapText="1" indent="1"/>
    </xf>
    <xf numFmtId="0" fontId="115" fillId="0" borderId="114" xfId="0" applyFont="1" applyFill="1" applyBorder="1" applyAlignment="1">
      <alignment horizontal="left" vertical="center" wrapText="1"/>
    </xf>
    <xf numFmtId="0" fontId="117" fillId="0" borderId="114" xfId="20954" applyFont="1" applyFill="1" applyBorder="1" applyAlignment="1">
      <alignment horizontal="center" vertical="center" wrapText="1"/>
    </xf>
    <xf numFmtId="0" fontId="115" fillId="3" borderId="126" xfId="0" applyFont="1" applyFill="1" applyBorder="1" applyAlignment="1">
      <alignment horizontal="left" vertical="center" wrapText="1"/>
    </xf>
    <xf numFmtId="0" fontId="0" fillId="0" borderId="127" xfId="0" applyBorder="1"/>
    <xf numFmtId="0" fontId="0" fillId="35" borderId="127" xfId="0" applyFill="1" applyBorder="1"/>
    <xf numFmtId="0" fontId="0" fillId="0" borderId="127" xfId="0" applyBorder="1" applyAlignment="1">
      <alignment horizontal="center"/>
    </xf>
    <xf numFmtId="0" fontId="114" fillId="3" borderId="127" xfId="20954" applyFont="1" applyFill="1" applyBorder="1" applyAlignment="1">
      <alignment horizontal="left" vertical="center" wrapText="1" indent="1"/>
    </xf>
    <xf numFmtId="0" fontId="114" fillId="3" borderId="124" xfId="0" applyFont="1" applyFill="1" applyBorder="1" applyAlignment="1">
      <alignment horizontal="left" vertical="center" wrapText="1" indent="1"/>
    </xf>
    <xf numFmtId="0" fontId="114" fillId="0" borderId="127" xfId="20954" applyFont="1" applyFill="1" applyBorder="1" applyAlignment="1">
      <alignment horizontal="left" vertical="center" wrapText="1" indent="1"/>
    </xf>
    <xf numFmtId="0" fontId="115" fillId="0" borderId="127" xfId="20954" applyFont="1" applyFill="1" applyBorder="1" applyAlignment="1">
      <alignment horizontal="left" vertical="center" wrapText="1"/>
    </xf>
    <xf numFmtId="0" fontId="115" fillId="0" borderId="127" xfId="0" applyFont="1" applyFill="1" applyBorder="1" applyAlignment="1">
      <alignment vertical="center" wrapText="1"/>
    </xf>
    <xf numFmtId="0" fontId="117" fillId="0" borderId="127" xfId="20954" applyFont="1" applyFill="1" applyBorder="1" applyAlignment="1">
      <alignment horizontal="center" vertical="center" wrapText="1"/>
    </xf>
    <xf numFmtId="0" fontId="115" fillId="3" borderId="127" xfId="20954" applyFont="1" applyFill="1" applyBorder="1" applyAlignment="1">
      <alignment horizontal="left" vertical="center" wrapText="1"/>
    </xf>
    <xf numFmtId="0" fontId="115" fillId="0" borderId="127" xfId="0" applyFont="1" applyFill="1" applyBorder="1" applyAlignment="1">
      <alignment horizontal="left" vertical="center" wrapText="1"/>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15" fillId="0" borderId="132" xfId="0" applyFont="1" applyFill="1" applyBorder="1" applyAlignment="1">
      <alignment horizontal="justify" vertical="center" wrapText="1"/>
    </xf>
    <xf numFmtId="0" fontId="114" fillId="0" borderId="124" xfId="0" applyFont="1" applyFill="1" applyBorder="1" applyAlignment="1">
      <alignment horizontal="left" vertical="center" wrapText="1" indent="1"/>
    </xf>
    <xf numFmtId="0" fontId="114" fillId="0" borderId="125" xfId="0" applyFont="1" applyFill="1" applyBorder="1" applyAlignment="1">
      <alignment horizontal="left" vertical="center" wrapText="1" indent="1"/>
    </xf>
    <xf numFmtId="0" fontId="115" fillId="0" borderId="124" xfId="0" applyFont="1" applyFill="1" applyBorder="1" applyAlignment="1">
      <alignment horizontal="justify" vertical="center" wrapText="1"/>
    </xf>
    <xf numFmtId="0" fontId="113" fillId="0" borderId="124" xfId="0" applyFont="1" applyFill="1" applyBorder="1" applyAlignment="1">
      <alignment horizontal="justify" vertical="center" wrapText="1"/>
    </xf>
    <xf numFmtId="0" fontId="115" fillId="3" borderId="124" xfId="0" applyFont="1" applyFill="1" applyBorder="1" applyAlignment="1">
      <alignment horizontal="justify" vertical="center" wrapText="1"/>
    </xf>
    <xf numFmtId="0" fontId="115" fillId="0" borderId="125" xfId="0" applyFont="1" applyFill="1" applyBorder="1" applyAlignment="1">
      <alignment horizontal="justify" vertical="center" wrapText="1"/>
    </xf>
    <xf numFmtId="0" fontId="115" fillId="0" borderId="126" xfId="0" applyFont="1" applyFill="1" applyBorder="1" applyAlignment="1">
      <alignment horizontal="justify" vertical="center" wrapText="1"/>
    </xf>
    <xf numFmtId="0" fontId="113" fillId="0" borderId="124" xfId="0" applyFont="1" applyFill="1" applyBorder="1" applyAlignment="1">
      <alignment vertical="center" wrapText="1"/>
    </xf>
    <xf numFmtId="0" fontId="0" fillId="0" borderId="127" xfId="0" applyBorder="1" applyProtection="1"/>
    <xf numFmtId="0" fontId="114" fillId="0" borderId="124" xfId="0" applyFont="1" applyFill="1" applyBorder="1" applyAlignment="1">
      <alignment horizontal="left" vertical="center" wrapText="1"/>
    </xf>
    <xf numFmtId="0" fontId="115" fillId="0" borderId="133" xfId="0" applyFont="1" applyFill="1" applyBorder="1" applyAlignment="1">
      <alignment vertical="center" wrapText="1"/>
    </xf>
    <xf numFmtId="0" fontId="115" fillId="3" borderId="124" xfId="0"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2" fillId="0" borderId="130" xfId="0" applyNumberFormat="1" applyFont="1" applyFill="1" applyBorder="1" applyAlignment="1">
      <alignment horizontal="left" vertical="center" wrapText="1"/>
    </xf>
    <xf numFmtId="191" fontId="94" fillId="0" borderId="0" xfId="0" applyNumberFormat="1" applyFont="1" applyFill="1" applyBorder="1" applyAlignment="1" applyProtection="1">
      <alignment horizontal="right"/>
    </xf>
    <xf numFmtId="43" fontId="84" fillId="0" borderId="80" xfId="7" applyFont="1" applyFill="1" applyBorder="1" applyAlignment="1">
      <alignment horizontal="center" vertical="center"/>
    </xf>
    <xf numFmtId="43" fontId="84" fillId="0" borderId="127" xfId="7" applyFont="1" applyFill="1" applyBorder="1" applyAlignment="1">
      <alignment horizontal="center" vertical="center"/>
    </xf>
    <xf numFmtId="0" fontId="114" fillId="3" borderId="125" xfId="0" applyFont="1" applyFill="1" applyBorder="1" applyAlignment="1">
      <alignment horizontal="left" vertical="center" wrapText="1" indent="1"/>
    </xf>
    <xf numFmtId="0" fontId="114" fillId="3" borderId="127" xfId="0" applyFont="1" applyFill="1" applyBorder="1" applyAlignment="1">
      <alignment horizontal="left" vertical="center" wrapText="1" indent="1"/>
    </xf>
    <xf numFmtId="167" fontId="84" fillId="0" borderId="127" xfId="0" applyNumberFormat="1" applyFont="1" applyBorder="1" applyAlignment="1">
      <alignment horizontal="center"/>
    </xf>
    <xf numFmtId="0" fontId="115" fillId="0" borderId="127" xfId="0" applyFont="1" applyBorder="1" applyAlignment="1">
      <alignment horizontal="left" vertical="center" wrapText="1"/>
    </xf>
    <xf numFmtId="0" fontId="84" fillId="0" borderId="127" xfId="0" applyFont="1" applyBorder="1"/>
    <xf numFmtId="0" fontId="114" fillId="0" borderId="127" xfId="0" applyFont="1" applyBorder="1" applyAlignment="1">
      <alignment horizontal="left" vertical="center" wrapText="1" indent="1"/>
    </xf>
    <xf numFmtId="0" fontId="115" fillId="3" borderId="127" xfId="0" applyFont="1" applyFill="1" applyBorder="1" applyAlignment="1">
      <alignment horizontal="left" vertical="center" wrapText="1"/>
    </xf>
    <xf numFmtId="0" fontId="116" fillId="3" borderId="127" xfId="0" applyFont="1" applyFill="1" applyBorder="1" applyAlignment="1">
      <alignment horizontal="left" vertical="center" wrapText="1" indent="1"/>
    </xf>
    <xf numFmtId="0" fontId="118" fillId="0" borderId="127" xfId="0" applyFont="1" applyBorder="1" applyAlignment="1">
      <alignment horizontal="justify"/>
    </xf>
    <xf numFmtId="167" fontId="86" fillId="0" borderId="127" xfId="0" applyNumberFormat="1" applyFont="1" applyFill="1" applyBorder="1" applyAlignment="1">
      <alignment horizontal="center"/>
    </xf>
    <xf numFmtId="167" fontId="86" fillId="0" borderId="56" xfId="0" applyNumberFormat="1" applyFont="1" applyFill="1" applyBorder="1" applyAlignment="1">
      <alignment horizontal="center"/>
    </xf>
    <xf numFmtId="167" fontId="84" fillId="0" borderId="58" xfId="0" applyNumberFormat="1" applyFont="1" applyFill="1" applyBorder="1" applyAlignment="1">
      <alignment horizontal="center"/>
    </xf>
    <xf numFmtId="167" fontId="88" fillId="0" borderId="58" xfId="0" applyNumberFormat="1" applyFont="1" applyFill="1" applyBorder="1" applyAlignment="1">
      <alignment horizontal="center"/>
    </xf>
    <xf numFmtId="167" fontId="46" fillId="0" borderId="58" xfId="0" applyNumberFormat="1" applyFont="1" applyFill="1" applyBorder="1" applyAlignment="1">
      <alignment horizontal="center"/>
    </xf>
    <xf numFmtId="167" fontId="84" fillId="0" borderId="61" xfId="0" applyNumberFormat="1" applyFont="1" applyFill="1" applyBorder="1" applyAlignment="1">
      <alignment horizontal="center"/>
    </xf>
    <xf numFmtId="191" fontId="84" fillId="0" borderId="31" xfId="0" applyNumberFormat="1" applyFont="1" applyBorder="1" applyAlignment="1">
      <alignment horizontal="center" vertical="center"/>
    </xf>
    <xf numFmtId="191" fontId="84" fillId="0" borderId="11" xfId="0" applyNumberFormat="1" applyFont="1" applyBorder="1" applyAlignment="1">
      <alignment horizontal="center" vertical="center"/>
    </xf>
    <xf numFmtId="191" fontId="84" fillId="0" borderId="11" xfId="0" applyNumberFormat="1" applyFont="1" applyFill="1" applyBorder="1" applyAlignment="1">
      <alignment horizontal="center" vertical="center"/>
    </xf>
    <xf numFmtId="191" fontId="88" fillId="0" borderId="11" xfId="0" applyNumberFormat="1" applyFont="1" applyFill="1" applyBorder="1" applyAlignment="1">
      <alignment horizontal="center" vertical="center"/>
    </xf>
    <xf numFmtId="191" fontId="84" fillId="0" borderId="12" xfId="0" applyNumberFormat="1" applyFont="1" applyFill="1" applyBorder="1" applyAlignment="1">
      <alignment horizontal="center" vertical="center"/>
    </xf>
    <xf numFmtId="191" fontId="86" fillId="0" borderId="13" xfId="0" applyNumberFormat="1" applyFont="1" applyFill="1" applyBorder="1" applyAlignment="1">
      <alignment horizontal="center" vertical="center"/>
    </xf>
    <xf numFmtId="191" fontId="84" fillId="0" borderId="14" xfId="0" applyNumberFormat="1" applyFont="1" applyBorder="1" applyAlignment="1">
      <alignment horizontal="center" vertical="center"/>
    </xf>
    <xf numFmtId="191" fontId="84" fillId="0" borderId="12" xfId="0" applyNumberFormat="1" applyFont="1" applyBorder="1" applyAlignment="1">
      <alignment horizontal="center" vertical="center"/>
    </xf>
    <xf numFmtId="191" fontId="84" fillId="0" borderId="127" xfId="0" applyNumberFormat="1" applyFont="1" applyBorder="1" applyAlignment="1">
      <alignment horizontal="center" vertical="center"/>
    </xf>
    <xf numFmtId="191" fontId="86" fillId="0" borderId="127" xfId="0" applyNumberFormat="1" applyFont="1" applyFill="1" applyBorder="1" applyAlignment="1">
      <alignment horizontal="center" vertical="center"/>
    </xf>
    <xf numFmtId="0" fontId="84" fillId="0" borderId="127" xfId="0" applyFont="1" applyBorder="1" applyAlignment="1">
      <alignment horizontal="center"/>
    </xf>
    <xf numFmtId="0" fontId="114" fillId="0" borderId="127" xfId="0" applyFont="1" applyFill="1" applyBorder="1" applyAlignment="1">
      <alignment horizontal="left" vertical="center" wrapText="1" indent="1"/>
    </xf>
    <xf numFmtId="0" fontId="107" fillId="0" borderId="0" xfId="0" applyFont="1"/>
    <xf numFmtId="0" fontId="108" fillId="0" borderId="0" xfId="0" applyFont="1"/>
    <xf numFmtId="0" fontId="106" fillId="0" borderId="0" xfId="0" applyFont="1"/>
    <xf numFmtId="0" fontId="107" fillId="0" borderId="0" xfId="0" applyFont="1" applyBorder="1"/>
    <xf numFmtId="0" fontId="106" fillId="0" borderId="0" xfId="0" applyFont="1" applyBorder="1"/>
    <xf numFmtId="0" fontId="106" fillId="0" borderId="0" xfId="0" applyFont="1" applyBorder="1" applyAlignment="1">
      <alignment horizontal="center" vertical="center"/>
    </xf>
    <xf numFmtId="0" fontId="106" fillId="0" borderId="0" xfId="0" applyFont="1" applyBorder="1" applyAlignment="1">
      <alignment horizontal="center" vertical="center" wrapText="1"/>
    </xf>
    <xf numFmtId="0" fontId="106" fillId="0" borderId="0" xfId="0" applyFont="1" applyFill="1"/>
    <xf numFmtId="0" fontId="109" fillId="0" borderId="0" xfId="0" applyFont="1"/>
    <xf numFmtId="0" fontId="120" fillId="0" borderId="0" xfId="0" applyFont="1"/>
    <xf numFmtId="167" fontId="121" fillId="79" borderId="57" xfId="0" applyNumberFormat="1" applyFont="1" applyFill="1" applyBorder="1" applyAlignment="1">
      <alignment horizontal="center"/>
    </xf>
    <xf numFmtId="0" fontId="324" fillId="0" borderId="0" xfId="0" applyFont="1"/>
    <xf numFmtId="169" fontId="9" fillId="36" borderId="96" xfId="20" applyBorder="1"/>
    <xf numFmtId="0" fontId="94" fillId="0" borderId="189" xfId="0" applyFont="1" applyFill="1" applyBorder="1" applyAlignment="1">
      <alignment horizontal="center" vertical="center" wrapText="1"/>
    </xf>
    <xf numFmtId="0" fontId="0" fillId="0" borderId="0" xfId="0"/>
    <xf numFmtId="0" fontId="94" fillId="0" borderId="0" xfId="0" applyFont="1"/>
    <xf numFmtId="0" fontId="325" fillId="0" borderId="0" xfId="0" applyFont="1"/>
    <xf numFmtId="14" fontId="94" fillId="0" borderId="0" xfId="0" applyNumberFormat="1" applyFont="1"/>
    <xf numFmtId="0" fontId="94" fillId="0" borderId="0" xfId="0" applyFont="1" applyBorder="1"/>
    <xf numFmtId="0" fontId="325" fillId="0" borderId="0" xfId="0" applyFont="1" applyBorder="1"/>
    <xf numFmtId="0" fontId="94" fillId="0" borderId="114" xfId="0" applyFont="1" applyFill="1" applyBorder="1" applyAlignment="1" applyProtection="1">
      <alignment horizontal="center" vertical="center" wrapText="1"/>
    </xf>
    <xf numFmtId="0" fontId="326" fillId="0" borderId="114" xfId="0" applyFont="1" applyBorder="1" applyAlignment="1">
      <alignment horizontal="center" vertical="center"/>
    </xf>
    <xf numFmtId="0" fontId="325" fillId="0" borderId="114" xfId="0" applyFont="1" applyBorder="1" applyAlignment="1">
      <alignment horizontal="center"/>
    </xf>
    <xf numFmtId="0" fontId="111" fillId="3" borderId="114" xfId="20954" applyFont="1" applyFill="1" applyBorder="1" applyAlignment="1">
      <alignment horizontal="left" vertical="center" wrapText="1"/>
    </xf>
    <xf numFmtId="0" fontId="325" fillId="0" borderId="114" xfId="0" applyFont="1" applyBorder="1"/>
    <xf numFmtId="0" fontId="325" fillId="35" borderId="114" xfId="0" applyFont="1" applyFill="1" applyBorder="1"/>
    <xf numFmtId="0" fontId="94" fillId="0" borderId="114" xfId="20954" applyFont="1" applyFill="1" applyBorder="1" applyAlignment="1">
      <alignment horizontal="left" vertical="center" wrapText="1" indent="1"/>
    </xf>
    <xf numFmtId="0" fontId="327"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11" fillId="0" borderId="124" xfId="0" applyFont="1" applyFill="1" applyBorder="1" applyAlignment="1">
      <alignment horizontal="left" vertical="center" wrapText="1"/>
    </xf>
    <xf numFmtId="0" fontId="327" fillId="0" borderId="124" xfId="0" applyFont="1" applyFill="1" applyBorder="1" applyAlignment="1">
      <alignment horizontal="left" vertical="center" wrapText="1"/>
    </xf>
    <xf numFmtId="0" fontId="327" fillId="0" borderId="124" xfId="0" applyFont="1" applyFill="1" applyBorder="1" applyAlignment="1">
      <alignment vertical="center" wrapText="1"/>
    </xf>
    <xf numFmtId="0" fontId="325" fillId="0" borderId="114" xfId="0" applyFont="1" applyBorder="1" applyAlignment="1">
      <alignment vertical="center"/>
    </xf>
    <xf numFmtId="0" fontId="325" fillId="35" borderId="114" xfId="0" applyFont="1" applyFill="1" applyBorder="1" applyAlignment="1">
      <alignment vertical="center"/>
    </xf>
    <xf numFmtId="0" fontId="328" fillId="0" borderId="124" xfId="0" applyFont="1" applyFill="1" applyBorder="1" applyAlignment="1">
      <alignment horizontal="left" vertical="center" wrapText="1" indent="1"/>
    </xf>
    <xf numFmtId="0" fontId="328" fillId="3" borderId="124" xfId="0" applyFont="1" applyFill="1" applyBorder="1" applyAlignment="1">
      <alignment horizontal="left" vertical="center" wrapText="1" indent="1"/>
    </xf>
    <xf numFmtId="0" fontId="327" fillId="3" borderId="125" xfId="0" applyFont="1" applyFill="1" applyBorder="1" applyAlignment="1">
      <alignment horizontal="left" vertical="center" wrapText="1"/>
    </xf>
    <xf numFmtId="0" fontId="328" fillId="0" borderId="114" xfId="20954" applyFont="1" applyFill="1" applyBorder="1" applyAlignment="1">
      <alignment horizontal="left" vertical="center" wrapText="1" indent="1"/>
    </xf>
    <xf numFmtId="0" fontId="327" fillId="0" borderId="114" xfId="0" applyFont="1" applyFill="1" applyBorder="1" applyAlignment="1">
      <alignment horizontal="left" vertical="center" wrapText="1"/>
    </xf>
    <xf numFmtId="0" fontId="327" fillId="0" borderId="114" xfId="20954" applyFont="1" applyFill="1" applyBorder="1" applyAlignment="1">
      <alignment horizontal="center" vertical="center" wrapText="1"/>
    </xf>
    <xf numFmtId="0" fontId="327" fillId="3" borderId="126" xfId="0" applyFont="1" applyFill="1" applyBorder="1" applyAlignment="1">
      <alignment horizontal="left" vertical="center" wrapText="1"/>
    </xf>
    <xf numFmtId="0" fontId="325" fillId="0" borderId="127" xfId="0" applyFont="1" applyBorder="1"/>
    <xf numFmtId="0" fontId="325" fillId="35" borderId="127" xfId="0" applyFont="1" applyFill="1" applyBorder="1"/>
    <xf numFmtId="0" fontId="325"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Fill="1" applyBorder="1" applyAlignment="1">
      <alignment horizontal="left" vertical="center" wrapText="1" indent="1"/>
    </xf>
    <xf numFmtId="0" fontId="327" fillId="0" borderId="124" xfId="0" applyFont="1" applyBorder="1" applyAlignment="1">
      <alignment horizontal="left" vertical="center" wrapTex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27" fillId="0" borderId="127" xfId="20954" applyFont="1" applyFill="1" applyBorder="1" applyAlignment="1">
      <alignment horizontal="left" vertical="center" wrapText="1"/>
    </xf>
    <xf numFmtId="0" fontId="327" fillId="0" borderId="127" xfId="0" applyFont="1" applyFill="1" applyBorder="1" applyAlignment="1">
      <alignment vertical="center" wrapText="1"/>
    </xf>
    <xf numFmtId="0" fontId="327" fillId="0" borderId="127" xfId="20954" applyFont="1" applyFill="1" applyBorder="1" applyAlignment="1">
      <alignment horizontal="center" vertical="center" wrapText="1"/>
    </xf>
    <xf numFmtId="0" fontId="327" fillId="3" borderId="127" xfId="20954" applyFont="1" applyFill="1" applyBorder="1" applyAlignment="1">
      <alignment horizontal="left" vertical="center" wrapText="1"/>
    </xf>
    <xf numFmtId="0" fontId="94" fillId="0" borderId="124" xfId="0" applyFont="1" applyFill="1" applyBorder="1" applyAlignment="1">
      <alignment horizontal="left" vertical="center" wrapText="1" indent="1"/>
    </xf>
    <xf numFmtId="0" fontId="329" fillId="0" borderId="0" xfId="0" applyFont="1" applyAlignment="1">
      <alignment horizontal="justify"/>
    </xf>
    <xf numFmtId="0" fontId="327" fillId="0" borderId="127" xfId="0" applyFont="1" applyFill="1" applyBorder="1" applyAlignment="1">
      <alignment horizontal="left" vertical="center" wrapText="1"/>
    </xf>
    <xf numFmtId="0" fontId="325" fillId="0" borderId="0" xfId="0" applyFont="1" applyAlignment="1">
      <alignment horizontal="center"/>
    </xf>
    <xf numFmtId="0" fontId="325" fillId="0" borderId="0" xfId="0" applyFont="1" applyAlignment="1">
      <alignment horizontal="left" vertical="center"/>
    </xf>
    <xf numFmtId="191" fontId="2" fillId="0" borderId="127" xfId="0" applyNumberFormat="1" applyFont="1" applyFill="1" applyBorder="1" applyAlignment="1" applyProtection="1">
      <alignment horizontal="right"/>
    </xf>
    <xf numFmtId="191" fontId="2" fillId="35" borderId="127" xfId="0" applyNumberFormat="1" applyFont="1" applyFill="1" applyBorder="1" applyAlignment="1" applyProtection="1">
      <alignment horizontal="right"/>
    </xf>
    <xf numFmtId="191" fontId="2" fillId="35" borderId="81" xfId="0" applyNumberFormat="1" applyFont="1" applyFill="1" applyBorder="1" applyAlignment="1" applyProtection="1">
      <alignment horizontal="right"/>
    </xf>
    <xf numFmtId="0" fontId="86" fillId="0" borderId="127" xfId="0" applyFont="1" applyBorder="1" applyAlignment="1">
      <alignment vertical="center"/>
    </xf>
    <xf numFmtId="0" fontId="45" fillId="0" borderId="127" xfId="0" applyNumberFormat="1" applyFont="1" applyFill="1" applyBorder="1" applyAlignment="1">
      <alignment vertical="center" wrapText="1"/>
    </xf>
    <xf numFmtId="191" fontId="94" fillId="35" borderId="195" xfId="0" applyNumberFormat="1" applyFont="1" applyFill="1" applyBorder="1" applyAlignment="1" applyProtection="1">
      <alignment horizontal="right"/>
    </xf>
    <xf numFmtId="0" fontId="0" fillId="35" borderId="195" xfId="0" applyFill="1" applyBorder="1"/>
    <xf numFmtId="0" fontId="2" fillId="0" borderId="0" xfId="13" applyFont="1" applyFill="1" applyBorder="1" applyAlignment="1" applyProtection="1">
      <alignment wrapText="1"/>
      <protection locked="0"/>
    </xf>
    <xf numFmtId="0" fontId="327" fillId="0" borderId="195" xfId="20954" applyFont="1" applyFill="1" applyBorder="1" applyAlignment="1">
      <alignment horizontal="left" vertical="center" wrapText="1"/>
    </xf>
    <xf numFmtId="0" fontId="0" fillId="0" borderId="195" xfId="0" applyFill="1" applyBorder="1"/>
    <xf numFmtId="191" fontId="94" fillId="0" borderId="195" xfId="0" applyNumberFormat="1" applyFont="1" applyFill="1" applyBorder="1" applyAlignment="1" applyProtection="1">
      <alignment horizontal="right"/>
    </xf>
    <xf numFmtId="0" fontId="6" fillId="0" borderId="195" xfId="17" applyFill="1" applyBorder="1" applyAlignment="1" applyProtection="1"/>
    <xf numFmtId="0" fontId="84" fillId="0" borderId="195" xfId="0" applyFont="1" applyFill="1" applyBorder="1"/>
    <xf numFmtId="0" fontId="84" fillId="0" borderId="0" xfId="0" applyFont="1" applyFill="1" applyBorder="1" applyAlignment="1">
      <alignment vertical="top" wrapText="1"/>
    </xf>
    <xf numFmtId="0" fontId="0" fillId="0" borderId="0" xfId="0" applyAlignment="1">
      <alignment vertical="top"/>
    </xf>
    <xf numFmtId="0" fontId="2" fillId="0" borderId="0" xfId="0" applyFont="1" applyAlignment="1">
      <alignment vertical="top"/>
    </xf>
    <xf numFmtId="14" fontId="84" fillId="0" borderId="0" xfId="0" applyNumberFormat="1" applyFont="1"/>
    <xf numFmtId="0" fontId="91" fillId="3" borderId="0" xfId="37364" applyFont="1" applyFill="1" applyAlignment="1" applyProtection="1">
      <alignment vertical="center"/>
      <protection locked="0"/>
    </xf>
    <xf numFmtId="0" fontId="332" fillId="3" borderId="195" xfId="5" applyFont="1" applyFill="1" applyBorder="1" applyAlignment="1" applyProtection="1">
      <alignment vertical="center" wrapText="1"/>
      <protection locked="0"/>
    </xf>
    <xf numFmtId="0" fontId="332" fillId="0" borderId="195" xfId="37365" applyFont="1" applyFill="1" applyBorder="1" applyAlignment="1" applyProtection="1">
      <alignment horizontal="center" vertical="center" wrapText="1"/>
      <protection locked="0"/>
    </xf>
    <xf numFmtId="3" fontId="332" fillId="3" borderId="195" xfId="1" applyNumberFormat="1" applyFont="1" applyFill="1" applyBorder="1" applyAlignment="1" applyProtection="1">
      <alignment horizontal="center" vertical="center" wrapText="1"/>
      <protection locked="0"/>
    </xf>
    <xf numFmtId="9" fontId="332" fillId="3" borderId="195" xfId="15" applyNumberFormat="1" applyFont="1" applyFill="1" applyBorder="1" applyAlignment="1" applyProtection="1">
      <alignment horizontal="center" vertical="center" wrapText="1"/>
      <protection locked="0"/>
    </xf>
    <xf numFmtId="0" fontId="332" fillId="3" borderId="195" xfId="37365" applyFont="1" applyFill="1" applyBorder="1" applyAlignment="1" applyProtection="1">
      <alignment horizontal="center" vertical="center" wrapText="1"/>
      <protection locked="0"/>
    </xf>
    <xf numFmtId="0" fontId="91" fillId="3" borderId="195" xfId="37365" applyFont="1" applyFill="1" applyBorder="1" applyAlignment="1" applyProtection="1">
      <protection locked="0"/>
    </xf>
    <xf numFmtId="3" fontId="332" fillId="146" borderId="195" xfId="5" applyNumberFormat="1" applyFont="1" applyFill="1" applyBorder="1" applyAlignment="1" applyProtection="1"/>
    <xf numFmtId="0" fontId="333" fillId="3" borderId="195" xfId="37365" applyFont="1" applyFill="1" applyBorder="1" applyAlignment="1" applyProtection="1">
      <alignment horizontal="right"/>
      <protection locked="0"/>
    </xf>
    <xf numFmtId="358" fontId="332" fillId="146" borderId="195" xfId="5" applyNumberFormat="1" applyFont="1" applyFill="1" applyBorder="1" applyAlignment="1" applyProtection="1">
      <protection locked="0"/>
    </xf>
    <xf numFmtId="164" fontId="332" fillId="146" borderId="195" xfId="1" applyNumberFormat="1" applyFont="1" applyFill="1" applyBorder="1" applyAlignment="1" applyProtection="1"/>
    <xf numFmtId="0" fontId="332" fillId="3" borderId="195" xfId="37365" applyFont="1" applyFill="1" applyBorder="1" applyAlignment="1" applyProtection="1">
      <alignment horizontal="left" vertical="center"/>
      <protection locked="0"/>
    </xf>
    <xf numFmtId="3" fontId="332" fillId="3" borderId="195" xfId="5" applyNumberFormat="1" applyFont="1" applyFill="1" applyBorder="1" applyAlignment="1" applyProtection="1">
      <protection locked="0"/>
    </xf>
    <xf numFmtId="0" fontId="332" fillId="3" borderId="195" xfId="5" applyFont="1" applyFill="1" applyBorder="1" applyAlignment="1" applyProtection="1">
      <protection locked="0"/>
    </xf>
    <xf numFmtId="0" fontId="334" fillId="3" borderId="195" xfId="37365" applyFont="1" applyFill="1" applyBorder="1" applyAlignment="1" applyProtection="1">
      <alignment horizontal="right"/>
      <protection locked="0"/>
    </xf>
    <xf numFmtId="0" fontId="332" fillId="0" borderId="195" xfId="37365" applyFont="1" applyFill="1" applyBorder="1" applyAlignment="1" applyProtection="1">
      <alignment horizontal="left" vertical="center"/>
      <protection locked="0"/>
    </xf>
    <xf numFmtId="0" fontId="91" fillId="3" borderId="195" xfId="16" applyFont="1" applyFill="1" applyBorder="1" applyAlignment="1" applyProtection="1">
      <protection locked="0"/>
    </xf>
    <xf numFmtId="3" fontId="91" fillId="75" borderId="195" xfId="16" applyNumberFormat="1" applyFont="1" applyFill="1" applyBorder="1" applyAlignment="1" applyProtection="1"/>
    <xf numFmtId="0" fontId="45" fillId="75" borderId="100" xfId="20952" applyFont="1" applyFill="1" applyBorder="1" applyAlignment="1">
      <alignment vertical="center"/>
    </xf>
    <xf numFmtId="0" fontId="45" fillId="75" borderId="101" xfId="20952" applyFont="1" applyFill="1" applyBorder="1" applyAlignment="1">
      <alignment vertical="center"/>
    </xf>
    <xf numFmtId="0" fontId="45" fillId="75" borderId="98" xfId="20952" applyFont="1" applyFill="1" applyBorder="1" applyAlignment="1">
      <alignment vertical="center"/>
    </xf>
    <xf numFmtId="0" fontId="2" fillId="69" borderId="97" xfId="20952" applyFont="1" applyFill="1" applyBorder="1" applyAlignment="1">
      <alignment horizontal="center" vertical="center"/>
    </xf>
    <xf numFmtId="0" fontId="2" fillId="69" borderId="98" xfId="20952" applyFont="1" applyFill="1" applyBorder="1" applyAlignment="1">
      <alignment horizontal="left" vertical="center" wrapText="1"/>
    </xf>
    <xf numFmtId="164" fontId="2" fillId="0" borderId="99" xfId="7" applyNumberFormat="1" applyFont="1" applyFill="1" applyBorder="1" applyAlignment="1" applyProtection="1">
      <alignment horizontal="right" vertical="center"/>
      <protection locked="0"/>
    </xf>
    <xf numFmtId="0" fontId="45" fillId="76" borderId="99" xfId="20952" applyFont="1" applyFill="1" applyBorder="1" applyAlignment="1">
      <alignment horizontal="center" vertical="center"/>
    </xf>
    <xf numFmtId="0" fontId="45" fillId="76" borderId="101" xfId="20952" applyFont="1" applyFill="1" applyBorder="1" applyAlignment="1">
      <alignment vertical="top" wrapText="1"/>
    </xf>
    <xf numFmtId="164" fontId="45" fillId="75" borderId="98" xfId="7" applyNumberFormat="1" applyFont="1" applyFill="1" applyBorder="1" applyAlignment="1">
      <alignment horizontal="right" vertical="center"/>
    </xf>
    <xf numFmtId="0" fontId="2" fillId="69" borderId="101" xfId="20952" applyFont="1" applyFill="1" applyBorder="1" applyAlignment="1">
      <alignment vertical="center" wrapText="1"/>
    </xf>
    <xf numFmtId="0" fontId="2" fillId="69" borderId="98" xfId="20952" applyFont="1" applyFill="1" applyBorder="1" applyAlignment="1">
      <alignment horizontal="left" vertical="center"/>
    </xf>
    <xf numFmtId="359" fontId="2" fillId="0" borderId="99" xfId="7" applyNumberFormat="1" applyFont="1" applyFill="1" applyBorder="1" applyAlignment="1" applyProtection="1">
      <alignment horizontal="right" vertical="center"/>
      <protection locked="0"/>
    </xf>
    <xf numFmtId="0" fontId="2" fillId="3" borderId="97" xfId="20952" applyFont="1" applyFill="1" applyBorder="1" applyAlignment="1">
      <alignment horizontal="center" vertical="center"/>
    </xf>
    <xf numFmtId="0" fontId="45" fillId="76" borderId="101" xfId="20952" applyFont="1" applyFill="1" applyBorder="1" applyAlignment="1">
      <alignment vertical="center"/>
    </xf>
    <xf numFmtId="164" fontId="2" fillId="76" borderId="99" xfId="7" applyNumberFormat="1" applyFont="1" applyFill="1" applyBorder="1" applyAlignment="1" applyProtection="1">
      <alignment horizontal="right" vertical="center"/>
      <protection locked="0"/>
    </xf>
    <xf numFmtId="0" fontId="105" fillId="69" borderId="202" xfId="20952" applyFont="1" applyFill="1" applyBorder="1" applyAlignment="1" applyProtection="1">
      <alignment horizontal="center" vertical="center"/>
      <protection locked="0"/>
    </xf>
    <xf numFmtId="0" fontId="104" fillId="76" borderId="195" xfId="20952" applyFont="1" applyFill="1" applyBorder="1" applyAlignment="1" applyProtection="1">
      <alignment horizontal="center" vertical="center"/>
      <protection locked="0"/>
    </xf>
    <xf numFmtId="164" fontId="2" fillId="3" borderId="99" xfId="7" applyNumberFormat="1" applyFont="1" applyFill="1" applyBorder="1" applyAlignment="1" applyProtection="1">
      <alignment horizontal="right" vertical="center"/>
      <protection locked="0"/>
    </xf>
    <xf numFmtId="0" fontId="45" fillId="3" borderId="101" xfId="20952" applyFont="1" applyFill="1" applyBorder="1" applyAlignment="1">
      <alignment vertical="center"/>
    </xf>
    <xf numFmtId="0" fontId="2" fillId="69" borderId="99" xfId="20952" applyFont="1" applyFill="1" applyBorder="1" applyAlignment="1">
      <alignment horizontal="center" vertical="center"/>
    </xf>
    <xf numFmtId="0" fontId="335" fillId="0" borderId="0" xfId="37364" applyFont="1" applyFill="1" applyAlignment="1" applyProtection="1">
      <alignment vertical="center"/>
      <protection locked="0"/>
    </xf>
    <xf numFmtId="0" fontId="332" fillId="3" borderId="195" xfId="5" applyFont="1" applyFill="1" applyBorder="1" applyProtection="1">
      <protection locked="0"/>
    </xf>
    <xf numFmtId="0" fontId="332" fillId="0" borderId="195" xfId="37365" applyFont="1" applyFill="1" applyBorder="1" applyAlignment="1" applyProtection="1">
      <alignment horizontal="center" vertical="top" wrapText="1"/>
      <protection locked="0"/>
    </xf>
    <xf numFmtId="0" fontId="91" fillId="3" borderId="195" xfId="37365" applyFont="1" applyFill="1" applyBorder="1" applyAlignment="1" applyProtection="1">
      <alignment wrapText="1"/>
      <protection locked="0"/>
    </xf>
    <xf numFmtId="3" fontId="332" fillId="0" borderId="195" xfId="5" applyNumberFormat="1" applyFont="1" applyFill="1" applyBorder="1" applyProtection="1"/>
    <xf numFmtId="0" fontId="86" fillId="0" borderId="0" xfId="0" applyFont="1" applyAlignment="1">
      <alignment horizontal="center" wrapText="1"/>
    </xf>
    <xf numFmtId="0" fontId="84" fillId="3" borderId="54" xfId="0" applyFont="1" applyFill="1" applyBorder="1"/>
    <xf numFmtId="0" fontId="84" fillId="3" borderId="102" xfId="0" applyFont="1" applyFill="1" applyBorder="1" applyAlignment="1">
      <alignment wrapText="1"/>
    </xf>
    <xf numFmtId="0" fontId="84" fillId="3" borderId="103" xfId="0" applyFont="1" applyFill="1" applyBorder="1"/>
    <xf numFmtId="0" fontId="86" fillId="3" borderId="75" xfId="0" applyFont="1" applyFill="1" applyBorder="1" applyAlignment="1">
      <alignment horizontal="center" wrapText="1"/>
    </xf>
    <xf numFmtId="0" fontId="84" fillId="0" borderId="99" xfId="0" applyFont="1" applyFill="1" applyBorder="1" applyAlignment="1">
      <alignment horizontal="center"/>
    </xf>
    <xf numFmtId="0" fontId="84" fillId="0" borderId="99" xfId="0" applyFont="1" applyBorder="1" applyAlignment="1">
      <alignment horizontal="center"/>
    </xf>
    <xf numFmtId="0" fontId="84" fillId="3" borderId="63" xfId="0" applyFont="1" applyFill="1" applyBorder="1"/>
    <xf numFmtId="0" fontId="86" fillId="3" borderId="0" xfId="0" applyFont="1" applyFill="1" applyBorder="1" applyAlignment="1">
      <alignment horizontal="center" wrapText="1"/>
    </xf>
    <xf numFmtId="0" fontId="84" fillId="3" borderId="0" xfId="0" applyFont="1" applyFill="1" applyBorder="1" applyAlignment="1">
      <alignment horizontal="center"/>
    </xf>
    <xf numFmtId="0" fontId="84" fillId="3" borderId="96" xfId="0" applyFont="1" applyFill="1" applyBorder="1" applyAlignment="1">
      <alignment horizontal="center" vertical="center" wrapText="1"/>
    </xf>
    <xf numFmtId="0" fontId="84" fillId="0" borderId="99" xfId="0" applyFont="1" applyBorder="1" applyAlignment="1">
      <alignment wrapText="1"/>
    </xf>
    <xf numFmtId="164" fontId="84" fillId="0" borderId="99" xfId="7" applyNumberFormat="1" applyFont="1" applyBorder="1"/>
    <xf numFmtId="164" fontId="84" fillId="0" borderId="81" xfId="7" applyNumberFormat="1" applyFont="1" applyBorder="1"/>
    <xf numFmtId="0" fontId="88" fillId="0" borderId="99" xfId="0" applyFont="1" applyBorder="1" applyAlignment="1">
      <alignment horizontal="left" wrapText="1" indent="2"/>
    </xf>
    <xf numFmtId="169" fontId="2" fillId="36" borderId="99" xfId="20" applyFont="1" applyBorder="1"/>
    <xf numFmtId="164" fontId="84" fillId="0" borderId="99" xfId="7" applyNumberFormat="1" applyFont="1" applyBorder="1" applyAlignment="1">
      <alignment vertical="center"/>
    </xf>
    <xf numFmtId="0" fontId="86" fillId="0" borderId="18" xfId="0" applyFont="1" applyBorder="1"/>
    <xf numFmtId="0" fontId="86" fillId="0" borderId="99" xfId="0" applyFont="1" applyBorder="1" applyAlignment="1">
      <alignment wrapText="1"/>
    </xf>
    <xf numFmtId="164" fontId="86" fillId="0" borderId="81" xfId="7" applyNumberFormat="1" applyFont="1" applyBorder="1"/>
    <xf numFmtId="0" fontId="90" fillId="3" borderId="63" xfId="0" applyFont="1" applyFill="1" applyBorder="1" applyAlignment="1">
      <alignment horizontal="left"/>
    </xf>
    <xf numFmtId="0" fontId="90" fillId="3" borderId="0" xfId="0" applyFont="1" applyFill="1" applyBorder="1" applyAlignment="1">
      <alignment horizontal="center"/>
    </xf>
    <xf numFmtId="164" fontId="84" fillId="3" borderId="0" xfId="7" applyNumberFormat="1" applyFont="1" applyFill="1" applyBorder="1"/>
    <xf numFmtId="164" fontId="84" fillId="3" borderId="0" xfId="7" applyNumberFormat="1" applyFont="1" applyFill="1" applyBorder="1" applyAlignment="1">
      <alignment vertical="center"/>
    </xf>
    <xf numFmtId="164" fontId="84" fillId="3" borderId="96" xfId="7" applyNumberFormat="1" applyFont="1" applyFill="1" applyBorder="1"/>
    <xf numFmtId="164" fontId="84" fillId="0" borderId="99" xfId="7" applyNumberFormat="1" applyFont="1" applyFill="1" applyBorder="1"/>
    <xf numFmtId="164" fontId="84" fillId="0" borderId="99" xfId="7" applyNumberFormat="1" applyFont="1" applyFill="1" applyBorder="1" applyAlignment="1">
      <alignment vertical="center"/>
    </xf>
    <xf numFmtId="0" fontId="88" fillId="0" borderId="99" xfId="0" applyFont="1" applyBorder="1" applyAlignment="1">
      <alignment horizontal="left" wrapText="1" indent="4"/>
    </xf>
    <xf numFmtId="0" fontId="84" fillId="3" borderId="0" xfId="0" applyFont="1" applyFill="1" applyBorder="1" applyAlignment="1">
      <alignment wrapText="1"/>
    </xf>
    <xf numFmtId="0" fontId="84" fillId="3" borderId="0" xfId="0" applyFont="1" applyFill="1" applyBorder="1"/>
    <xf numFmtId="0" fontId="84" fillId="3" borderId="96" xfId="0" applyFont="1" applyFill="1" applyBorder="1"/>
    <xf numFmtId="0" fontId="86" fillId="0" borderId="21" xfId="0" applyFont="1" applyBorder="1"/>
    <xf numFmtId="0" fontId="86" fillId="0" borderId="22" xfId="0" applyFont="1" applyBorder="1" applyAlignment="1">
      <alignment wrapText="1"/>
    </xf>
    <xf numFmtId="169" fontId="2" fillId="36" borderId="24" xfId="20" applyFont="1" applyBorder="1"/>
    <xf numFmtId="169" fontId="2" fillId="36" borderId="89" xfId="20" applyFont="1" applyBorder="1"/>
    <xf numFmtId="169" fontId="2" fillId="36" borderId="25" xfId="20" applyFont="1" applyBorder="1"/>
    <xf numFmtId="10" fontId="86" fillId="0" borderId="23" xfId="20950" applyNumberFormat="1" applyFont="1" applyBorder="1"/>
    <xf numFmtId="0" fontId="84" fillId="0" borderId="0" xfId="0" applyFont="1" applyAlignment="1">
      <alignment vertical="top"/>
    </xf>
    <xf numFmtId="0" fontId="84" fillId="0" borderId="0" xfId="0" applyFont="1" applyAlignment="1">
      <alignment vertical="top" wrapText="1"/>
    </xf>
    <xf numFmtId="43" fontId="2" fillId="0" borderId="0" xfId="7" applyFont="1"/>
    <xf numFmtId="0" fontId="336" fillId="0" borderId="0" xfId="0" applyFont="1"/>
    <xf numFmtId="0" fontId="105" fillId="0" borderId="0" xfId="11" applyFont="1" applyFill="1" applyBorder="1" applyAlignment="1" applyProtection="1"/>
    <xf numFmtId="14" fontId="336" fillId="0" borderId="0" xfId="0" applyNumberFormat="1" applyFont="1"/>
    <xf numFmtId="0" fontId="337" fillId="0" borderId="0" xfId="11" applyFont="1" applyFill="1" applyBorder="1" applyAlignment="1" applyProtection="1"/>
    <xf numFmtId="0" fontId="338" fillId="0" borderId="127" xfId="0" applyFont="1" applyFill="1" applyBorder="1" applyAlignment="1">
      <alignment horizontal="center" vertical="center" wrapText="1"/>
    </xf>
    <xf numFmtId="49" fontId="105" fillId="3" borderId="127" xfId="5" applyNumberFormat="1" applyFont="1" applyFill="1" applyBorder="1" applyAlignment="1" applyProtection="1">
      <alignment horizontal="right" vertical="center"/>
      <protection locked="0"/>
    </xf>
    <xf numFmtId="0" fontId="105" fillId="3" borderId="127" xfId="13" applyFont="1" applyFill="1" applyBorder="1" applyAlignment="1" applyProtection="1">
      <alignment horizontal="left" vertical="center" wrapText="1"/>
      <protection locked="0"/>
    </xf>
    <xf numFmtId="0" fontId="338" fillId="0" borderId="127" xfId="0" applyFont="1" applyBorder="1"/>
    <xf numFmtId="0" fontId="105" fillId="0" borderId="127" xfId="13" applyFont="1" applyFill="1" applyBorder="1" applyAlignment="1" applyProtection="1">
      <alignment horizontal="left" vertical="center" wrapText="1"/>
      <protection locked="0"/>
    </xf>
    <xf numFmtId="0" fontId="339" fillId="0" borderId="127" xfId="13" applyFont="1" applyFill="1" applyBorder="1" applyAlignment="1" applyProtection="1">
      <alignment horizontal="left" vertical="center" wrapText="1"/>
      <protection locked="0"/>
    </xf>
    <xf numFmtId="49" fontId="105" fillId="0" borderId="127" xfId="5" applyNumberFormat="1" applyFont="1" applyFill="1" applyBorder="1" applyAlignment="1" applyProtection="1">
      <alignment horizontal="right" vertical="center"/>
      <protection locked="0"/>
    </xf>
    <xf numFmtId="49" fontId="104" fillId="0" borderId="127" xfId="5" applyNumberFormat="1" applyFont="1" applyFill="1" applyBorder="1" applyAlignment="1" applyProtection="1">
      <alignment horizontal="right" vertical="center"/>
      <protection locked="0"/>
    </xf>
    <xf numFmtId="0" fontId="336" fillId="0" borderId="0" xfId="0" applyFont="1" applyFill="1" applyAlignment="1">
      <alignment horizontal="left" vertical="top" wrapText="1"/>
    </xf>
    <xf numFmtId="0" fontId="105" fillId="0" borderId="0" xfId="0" applyFont="1"/>
    <xf numFmtId="0" fontId="105" fillId="0" borderId="0" xfId="0" applyFont="1" applyAlignment="1">
      <alignment wrapText="1"/>
    </xf>
    <xf numFmtId="0" fontId="105" fillId="0" borderId="127" xfId="0" applyFont="1" applyBorder="1" applyAlignment="1">
      <alignment horizontal="center" vertical="center"/>
    </xf>
    <xf numFmtId="0" fontId="105" fillId="0" borderId="127" xfId="0" applyFont="1" applyBorder="1" applyAlignment="1">
      <alignment horizontal="center" vertical="center" wrapText="1"/>
    </xf>
    <xf numFmtId="0" fontId="105" fillId="0" borderId="131" xfId="0" applyFont="1" applyFill="1" applyBorder="1" applyAlignment="1">
      <alignment horizontal="center" vertical="center" wrapText="1"/>
    </xf>
    <xf numFmtId="49" fontId="105" fillId="3" borderId="127" xfId="5" applyNumberFormat="1" applyFont="1" applyFill="1" applyBorder="1" applyAlignment="1" applyProtection="1">
      <alignment horizontal="right" vertical="center" wrapText="1"/>
      <protection locked="0"/>
    </xf>
    <xf numFmtId="0" fontId="105" fillId="0" borderId="127" xfId="0" applyFont="1" applyBorder="1"/>
    <xf numFmtId="0" fontId="105" fillId="0" borderId="127" xfId="0" applyFont="1" applyFill="1" applyBorder="1"/>
    <xf numFmtId="166" fontId="105" fillId="35" borderId="127" xfId="20953" applyFont="1" applyFill="1" applyBorder="1"/>
    <xf numFmtId="49" fontId="105" fillId="0" borderId="127" xfId="5" applyNumberFormat="1" applyFont="1" applyFill="1" applyBorder="1" applyAlignment="1" applyProtection="1">
      <alignment horizontal="right" vertical="center" wrapText="1"/>
      <protection locked="0"/>
    </xf>
    <xf numFmtId="49" fontId="104" fillId="0" borderId="127" xfId="5" applyNumberFormat="1" applyFont="1" applyFill="1" applyBorder="1" applyAlignment="1" applyProtection="1">
      <alignment horizontal="right" vertical="center" wrapText="1"/>
      <protection locked="0"/>
    </xf>
    <xf numFmtId="0" fontId="104" fillId="0" borderId="127" xfId="0" applyFont="1" applyBorder="1"/>
    <xf numFmtId="0" fontId="105" fillId="0" borderId="127" xfId="0" applyFont="1" applyBorder="1" applyAlignment="1">
      <alignment wrapText="1"/>
    </xf>
    <xf numFmtId="0" fontId="105" fillId="0" borderId="127" xfId="0" applyFont="1" applyBorder="1" applyAlignment="1">
      <alignment horizontal="left" indent="8"/>
    </xf>
    <xf numFmtId="0" fontId="336" fillId="0" borderId="0" xfId="0" applyFont="1" applyAlignment="1">
      <alignment wrapText="1"/>
    </xf>
    <xf numFmtId="0" fontId="336" fillId="0" borderId="0" xfId="0" applyFont="1" applyFill="1"/>
    <xf numFmtId="0" fontId="105" fillId="0" borderId="127" xfId="0" applyNumberFormat="1" applyFont="1" applyFill="1" applyBorder="1" applyAlignment="1">
      <alignment horizontal="left" vertical="center" wrapText="1"/>
    </xf>
    <xf numFmtId="0" fontId="104" fillId="0" borderId="127" xfId="0" applyFont="1" applyFill="1" applyBorder="1"/>
    <xf numFmtId="0" fontId="336" fillId="0" borderId="0" xfId="0" applyFont="1" applyBorder="1"/>
    <xf numFmtId="0" fontId="336" fillId="0" borderId="0" xfId="0" applyFont="1" applyBorder="1" applyAlignment="1">
      <alignment horizontal="left"/>
    </xf>
    <xf numFmtId="0" fontId="104" fillId="0" borderId="127" xfId="0" applyFont="1" applyFill="1" applyBorder="1" applyAlignment="1">
      <alignment horizontal="left" indent="1"/>
    </xf>
    <xf numFmtId="0" fontId="104" fillId="0" borderId="127" xfId="0" applyFont="1" applyFill="1" applyBorder="1" applyAlignment="1">
      <alignment horizontal="left" wrapText="1" indent="1"/>
    </xf>
    <xf numFmtId="0" fontId="336" fillId="0" borderId="127" xfId="0" applyFont="1" applyBorder="1"/>
    <xf numFmtId="0" fontId="105" fillId="0" borderId="127" xfId="0" applyFont="1" applyFill="1" applyBorder="1" applyAlignment="1">
      <alignment horizontal="left" indent="1"/>
    </xf>
    <xf numFmtId="0" fontId="105" fillId="0" borderId="127" xfId="0" applyNumberFormat="1" applyFont="1" applyFill="1" applyBorder="1" applyAlignment="1">
      <alignment horizontal="left" indent="3"/>
    </xf>
    <xf numFmtId="0" fontId="105" fillId="0" borderId="127" xfId="0" applyFont="1" applyFill="1" applyBorder="1" applyAlignment="1">
      <alignment horizontal="left" wrapText="1" indent="4"/>
    </xf>
    <xf numFmtId="0" fontId="105" fillId="0" borderId="127" xfId="0" applyFont="1" applyFill="1" applyBorder="1" applyAlignment="1">
      <alignment horizontal="left" wrapText="1" indent="1"/>
    </xf>
    <xf numFmtId="0" fontId="104" fillId="0" borderId="127" xfId="0" applyFont="1" applyFill="1" applyBorder="1" applyAlignment="1">
      <alignment horizontal="left" vertical="center" indent="1"/>
    </xf>
    <xf numFmtId="0" fontId="338" fillId="0" borderId="127" xfId="0" applyFont="1" applyFill="1" applyBorder="1"/>
    <xf numFmtId="0" fontId="336" fillId="77" borderId="127" xfId="0" applyFont="1" applyFill="1" applyBorder="1"/>
    <xf numFmtId="0" fontId="336" fillId="0" borderId="127" xfId="0" applyFont="1" applyFill="1" applyBorder="1"/>
    <xf numFmtId="0" fontId="336" fillId="0" borderId="127" xfId="0" applyFont="1" applyFill="1" applyBorder="1" applyAlignment="1">
      <alignment horizontal="left" wrapText="1"/>
    </xf>
    <xf numFmtId="0" fontId="336" fillId="0" borderId="127" xfId="0" applyFont="1" applyFill="1" applyBorder="1" applyAlignment="1">
      <alignment horizontal="left" wrapText="1" indent="2"/>
    </xf>
    <xf numFmtId="0" fontId="338" fillId="0" borderId="7" xfId="0" applyFont="1" applyBorder="1"/>
    <xf numFmtId="0" fontId="105" fillId="0" borderId="0" xfId="11" applyFont="1" applyFill="1" applyBorder="1" applyProtection="1"/>
    <xf numFmtId="0" fontId="105" fillId="0" borderId="107" xfId="0" applyFont="1" applyFill="1" applyBorder="1" applyAlignment="1">
      <alignment horizontal="center" vertical="center" wrapText="1"/>
    </xf>
    <xf numFmtId="0" fontId="105" fillId="0" borderId="130" xfId="0" applyFont="1" applyFill="1" applyBorder="1" applyAlignment="1">
      <alignment horizontal="center" vertical="center" wrapText="1"/>
    </xf>
    <xf numFmtId="0" fontId="105" fillId="0" borderId="0" xfId="0" applyFont="1" applyFill="1" applyBorder="1" applyAlignment="1">
      <alignment horizontal="center" vertical="center" wrapText="1"/>
    </xf>
    <xf numFmtId="0" fontId="105" fillId="0" borderId="106" xfId="0" applyFont="1" applyFill="1" applyBorder="1" applyAlignment="1">
      <alignment horizontal="center" vertical="center" wrapText="1"/>
    </xf>
    <xf numFmtId="0" fontId="105" fillId="0" borderId="7" xfId="0" applyFont="1" applyBorder="1" applyAlignment="1">
      <alignment wrapText="1"/>
    </xf>
    <xf numFmtId="0" fontId="105" fillId="0" borderId="127" xfId="0" applyFont="1" applyFill="1" applyBorder="1" applyAlignment="1">
      <alignment horizontal="center" vertical="center" wrapText="1"/>
    </xf>
    <xf numFmtId="0" fontId="105" fillId="0" borderId="7" xfId="0" applyFont="1" applyBorder="1" applyAlignment="1">
      <alignment horizontal="center" vertical="center" wrapText="1"/>
    </xf>
    <xf numFmtId="0" fontId="105" fillId="0" borderId="127" xfId="0" applyFont="1" applyBorder="1" applyAlignment="1">
      <alignment horizontal="center"/>
    </xf>
    <xf numFmtId="0" fontId="105" fillId="0" borderId="127" xfId="0" applyFont="1" applyBorder="1" applyAlignment="1">
      <alignment horizontal="left" indent="1"/>
    </xf>
    <xf numFmtId="0" fontId="104" fillId="75" borderId="127" xfId="0" applyFont="1" applyFill="1" applyBorder="1"/>
    <xf numFmtId="14" fontId="105" fillId="0" borderId="0" xfId="0" applyNumberFormat="1" applyFont="1"/>
    <xf numFmtId="14" fontId="105" fillId="0" borderId="0" xfId="0" applyNumberFormat="1" applyFont="1" applyBorder="1"/>
    <xf numFmtId="0" fontId="105" fillId="0" borderId="0" xfId="0" applyFont="1" applyBorder="1" applyAlignment="1">
      <alignment wrapText="1"/>
    </xf>
    <xf numFmtId="0" fontId="105" fillId="0" borderId="81" xfId="0" applyFont="1" applyFill="1" applyBorder="1" applyAlignment="1">
      <alignment horizontal="center" vertical="center" wrapText="1"/>
    </xf>
    <xf numFmtId="0" fontId="105" fillId="0" borderId="75" xfId="0" applyFont="1" applyBorder="1" applyAlignment="1">
      <alignment horizontal="center" vertical="center" wrapText="1"/>
    </xf>
    <xf numFmtId="0" fontId="105" fillId="0" borderId="67" xfId="0" applyFont="1" applyBorder="1"/>
    <xf numFmtId="0" fontId="104" fillId="0" borderId="64" xfId="0" applyFont="1" applyBorder="1"/>
    <xf numFmtId="0" fontId="104" fillId="0" borderId="18" xfId="0" applyFont="1" applyBorder="1"/>
    <xf numFmtId="0" fontId="105" fillId="0" borderId="81" xfId="0" applyFont="1" applyBorder="1"/>
    <xf numFmtId="0" fontId="105" fillId="0" borderId="130" xfId="0" applyFont="1" applyBorder="1"/>
    <xf numFmtId="0" fontId="105" fillId="0" borderId="18" xfId="0" applyFont="1" applyBorder="1" applyAlignment="1">
      <alignment horizontal="left" indent="1"/>
    </xf>
    <xf numFmtId="0" fontId="105" fillId="0" borderId="81" xfId="0" applyFont="1" applyBorder="1" applyAlignment="1">
      <alignment horizontal="left" indent="1"/>
    </xf>
    <xf numFmtId="0" fontId="105" fillId="0" borderId="18" xfId="0" applyFont="1" applyBorder="1" applyAlignment="1">
      <alignment horizontal="left" indent="2"/>
    </xf>
    <xf numFmtId="0" fontId="105" fillId="0" borderId="81" xfId="0" applyFont="1" applyBorder="1" applyAlignment="1">
      <alignment horizontal="left" indent="2"/>
    </xf>
    <xf numFmtId="49" fontId="105" fillId="0" borderId="18" xfId="0" applyNumberFormat="1" applyFont="1" applyBorder="1" applyAlignment="1">
      <alignment horizontal="left" indent="3"/>
    </xf>
    <xf numFmtId="49" fontId="105" fillId="0" borderId="81" xfId="0" applyNumberFormat="1" applyFont="1" applyFill="1" applyBorder="1" applyAlignment="1">
      <alignment horizontal="left" indent="3"/>
    </xf>
    <xf numFmtId="49" fontId="105" fillId="0" borderId="18" xfId="0" applyNumberFormat="1" applyFont="1" applyFill="1" applyBorder="1" applyAlignment="1">
      <alignment horizontal="left" indent="3"/>
    </xf>
    <xf numFmtId="49" fontId="105" fillId="0" borderId="18" xfId="0" applyNumberFormat="1" applyFont="1" applyBorder="1" applyAlignment="1">
      <alignment horizontal="left" indent="1"/>
    </xf>
    <xf numFmtId="49" fontId="105" fillId="0" borderId="81" xfId="0" applyNumberFormat="1" applyFont="1" applyFill="1" applyBorder="1" applyAlignment="1">
      <alignment horizontal="left" indent="1"/>
    </xf>
    <xf numFmtId="49" fontId="105" fillId="0" borderId="18" xfId="0" applyNumberFormat="1" applyFont="1" applyFill="1" applyBorder="1" applyAlignment="1">
      <alignment horizontal="left" indent="1"/>
    </xf>
    <xf numFmtId="0" fontId="105" fillId="0" borderId="18" xfId="0" applyNumberFormat="1" applyFont="1" applyBorder="1" applyAlignment="1">
      <alignment horizontal="left" indent="1"/>
    </xf>
    <xf numFmtId="0" fontId="105" fillId="78" borderId="18" xfId="0" applyFont="1" applyFill="1" applyBorder="1"/>
    <xf numFmtId="0" fontId="105" fillId="78" borderId="127" xfId="0" applyFont="1" applyFill="1" applyBorder="1"/>
    <xf numFmtId="0" fontId="105" fillId="78" borderId="81" xfId="0" applyFont="1" applyFill="1" applyBorder="1"/>
    <xf numFmtId="0" fontId="105" fillId="78" borderId="130" xfId="0" applyFont="1" applyFill="1" applyBorder="1"/>
    <xf numFmtId="49" fontId="105" fillId="0" borderId="18" xfId="0" applyNumberFormat="1" applyFont="1" applyBorder="1" applyAlignment="1">
      <alignment horizontal="left" wrapText="1" indent="2"/>
    </xf>
    <xf numFmtId="49" fontId="105" fillId="0" borderId="81" xfId="0" applyNumberFormat="1" applyFont="1" applyFill="1" applyBorder="1" applyAlignment="1">
      <alignment horizontal="left" vertical="top" wrapText="1" indent="2"/>
    </xf>
    <xf numFmtId="49" fontId="105" fillId="0" borderId="18" xfId="0" applyNumberFormat="1" applyFont="1" applyFill="1" applyBorder="1" applyAlignment="1">
      <alignment horizontal="left" vertical="top" wrapText="1" indent="2"/>
    </xf>
    <xf numFmtId="0" fontId="105" fillId="0" borderId="81" xfId="0" applyFont="1" applyFill="1" applyBorder="1"/>
    <xf numFmtId="0" fontId="105" fillId="0" borderId="130" xfId="0" applyFont="1" applyFill="1" applyBorder="1"/>
    <xf numFmtId="49" fontId="105" fillId="0" borderId="18" xfId="0" applyNumberFormat="1" applyFont="1" applyFill="1" applyBorder="1" applyAlignment="1">
      <alignment horizontal="left" wrapText="1" indent="3"/>
    </xf>
    <xf numFmtId="49" fontId="105" fillId="0" borderId="81" xfId="0" applyNumberFormat="1" applyFont="1" applyFill="1" applyBorder="1" applyAlignment="1">
      <alignment horizontal="left" wrapText="1" indent="3"/>
    </xf>
    <xf numFmtId="49" fontId="105" fillId="0" borderId="81" xfId="0" applyNumberFormat="1" applyFont="1" applyFill="1" applyBorder="1" applyAlignment="1">
      <alignment horizontal="left" wrapText="1" indent="2"/>
    </xf>
    <xf numFmtId="49" fontId="105" fillId="0" borderId="18" xfId="0" applyNumberFormat="1" applyFont="1" applyFill="1" applyBorder="1" applyAlignment="1">
      <alignment horizontal="left" wrapText="1" indent="2"/>
    </xf>
    <xf numFmtId="0" fontId="105" fillId="0" borderId="18" xfId="0" applyNumberFormat="1" applyFont="1" applyFill="1" applyBorder="1" applyAlignment="1">
      <alignment horizontal="left" wrapText="1" indent="1"/>
    </xf>
    <xf numFmtId="49" fontId="105" fillId="0" borderId="81" xfId="0" applyNumberFormat="1" applyFont="1" applyFill="1" applyBorder="1" applyAlignment="1">
      <alignment horizontal="left" wrapText="1" indent="1"/>
    </xf>
    <xf numFmtId="49" fontId="105" fillId="0" borderId="18" xfId="0" applyNumberFormat="1" applyFont="1" applyFill="1" applyBorder="1" applyAlignment="1">
      <alignment horizontal="left" wrapText="1" indent="1"/>
    </xf>
    <xf numFmtId="0" fontId="105" fillId="0" borderId="21" xfId="0" applyNumberFormat="1" applyFont="1" applyFill="1" applyBorder="1" applyAlignment="1">
      <alignment horizontal="left" wrapText="1" indent="1"/>
    </xf>
    <xf numFmtId="49" fontId="105" fillId="0" borderId="23" xfId="0" applyNumberFormat="1" applyFont="1" applyFill="1" applyBorder="1" applyAlignment="1">
      <alignment horizontal="left" wrapText="1" indent="1"/>
    </xf>
    <xf numFmtId="49" fontId="105" fillId="0" borderId="21" xfId="0" applyNumberFormat="1" applyFont="1" applyFill="1" applyBorder="1" applyAlignment="1">
      <alignment horizontal="left" wrapText="1" indent="1"/>
    </xf>
    <xf numFmtId="0" fontId="105" fillId="0" borderId="22" xfId="0" applyFont="1" applyFill="1" applyBorder="1"/>
    <xf numFmtId="0" fontId="105" fillId="0" borderId="23" xfId="0" applyFont="1" applyFill="1" applyBorder="1"/>
    <xf numFmtId="0" fontId="105" fillId="0" borderId="25" xfId="0" applyFont="1" applyFill="1" applyBorder="1"/>
    <xf numFmtId="0" fontId="105" fillId="0" borderId="0" xfId="0" applyFont="1" applyBorder="1"/>
    <xf numFmtId="0" fontId="104" fillId="0" borderId="68" xfId="0" applyNumberFormat="1" applyFont="1" applyFill="1" applyBorder="1" applyAlignment="1">
      <alignment horizontal="left" vertical="center" wrapText="1"/>
    </xf>
    <xf numFmtId="0" fontId="105" fillId="0" borderId="7" xfId="0" applyFont="1" applyFill="1" applyBorder="1" applyAlignment="1">
      <alignment horizontal="center" vertical="center" wrapText="1"/>
    </xf>
    <xf numFmtId="0" fontId="105" fillId="0" borderId="127" xfId="0" applyFont="1" applyBorder="1" applyAlignment="1">
      <alignment horizontal="center" vertical="center" textRotation="90" wrapText="1"/>
    </xf>
    <xf numFmtId="0" fontId="104" fillId="0" borderId="127" xfId="0" applyNumberFormat="1" applyFont="1" applyFill="1" applyBorder="1" applyAlignment="1">
      <alignment horizontal="left" vertical="center" wrapText="1"/>
    </xf>
    <xf numFmtId="0" fontId="105" fillId="0" borderId="0" xfId="0" applyFont="1" applyAlignment="1">
      <alignment horizontal="center" vertical="center"/>
    </xf>
    <xf numFmtId="0" fontId="105" fillId="0" borderId="0" xfId="0" applyFont="1" applyBorder="1" applyAlignment="1">
      <alignment horizontal="left"/>
    </xf>
    <xf numFmtId="0" fontId="104" fillId="0" borderId="127" xfId="0" applyFont="1" applyBorder="1" applyAlignment="1">
      <alignment horizontal="center" vertical="center" wrapText="1"/>
    </xf>
    <xf numFmtId="0" fontId="2" fillId="0" borderId="0" xfId="0" applyFont="1" applyFill="1" applyBorder="1" applyAlignment="1">
      <alignment wrapText="1"/>
    </xf>
    <xf numFmtId="0" fontId="332" fillId="0" borderId="0" xfId="0" applyFont="1"/>
    <xf numFmtId="0" fontId="332" fillId="0" borderId="7" xfId="0" applyFont="1" applyBorder="1"/>
    <xf numFmtId="0" fontId="332" fillId="0" borderId="127" xfId="0" applyFont="1" applyBorder="1" applyAlignment="1">
      <alignment horizontal="left" indent="2"/>
    </xf>
    <xf numFmtId="0" fontId="105" fillId="0" borderId="121" xfId="0" applyNumberFormat="1" applyFont="1" applyFill="1" applyBorder="1" applyAlignment="1">
      <alignment vertical="center" wrapText="1" readingOrder="1"/>
    </xf>
    <xf numFmtId="0" fontId="105" fillId="0" borderId="122" xfId="0" applyNumberFormat="1" applyFont="1" applyFill="1" applyBorder="1" applyAlignment="1">
      <alignment vertical="center" wrapText="1" readingOrder="1"/>
    </xf>
    <xf numFmtId="0" fontId="332" fillId="0" borderId="127" xfId="0" applyFont="1" applyBorder="1" applyAlignment="1">
      <alignment horizontal="left" indent="3"/>
    </xf>
    <xf numFmtId="0" fontId="105" fillId="0" borderId="122" xfId="0" applyNumberFormat="1" applyFont="1" applyFill="1" applyBorder="1" applyAlignment="1">
      <alignment horizontal="left" vertical="center" wrapText="1" indent="1" readingOrder="1"/>
    </xf>
    <xf numFmtId="0" fontId="332" fillId="0" borderId="131" xfId="0" applyFont="1" applyBorder="1" applyAlignment="1">
      <alignment horizontal="left" indent="2"/>
    </xf>
    <xf numFmtId="0" fontId="105" fillId="0" borderId="123" xfId="0" applyNumberFormat="1" applyFont="1" applyFill="1" applyBorder="1" applyAlignment="1">
      <alignment vertical="center" wrapText="1" readingOrder="1"/>
    </xf>
    <xf numFmtId="0" fontId="105" fillId="0" borderId="131" xfId="0" applyFont="1" applyBorder="1"/>
    <xf numFmtId="0" fontId="332" fillId="0" borderId="127" xfId="0" applyFont="1" applyFill="1" applyBorder="1" applyAlignment="1">
      <alignment horizontal="left" indent="2"/>
    </xf>
    <xf numFmtId="0" fontId="104" fillId="0" borderId="127" xfId="0" applyNumberFormat="1" applyFont="1" applyFill="1" applyBorder="1" applyAlignment="1">
      <alignment vertical="center" wrapText="1" readingOrder="1"/>
    </xf>
    <xf numFmtId="0" fontId="342" fillId="0" borderId="0" xfId="0" applyFont="1" applyAlignment="1">
      <alignment horizontal="justify"/>
    </xf>
    <xf numFmtId="0" fontId="93" fillId="0" borderId="66" xfId="0" applyFont="1" applyBorder="1" applyAlignment="1">
      <alignment horizontal="left" wrapText="1"/>
    </xf>
    <xf numFmtId="0" fontId="93" fillId="0" borderId="65" xfId="0" applyFont="1" applyBorder="1" applyAlignment="1">
      <alignment horizontal="left" wrapText="1"/>
    </xf>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0" fontId="325" fillId="0" borderId="128" xfId="0" applyFont="1" applyBorder="1" applyAlignment="1">
      <alignment horizontal="center"/>
    </xf>
    <xf numFmtId="0" fontId="325" fillId="0" borderId="129" xfId="0" applyFont="1" applyBorder="1" applyAlignment="1">
      <alignment horizontal="center"/>
    </xf>
    <xf numFmtId="0" fontId="325" fillId="0" borderId="130" xfId="0" applyFont="1" applyBorder="1" applyAlignment="1">
      <alignment horizontal="center"/>
    </xf>
    <xf numFmtId="0" fontId="325" fillId="0" borderId="114" xfId="0" applyFont="1" applyBorder="1" applyAlignment="1">
      <alignment horizontal="center" vertical="center"/>
    </xf>
    <xf numFmtId="0" fontId="326" fillId="0" borderId="115" xfId="0" applyFont="1" applyBorder="1" applyAlignment="1">
      <alignment horizontal="center" vertical="center"/>
    </xf>
    <xf numFmtId="0" fontId="326" fillId="0" borderId="7" xfId="0" applyFont="1" applyBorder="1" applyAlignment="1">
      <alignment horizontal="center" vertical="center"/>
    </xf>
    <xf numFmtId="0" fontId="111" fillId="0" borderId="16" xfId="0" applyFont="1" applyFill="1" applyBorder="1" applyAlignment="1" applyProtection="1">
      <alignment horizontal="center" vertical="center"/>
    </xf>
    <xf numFmtId="0" fontId="111" fillId="0" borderId="17" xfId="0" applyFont="1" applyFill="1" applyBorder="1" applyAlignment="1" applyProtection="1">
      <alignment horizontal="center" vertical="center"/>
    </xf>
    <xf numFmtId="0" fontId="325" fillId="0" borderId="116" xfId="0" applyFont="1" applyBorder="1" applyAlignment="1">
      <alignment horizontal="center"/>
    </xf>
    <xf numFmtId="0" fontId="325" fillId="0" borderId="117" xfId="0" applyFont="1" applyBorder="1" applyAlignment="1">
      <alignment horizontal="center"/>
    </xf>
    <xf numFmtId="0" fontId="325" fillId="0" borderId="118" xfId="0"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Fill="1" applyBorder="1" applyAlignment="1">
      <alignment horizontal="center" vertical="center" wrapText="1"/>
    </xf>
    <xf numFmtId="0" fontId="84"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9" fillId="0" borderId="54" xfId="0" applyFont="1" applyFill="1" applyBorder="1" applyAlignment="1">
      <alignment horizontal="left" vertical="center"/>
    </xf>
    <xf numFmtId="0" fontId="99"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4" fillId="0" borderId="16" xfId="0" applyFont="1" applyBorder="1" applyAlignment="1">
      <alignment horizontal="center"/>
    </xf>
    <xf numFmtId="0" fontId="84" fillId="0" borderId="17" xfId="0" applyFont="1" applyBorder="1" applyAlignment="1">
      <alignment horizontal="center" vertical="center" wrapText="1"/>
    </xf>
    <xf numFmtId="0" fontId="84" fillId="0" borderId="81" xfId="0" applyFont="1" applyBorder="1" applyAlignment="1">
      <alignment horizontal="center" vertical="center" wrapText="1"/>
    </xf>
    <xf numFmtId="0" fontId="104" fillId="0" borderId="104" xfId="0" applyNumberFormat="1" applyFont="1" applyFill="1" applyBorder="1" applyAlignment="1">
      <alignment horizontal="left" vertical="center" wrapText="1"/>
    </xf>
    <xf numFmtId="0" fontId="104" fillId="0" borderId="105" xfId="0" applyNumberFormat="1" applyFont="1" applyFill="1" applyBorder="1" applyAlignment="1">
      <alignment horizontal="left" vertical="center" wrapText="1"/>
    </xf>
    <xf numFmtId="0" fontId="104" fillId="0" borderId="109" xfId="0" applyNumberFormat="1" applyFont="1" applyFill="1" applyBorder="1" applyAlignment="1">
      <alignment horizontal="left" vertical="center" wrapText="1"/>
    </xf>
    <xf numFmtId="0" fontId="104" fillId="0" borderId="110" xfId="0" applyNumberFormat="1" applyFont="1" applyFill="1" applyBorder="1" applyAlignment="1">
      <alignment horizontal="left" vertical="center" wrapText="1"/>
    </xf>
    <xf numFmtId="0" fontId="104" fillId="0" borderId="112" xfId="0" applyNumberFormat="1" applyFont="1" applyFill="1" applyBorder="1" applyAlignment="1">
      <alignment horizontal="left" vertical="center" wrapText="1"/>
    </xf>
    <xf numFmtId="0" fontId="104" fillId="0" borderId="113" xfId="0" applyNumberFormat="1" applyFont="1" applyFill="1" applyBorder="1" applyAlignment="1">
      <alignment horizontal="left" vertical="center" wrapText="1"/>
    </xf>
    <xf numFmtId="0" fontId="338" fillId="0" borderId="106" xfId="0" applyFont="1" applyFill="1" applyBorder="1" applyAlignment="1">
      <alignment horizontal="center" vertical="center" wrapText="1"/>
    </xf>
    <xf numFmtId="0" fontId="338" fillId="0" borderId="107" xfId="0" applyFont="1" applyFill="1" applyBorder="1" applyAlignment="1">
      <alignment horizontal="center" vertical="center" wrapText="1"/>
    </xf>
    <xf numFmtId="0" fontId="338" fillId="0" borderId="108" xfId="0" applyFont="1" applyFill="1" applyBorder="1" applyAlignment="1">
      <alignment horizontal="center" vertical="center" wrapText="1"/>
    </xf>
    <xf numFmtId="0" fontId="338" fillId="0" borderId="85" xfId="0" applyFont="1" applyFill="1" applyBorder="1" applyAlignment="1">
      <alignment horizontal="center" vertical="center" wrapText="1"/>
    </xf>
    <xf numFmtId="0" fontId="338" fillId="0" borderId="111" xfId="0" applyFont="1" applyFill="1" applyBorder="1" applyAlignment="1">
      <alignment horizontal="center" vertical="center" wrapText="1"/>
    </xf>
    <xf numFmtId="0" fontId="338" fillId="0" borderId="75" xfId="0" applyFont="1" applyFill="1" applyBorder="1" applyAlignment="1">
      <alignment horizontal="center" vertical="center" wrapText="1"/>
    </xf>
    <xf numFmtId="0" fontId="105" fillId="0" borderId="131" xfId="0" applyFont="1" applyBorder="1" applyAlignment="1">
      <alignment horizontal="center" vertical="center" wrapText="1"/>
    </xf>
    <xf numFmtId="0" fontId="105" fillId="0" borderId="7" xfId="0" applyFont="1" applyBorder="1" applyAlignment="1">
      <alignment horizontal="center" vertical="center" wrapText="1"/>
    </xf>
    <xf numFmtId="0" fontId="105" fillId="0" borderId="127" xfId="0" applyFont="1" applyBorder="1" applyAlignment="1">
      <alignment horizontal="center" vertical="center" wrapText="1"/>
    </xf>
    <xf numFmtId="0" fontId="340" fillId="0" borderId="127" xfId="0" applyFont="1" applyFill="1" applyBorder="1" applyAlignment="1">
      <alignment horizontal="center" vertical="center"/>
    </xf>
    <xf numFmtId="0" fontId="340" fillId="0" borderId="106" xfId="0" applyFont="1" applyFill="1" applyBorder="1" applyAlignment="1">
      <alignment horizontal="center" vertical="center"/>
    </xf>
    <xf numFmtId="0" fontId="340" fillId="0" borderId="108" xfId="0" applyFont="1" applyFill="1" applyBorder="1" applyAlignment="1">
      <alignment horizontal="center" vertical="center"/>
    </xf>
    <xf numFmtId="0" fontId="340" fillId="0" borderId="85" xfId="0" applyFont="1" applyFill="1" applyBorder="1" applyAlignment="1">
      <alignment horizontal="center" vertical="center"/>
    </xf>
    <xf numFmtId="0" fontId="340" fillId="0" borderId="75" xfId="0" applyFont="1" applyFill="1" applyBorder="1" applyAlignment="1">
      <alignment horizontal="center" vertical="center"/>
    </xf>
    <xf numFmtId="0" fontId="338" fillId="0" borderId="127" xfId="0" applyFont="1" applyFill="1" applyBorder="1" applyAlignment="1">
      <alignment horizontal="center" vertical="center" wrapText="1"/>
    </xf>
    <xf numFmtId="0" fontId="105" fillId="0" borderId="130" xfId="0" applyFont="1" applyBorder="1" applyAlignment="1">
      <alignment horizontal="center" vertical="center" wrapText="1"/>
    </xf>
    <xf numFmtId="0" fontId="104" fillId="0" borderId="106" xfId="0" applyFont="1" applyFill="1" applyBorder="1" applyAlignment="1">
      <alignment horizontal="center" vertical="center" wrapText="1"/>
    </xf>
    <xf numFmtId="0" fontId="104" fillId="0" borderId="108" xfId="0" applyFont="1" applyFill="1" applyBorder="1" applyAlignment="1">
      <alignment horizontal="center" vertical="center" wrapText="1"/>
    </xf>
    <xf numFmtId="0" fontId="104" fillId="0" borderId="70" xfId="0" applyFont="1" applyFill="1" applyBorder="1" applyAlignment="1">
      <alignment horizontal="center" vertical="center" wrapText="1"/>
    </xf>
    <xf numFmtId="0" fontId="104" fillId="0" borderId="68" xfId="0" applyFont="1" applyFill="1" applyBorder="1" applyAlignment="1">
      <alignment horizontal="center" vertical="center" wrapText="1"/>
    </xf>
    <xf numFmtId="0" fontId="104" fillId="0" borderId="85" xfId="0" applyFont="1" applyFill="1" applyBorder="1" applyAlignment="1">
      <alignment horizontal="center" vertical="center" wrapText="1"/>
    </xf>
    <xf numFmtId="0" fontId="104" fillId="0" borderId="75" xfId="0" applyFont="1" applyFill="1" applyBorder="1" applyAlignment="1">
      <alignment horizontal="center" vertical="center" wrapText="1"/>
    </xf>
    <xf numFmtId="0" fontId="105" fillId="0" borderId="128" xfId="0" applyFont="1" applyFill="1" applyBorder="1" applyAlignment="1">
      <alignment horizontal="center" vertical="center" wrapText="1"/>
    </xf>
    <xf numFmtId="0" fontId="105" fillId="0" borderId="129" xfId="0" applyFont="1" applyFill="1" applyBorder="1" applyAlignment="1">
      <alignment horizontal="center" vertical="center" wrapText="1"/>
    </xf>
    <xf numFmtId="0" fontId="104" fillId="0" borderId="76" xfId="0" applyFont="1" applyFill="1" applyBorder="1" applyAlignment="1">
      <alignment horizontal="center" vertical="center" wrapText="1"/>
    </xf>
    <xf numFmtId="0" fontId="104" fillId="0" borderId="7" xfId="0" applyFont="1" applyFill="1" applyBorder="1" applyAlignment="1">
      <alignment horizontal="center" vertical="center" wrapText="1"/>
    </xf>
    <xf numFmtId="0" fontId="105" fillId="0" borderId="76" xfId="0" applyFont="1" applyFill="1" applyBorder="1" applyAlignment="1">
      <alignment horizontal="center" vertical="center" wrapText="1"/>
    </xf>
    <xf numFmtId="0" fontId="105" fillId="0" borderId="75" xfId="0" applyFont="1" applyBorder="1" applyAlignment="1">
      <alignment horizontal="center" vertical="center" wrapText="1"/>
    </xf>
    <xf numFmtId="0" fontId="104" fillId="0" borderId="54" xfId="0" applyNumberFormat="1" applyFont="1" applyFill="1" applyBorder="1" applyAlignment="1">
      <alignment horizontal="left" vertical="top" wrapText="1"/>
    </xf>
    <xf numFmtId="0" fontId="104" fillId="0" borderId="77" xfId="0" applyNumberFormat="1" applyFont="1" applyFill="1" applyBorder="1" applyAlignment="1">
      <alignment horizontal="left" vertical="top" wrapText="1"/>
    </xf>
    <xf numFmtId="0" fontId="104" fillId="0" borderId="63" xfId="0" applyNumberFormat="1" applyFont="1" applyFill="1" applyBorder="1" applyAlignment="1">
      <alignment horizontal="left" vertical="top" wrapText="1"/>
    </xf>
    <xf numFmtId="0" fontId="104" fillId="0" borderId="96" xfId="0" applyNumberFormat="1" applyFont="1" applyFill="1" applyBorder="1" applyAlignment="1">
      <alignment horizontal="left" vertical="top" wrapText="1"/>
    </xf>
    <xf numFmtId="0" fontId="104" fillId="0" borderId="103" xfId="0" applyNumberFormat="1" applyFont="1" applyFill="1" applyBorder="1" applyAlignment="1">
      <alignment horizontal="left" vertical="top" wrapText="1"/>
    </xf>
    <xf numFmtId="0" fontId="104" fillId="0" borderId="134" xfId="0" applyNumberFormat="1" applyFont="1" applyFill="1" applyBorder="1" applyAlignment="1">
      <alignment horizontal="left" vertical="top" wrapText="1"/>
    </xf>
    <xf numFmtId="0" fontId="104" fillId="0" borderId="87" xfId="0" applyFont="1" applyFill="1" applyBorder="1" applyAlignment="1">
      <alignment horizontal="center" vertical="center" wrapText="1"/>
    </xf>
    <xf numFmtId="0" fontId="104" fillId="0" borderId="67" xfId="0" applyFont="1" applyFill="1" applyBorder="1" applyAlignment="1">
      <alignment horizontal="center" vertical="center" wrapText="1"/>
    </xf>
    <xf numFmtId="0" fontId="105" fillId="0" borderId="64" xfId="0" applyFont="1" applyBorder="1" applyAlignment="1">
      <alignment horizontal="center" vertical="center" wrapText="1"/>
    </xf>
    <xf numFmtId="0" fontId="105" fillId="0" borderId="69" xfId="0" applyFont="1" applyFill="1" applyBorder="1" applyAlignment="1">
      <alignment horizontal="center" vertical="center" wrapText="1"/>
    </xf>
    <xf numFmtId="0" fontId="105" fillId="0" borderId="27" xfId="0" applyFont="1" applyFill="1" applyBorder="1" applyAlignment="1">
      <alignment horizontal="center" vertical="center" wrapText="1"/>
    </xf>
    <xf numFmtId="0" fontId="105" fillId="0" borderId="28" xfId="0" applyFont="1" applyFill="1" applyBorder="1" applyAlignment="1">
      <alignment horizontal="center" vertical="center" wrapText="1"/>
    </xf>
    <xf numFmtId="0" fontId="105" fillId="0" borderId="106" xfId="0" applyFont="1" applyBorder="1" applyAlignment="1">
      <alignment horizontal="center" vertical="top" wrapText="1"/>
    </xf>
    <xf numFmtId="0" fontId="105" fillId="0" borderId="107" xfId="0" applyFont="1" applyBorder="1" applyAlignment="1">
      <alignment horizontal="center" vertical="top" wrapText="1"/>
    </xf>
    <xf numFmtId="0" fontId="105" fillId="0" borderId="106" xfId="0" applyFont="1" applyFill="1" applyBorder="1" applyAlignment="1">
      <alignment horizontal="center" vertical="top" wrapText="1"/>
    </xf>
    <xf numFmtId="0" fontId="105" fillId="0" borderId="129" xfId="0" applyFont="1" applyFill="1" applyBorder="1" applyAlignment="1">
      <alignment horizontal="center" vertical="top" wrapText="1"/>
    </xf>
    <xf numFmtId="0" fontId="105" fillId="0" borderId="130" xfId="0" applyFont="1" applyFill="1" applyBorder="1" applyAlignment="1">
      <alignment horizontal="center" vertical="top" wrapText="1"/>
    </xf>
    <xf numFmtId="0" fontId="238" fillId="0" borderId="119" xfId="0" applyNumberFormat="1" applyFont="1" applyFill="1" applyBorder="1" applyAlignment="1">
      <alignment horizontal="left" vertical="top" wrapText="1"/>
    </xf>
    <xf numFmtId="0" fontId="238" fillId="0" borderId="120" xfId="0" applyNumberFormat="1" applyFont="1" applyFill="1" applyBorder="1" applyAlignment="1">
      <alignment horizontal="left" vertical="top" wrapText="1"/>
    </xf>
    <xf numFmtId="0" fontId="104" fillId="0" borderId="106" xfId="0" applyFont="1" applyBorder="1" applyAlignment="1">
      <alignment horizontal="center" vertical="center"/>
    </xf>
    <xf numFmtId="0" fontId="104" fillId="0" borderId="108" xfId="0" applyFont="1" applyBorder="1" applyAlignment="1">
      <alignment horizontal="center" vertical="center"/>
    </xf>
    <xf numFmtId="0" fontId="104" fillId="0" borderId="85" xfId="0" applyFont="1" applyBorder="1" applyAlignment="1">
      <alignment horizontal="center" vertical="center"/>
    </xf>
    <xf numFmtId="0" fontId="104" fillId="0" borderId="75" xfId="0" applyFont="1" applyBorder="1" applyAlignment="1">
      <alignment horizontal="center" vertical="center"/>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6"/>
  <sheetViews>
    <sheetView zoomScale="70" zoomScaleNormal="80" workbookViewId="0">
      <selection activeCell="B41" sqref="B41"/>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32"/>
      <c r="B1" s="138" t="s">
        <v>188</v>
      </c>
      <c r="C1" s="132"/>
    </row>
    <row r="2" spans="1:3">
      <c r="A2" s="139">
        <v>1</v>
      </c>
      <c r="B2" s="278" t="s">
        <v>685</v>
      </c>
      <c r="C2" s="62"/>
    </row>
    <row r="3" spans="1:3">
      <c r="A3" s="139">
        <v>2</v>
      </c>
      <c r="B3" s="279" t="s">
        <v>186</v>
      </c>
      <c r="C3" s="62"/>
    </row>
    <row r="4" spans="1:3">
      <c r="A4" s="139">
        <v>3</v>
      </c>
      <c r="B4" s="280" t="s">
        <v>686</v>
      </c>
      <c r="C4" s="62"/>
    </row>
    <row r="5" spans="1:3">
      <c r="A5" s="140">
        <v>4</v>
      </c>
      <c r="B5" s="281" t="s">
        <v>676</v>
      </c>
      <c r="C5" s="62"/>
    </row>
    <row r="6" spans="1:3" s="141" customFormat="1" ht="45.75" customHeight="1">
      <c r="A6" s="697" t="s">
        <v>677</v>
      </c>
      <c r="B6" s="698"/>
      <c r="C6" s="698"/>
    </row>
    <row r="7" spans="1:3">
      <c r="A7" s="142" t="s">
        <v>31</v>
      </c>
      <c r="B7" s="138" t="s">
        <v>187</v>
      </c>
    </row>
    <row r="8" spans="1:3">
      <c r="A8" s="132">
        <v>1</v>
      </c>
      <c r="B8" s="175" t="s">
        <v>22</v>
      </c>
    </row>
    <row r="9" spans="1:3">
      <c r="A9" s="132">
        <v>2</v>
      </c>
      <c r="B9" s="176" t="s">
        <v>23</v>
      </c>
    </row>
    <row r="10" spans="1:3">
      <c r="A10" s="132">
        <v>3</v>
      </c>
      <c r="B10" s="176" t="s">
        <v>24</v>
      </c>
    </row>
    <row r="11" spans="1:3">
      <c r="A11" s="132">
        <v>4</v>
      </c>
      <c r="B11" s="176" t="s">
        <v>25</v>
      </c>
      <c r="C11" s="65"/>
    </row>
    <row r="12" spans="1:3">
      <c r="A12" s="132">
        <v>5</v>
      </c>
      <c r="B12" s="176" t="s">
        <v>26</v>
      </c>
    </row>
    <row r="13" spans="1:3">
      <c r="A13" s="132">
        <v>6</v>
      </c>
      <c r="B13" s="177" t="s">
        <v>195</v>
      </c>
    </row>
    <row r="14" spans="1:3">
      <c r="A14" s="132">
        <v>7</v>
      </c>
      <c r="B14" s="176" t="s">
        <v>189</v>
      </c>
    </row>
    <row r="15" spans="1:3">
      <c r="A15" s="132">
        <v>8</v>
      </c>
      <c r="B15" s="176" t="s">
        <v>190</v>
      </c>
    </row>
    <row r="16" spans="1:3">
      <c r="A16" s="132">
        <v>9</v>
      </c>
      <c r="B16" s="176" t="s">
        <v>27</v>
      </c>
    </row>
    <row r="17" spans="1:2">
      <c r="A17" s="277" t="s">
        <v>256</v>
      </c>
      <c r="B17" s="276" t="s">
        <v>244</v>
      </c>
    </row>
    <row r="18" spans="1:2">
      <c r="A18" s="132">
        <v>10</v>
      </c>
      <c r="B18" s="176" t="s">
        <v>28</v>
      </c>
    </row>
    <row r="19" spans="1:2">
      <c r="A19" s="132">
        <v>11</v>
      </c>
      <c r="B19" s="177" t="s">
        <v>191</v>
      </c>
    </row>
    <row r="20" spans="1:2">
      <c r="A20" s="132">
        <v>12</v>
      </c>
      <c r="B20" s="177" t="s">
        <v>29</v>
      </c>
    </row>
    <row r="21" spans="1:2">
      <c r="A21" s="301">
        <v>13</v>
      </c>
      <c r="B21" s="302" t="s">
        <v>192</v>
      </c>
    </row>
    <row r="22" spans="1:2">
      <c r="A22" s="301">
        <v>14</v>
      </c>
      <c r="B22" s="303" t="s">
        <v>217</v>
      </c>
    </row>
    <row r="23" spans="1:2">
      <c r="A23" s="304">
        <v>15</v>
      </c>
      <c r="B23" s="305" t="s">
        <v>30</v>
      </c>
    </row>
    <row r="24" spans="1:2">
      <c r="A24" s="304">
        <v>15.1</v>
      </c>
      <c r="B24" s="306" t="s">
        <v>268</v>
      </c>
    </row>
    <row r="25" spans="1:2">
      <c r="A25" s="486">
        <v>15.2</v>
      </c>
      <c r="B25" s="485" t="s">
        <v>644</v>
      </c>
    </row>
    <row r="26" spans="1:2">
      <c r="A26" s="304">
        <v>16</v>
      </c>
      <c r="B26" s="306" t="s">
        <v>309</v>
      </c>
    </row>
    <row r="27" spans="1:2">
      <c r="A27" s="304">
        <v>17</v>
      </c>
      <c r="B27" s="306" t="s">
        <v>350</v>
      </c>
    </row>
    <row r="28" spans="1:2">
      <c r="A28" s="304">
        <v>18</v>
      </c>
      <c r="B28" s="306" t="s">
        <v>633</v>
      </c>
    </row>
    <row r="29" spans="1:2">
      <c r="A29" s="304">
        <v>19</v>
      </c>
      <c r="B29" s="306" t="s">
        <v>634</v>
      </c>
    </row>
    <row r="30" spans="1:2">
      <c r="A30" s="304">
        <v>20</v>
      </c>
      <c r="B30" s="337" t="s">
        <v>635</v>
      </c>
    </row>
    <row r="31" spans="1:2">
      <c r="A31" s="304">
        <v>21</v>
      </c>
      <c r="B31" s="306" t="s">
        <v>464</v>
      </c>
    </row>
    <row r="32" spans="1:2">
      <c r="A32" s="304">
        <v>22</v>
      </c>
      <c r="B32" s="306" t="s">
        <v>636</v>
      </c>
    </row>
    <row r="33" spans="1:2">
      <c r="A33" s="304">
        <v>23</v>
      </c>
      <c r="B33" s="306" t="s">
        <v>637</v>
      </c>
    </row>
    <row r="34" spans="1:2">
      <c r="A34" s="304">
        <v>24</v>
      </c>
      <c r="B34" s="306" t="s">
        <v>638</v>
      </c>
    </row>
    <row r="35" spans="1:2">
      <c r="A35" s="304">
        <v>25</v>
      </c>
      <c r="B35" s="306" t="s">
        <v>351</v>
      </c>
    </row>
    <row r="36" spans="1:2">
      <c r="A36" s="304">
        <v>26</v>
      </c>
      <c r="B36" s="306" t="s">
        <v>486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18" location="'10. CC2'!A1" display="Reconciliation of regulatory capital to balance sheet "/>
    <hyperlink ref="B19" location="'11. CRWA '!A1" display="Credit risk weighted risk exposures"/>
    <hyperlink ref="B20" location="'12. CRM'!A1" display="Credit risk mitigation"/>
    <hyperlink ref="B21" location="'13. CRME '!A1" display="Standardized approach: Credit risk, effect of credit risk mitigation"/>
    <hyperlink ref="B23" location="'15. CCR '!A1" display="Counterparty credit risk"/>
    <hyperlink ref="B22" location="'14. LCR'!A1" display="Liquidity Coverage Ratio"/>
    <hyperlink ref="B17" location="'9.1. Capital Requirements'!A1" display="Capital Adequacy Requirements"/>
    <hyperlink ref="B24" location="'15.1 LR'!A1" display="Leverage Ratio"/>
    <hyperlink ref="B26" location="'16. NSFR'!A1" display="Net Stable Funding Ratio"/>
    <hyperlink ref="B27" location="' 17. Residual Maturity'!A1" display="Exposures distributed by residual maturity and Risk Classes"/>
    <hyperlink ref="B28" location="'18. Assets by Exposure classes'!A1" display="Gross carrying value, book value, reserves, write-offs and reserve charges by risk classes"/>
    <hyperlink ref="B29" location="'19. Assets by Risk Sectors'!A1" display="Gross carrying value, book value, reserves, write-offs and reserve charges by Sectors of income source"/>
    <hyperlink ref="B31" location="'21. NPL'!A1" display="Changes in the stock of non-performing loans"/>
    <hyperlink ref="B32" location="'22. Quality'!A1" display="Distribution of loans, Debt securities  and Off-balance-sheet items according to  Risk classification and Past due days"/>
    <hyperlink ref="B33" location="'23. LTV'!A1" display="Loans Distributed according to LTV ratio, Loan reserves, Value of collateral for loans and loans secured by guarantees according to Risk classification and past due days"/>
    <hyperlink ref="B34" location="'24. Risk Sector'!A1" display="Loans and reserves on loans distributed according to Sectors of income source and risk classification"/>
    <hyperlink ref="B35" location="'25. Collateral'!A1" display="Loans, corporate debt securities and Off-balance-sheet items distributed by type of collateral"/>
    <hyperlink ref="B30" location="'20. Reserves'!A1" display="Change in reserve for loans and Corporate debt securities"/>
    <hyperlink ref="B36" location="'26. Retail Products'!A1" display="General information on retail products"/>
    <hyperlink ref="B25"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55" zoomScaleNormal="80" workbookViewId="0">
      <pane xSplit="1" ySplit="5" topLeftCell="B6" activePane="bottomRight" state="frozen"/>
      <selection activeCell="B19" sqref="B19"/>
      <selection pane="topRight" activeCell="B19" sqref="B19"/>
      <selection pane="bottomLeft" activeCell="B19" sqref="B19"/>
      <selection pane="bottomRight" activeCell="B48" sqref="B48"/>
    </sheetView>
  </sheetViews>
  <sheetFormatPr defaultColWidth="9.21875" defaultRowHeight="13.2"/>
  <cols>
    <col min="1" max="1" width="11.44140625" style="68" customWidth="1"/>
    <col min="2" max="2" width="132.44140625" style="4" customWidth="1"/>
    <col min="3" max="3" width="18.44140625" style="4" customWidth="1"/>
    <col min="4" max="16384" width="9.21875" style="4"/>
  </cols>
  <sheetData>
    <row r="1" spans="1:3">
      <c r="A1" s="487" t="s">
        <v>684</v>
      </c>
      <c r="B1" s="3">
        <f>'Info '!C2</f>
        <v>0</v>
      </c>
    </row>
    <row r="2" spans="1:3" s="57" customFormat="1" ht="15.75" customHeight="1">
      <c r="A2" s="57" t="s">
        <v>32</v>
      </c>
      <c r="B2" s="325">
        <f>'1. key ratios '!B2</f>
        <v>45747</v>
      </c>
    </row>
    <row r="3" spans="1:3" s="57" customFormat="1" ht="15.75" customHeight="1"/>
    <row r="4" spans="1:3" ht="13.8" thickBot="1">
      <c r="A4" s="68" t="s">
        <v>130</v>
      </c>
      <c r="B4" s="113" t="s">
        <v>129</v>
      </c>
    </row>
    <row r="5" spans="1:3">
      <c r="A5" s="69" t="s">
        <v>7</v>
      </c>
      <c r="B5" s="70"/>
      <c r="C5" s="71" t="s">
        <v>36</v>
      </c>
    </row>
    <row r="6" spans="1:3">
      <c r="A6" s="72">
        <v>1</v>
      </c>
      <c r="B6" s="73" t="s">
        <v>128</v>
      </c>
      <c r="C6" s="74">
        <f>SUM(C7:C11)</f>
        <v>0</v>
      </c>
    </row>
    <row r="7" spans="1:3">
      <c r="A7" s="72">
        <v>2</v>
      </c>
      <c r="B7" s="75" t="s">
        <v>127</v>
      </c>
      <c r="C7" s="76"/>
    </row>
    <row r="8" spans="1:3">
      <c r="A8" s="72">
        <v>3</v>
      </c>
      <c r="B8" s="77" t="s">
        <v>126</v>
      </c>
      <c r="C8" s="76"/>
    </row>
    <row r="9" spans="1:3">
      <c r="A9" s="72">
        <v>4</v>
      </c>
      <c r="B9" s="77" t="s">
        <v>125</v>
      </c>
      <c r="C9" s="76"/>
    </row>
    <row r="10" spans="1:3">
      <c r="A10" s="72">
        <v>5</v>
      </c>
      <c r="B10" s="77" t="s">
        <v>124</v>
      </c>
      <c r="C10" s="76"/>
    </row>
    <row r="11" spans="1:3">
      <c r="A11" s="72">
        <v>6</v>
      </c>
      <c r="B11" s="78" t="s">
        <v>123</v>
      </c>
      <c r="C11" s="76"/>
    </row>
    <row r="12" spans="1:3" s="42" customFormat="1">
      <c r="A12" s="72">
        <v>7</v>
      </c>
      <c r="B12" s="73" t="s">
        <v>122</v>
      </c>
      <c r="C12" s="79">
        <f>SUM(C13:C28)</f>
        <v>0</v>
      </c>
    </row>
    <row r="13" spans="1:3" s="42" customFormat="1">
      <c r="A13" s="72">
        <v>8</v>
      </c>
      <c r="B13" s="80" t="s">
        <v>121</v>
      </c>
      <c r="C13" s="81"/>
    </row>
    <row r="14" spans="1:3" s="42" customFormat="1" ht="26.4">
      <c r="A14" s="72">
        <v>9</v>
      </c>
      <c r="B14" s="82" t="s">
        <v>120</v>
      </c>
      <c r="C14" s="81"/>
    </row>
    <row r="15" spans="1:3" s="42" customFormat="1">
      <c r="A15" s="72">
        <v>10</v>
      </c>
      <c r="B15" s="83" t="s">
        <v>119</v>
      </c>
      <c r="C15" s="81"/>
    </row>
    <row r="16" spans="1:3" s="42" customFormat="1">
      <c r="A16" s="72">
        <v>11</v>
      </c>
      <c r="B16" s="84" t="s">
        <v>118</v>
      </c>
      <c r="C16" s="81"/>
    </row>
    <row r="17" spans="1:3" s="42" customFormat="1">
      <c r="A17" s="72">
        <v>12</v>
      </c>
      <c r="B17" s="83" t="s">
        <v>117</v>
      </c>
      <c r="C17" s="81"/>
    </row>
    <row r="18" spans="1:3" s="42" customFormat="1">
      <c r="A18" s="72">
        <v>13</v>
      </c>
      <c r="B18" s="83" t="s">
        <v>687</v>
      </c>
      <c r="C18" s="81"/>
    </row>
    <row r="19" spans="1:3" s="42" customFormat="1">
      <c r="A19" s="72">
        <v>14</v>
      </c>
      <c r="B19" s="83" t="s">
        <v>116</v>
      </c>
      <c r="C19" s="81"/>
    </row>
    <row r="20" spans="1:3" s="42" customFormat="1">
      <c r="A20" s="72">
        <v>15</v>
      </c>
      <c r="B20" s="83" t="s">
        <v>115</v>
      </c>
      <c r="C20" s="81"/>
    </row>
    <row r="21" spans="1:3" s="42" customFormat="1" ht="26.4">
      <c r="A21" s="72">
        <v>16</v>
      </c>
      <c r="B21" s="82" t="s">
        <v>688</v>
      </c>
      <c r="C21" s="81"/>
    </row>
    <row r="22" spans="1:3" s="42" customFormat="1">
      <c r="A22" s="72">
        <v>17</v>
      </c>
      <c r="B22" s="85" t="s">
        <v>114</v>
      </c>
      <c r="C22" s="81"/>
    </row>
    <row r="23" spans="1:3" s="42" customFormat="1">
      <c r="A23" s="72">
        <v>18</v>
      </c>
      <c r="B23" s="481" t="s">
        <v>487</v>
      </c>
      <c r="C23" s="338"/>
    </row>
    <row r="24" spans="1:3" s="42" customFormat="1">
      <c r="A24" s="72"/>
      <c r="B24" s="82"/>
      <c r="C24" s="81"/>
    </row>
    <row r="25" spans="1:3" s="42" customFormat="1">
      <c r="A25" s="72"/>
      <c r="B25" s="82"/>
      <c r="C25" s="81"/>
    </row>
    <row r="26" spans="1:3" s="42" customFormat="1">
      <c r="A26" s="72">
        <v>21</v>
      </c>
      <c r="B26" s="86" t="s">
        <v>113</v>
      </c>
      <c r="C26" s="81"/>
    </row>
    <row r="27" spans="1:3" s="42" customFormat="1">
      <c r="A27" s="72"/>
      <c r="B27" s="86"/>
      <c r="C27" s="81"/>
    </row>
    <row r="28" spans="1:3" s="42" customFormat="1">
      <c r="A28" s="72">
        <v>23</v>
      </c>
      <c r="B28" s="86" t="s">
        <v>112</v>
      </c>
      <c r="C28" s="81"/>
    </row>
    <row r="29" spans="1:3" s="42" customFormat="1">
      <c r="A29" s="72">
        <v>24</v>
      </c>
      <c r="B29" s="87" t="s">
        <v>111</v>
      </c>
      <c r="C29" s="79">
        <f>C6-C12</f>
        <v>0</v>
      </c>
    </row>
    <row r="30" spans="1:3" s="42" customFormat="1">
      <c r="A30" s="88"/>
      <c r="B30" s="89"/>
      <c r="C30" s="81"/>
    </row>
    <row r="31" spans="1:3" s="42" customFormat="1">
      <c r="A31" s="88">
        <v>25</v>
      </c>
      <c r="B31" s="87" t="s">
        <v>110</v>
      </c>
      <c r="C31" s="79">
        <f>C32+C35</f>
        <v>0</v>
      </c>
    </row>
    <row r="32" spans="1:3" s="42" customFormat="1">
      <c r="A32" s="88">
        <v>26</v>
      </c>
      <c r="B32" s="77" t="s">
        <v>109</v>
      </c>
      <c r="C32" s="90">
        <f>C33+C34</f>
        <v>0</v>
      </c>
    </row>
    <row r="33" spans="1:3" s="42" customFormat="1">
      <c r="A33" s="88">
        <v>27</v>
      </c>
      <c r="B33" s="91" t="s">
        <v>161</v>
      </c>
      <c r="C33" s="81"/>
    </row>
    <row r="34" spans="1:3" s="42" customFormat="1">
      <c r="A34" s="88">
        <v>28</v>
      </c>
      <c r="B34" s="91" t="s">
        <v>108</v>
      </c>
      <c r="C34" s="81"/>
    </row>
    <row r="35" spans="1:3" s="42" customFormat="1">
      <c r="A35" s="88">
        <v>29</v>
      </c>
      <c r="B35" s="77" t="s">
        <v>107</v>
      </c>
      <c r="C35" s="81"/>
    </row>
    <row r="36" spans="1:3" s="42" customFormat="1">
      <c r="A36" s="88">
        <v>30</v>
      </c>
      <c r="B36" s="87" t="s">
        <v>106</v>
      </c>
      <c r="C36" s="79">
        <f>SUM(C37:C41)</f>
        <v>0</v>
      </c>
    </row>
    <row r="37" spans="1:3" s="42" customFormat="1">
      <c r="A37" s="88">
        <v>31</v>
      </c>
      <c r="B37" s="82" t="s">
        <v>105</v>
      </c>
      <c r="C37" s="81"/>
    </row>
    <row r="38" spans="1:3" s="42" customFormat="1">
      <c r="A38" s="88">
        <v>32</v>
      </c>
      <c r="B38" s="83" t="s">
        <v>104</v>
      </c>
      <c r="C38" s="81"/>
    </row>
    <row r="39" spans="1:3" s="42" customFormat="1" ht="26.4">
      <c r="A39" s="88">
        <v>33</v>
      </c>
      <c r="B39" s="82" t="s">
        <v>689</v>
      </c>
      <c r="C39" s="81"/>
    </row>
    <row r="40" spans="1:3" s="42" customFormat="1">
      <c r="A40" s="88"/>
      <c r="B40" s="82"/>
      <c r="C40" s="81"/>
    </row>
    <row r="41" spans="1:3" s="42" customFormat="1">
      <c r="A41" s="88">
        <v>35</v>
      </c>
      <c r="B41" s="86" t="s">
        <v>103</v>
      </c>
      <c r="C41" s="81"/>
    </row>
    <row r="42" spans="1:3" s="42" customFormat="1">
      <c r="A42" s="88">
        <v>36</v>
      </c>
      <c r="B42" s="87" t="s">
        <v>102</v>
      </c>
      <c r="C42" s="79">
        <f>C31-C36</f>
        <v>0</v>
      </c>
    </row>
    <row r="43" spans="1:3" s="42" customFormat="1">
      <c r="A43" s="88"/>
      <c r="B43" s="89"/>
      <c r="C43" s="81"/>
    </row>
    <row r="44" spans="1:3" s="42" customFormat="1">
      <c r="A44" s="88">
        <v>37</v>
      </c>
      <c r="B44" s="92" t="s">
        <v>101</v>
      </c>
      <c r="C44" s="79">
        <f>SUM(C45:C47)</f>
        <v>0</v>
      </c>
    </row>
    <row r="45" spans="1:3" s="42" customFormat="1">
      <c r="A45" s="88">
        <v>38</v>
      </c>
      <c r="B45" s="77" t="s">
        <v>100</v>
      </c>
      <c r="C45" s="81"/>
    </row>
    <row r="46" spans="1:3" s="42" customFormat="1">
      <c r="A46" s="88">
        <v>39</v>
      </c>
      <c r="B46" s="77" t="s">
        <v>99</v>
      </c>
      <c r="C46" s="81"/>
    </row>
    <row r="47" spans="1:3" s="42" customFormat="1">
      <c r="A47" s="88">
        <v>40</v>
      </c>
      <c r="B47" s="77" t="s">
        <v>98</v>
      </c>
      <c r="C47" s="81"/>
    </row>
    <row r="48" spans="1:3" s="42" customFormat="1">
      <c r="A48" s="88">
        <v>41</v>
      </c>
      <c r="B48" s="92" t="s">
        <v>97</v>
      </c>
      <c r="C48" s="79">
        <f>SUM(C49:C52)</f>
        <v>0</v>
      </c>
    </row>
    <row r="49" spans="1:3" s="42" customFormat="1">
      <c r="A49" s="88">
        <v>42</v>
      </c>
      <c r="B49" s="82" t="s">
        <v>96</v>
      </c>
      <c r="C49" s="81"/>
    </row>
    <row r="50" spans="1:3" s="42" customFormat="1">
      <c r="A50" s="88">
        <v>43</v>
      </c>
      <c r="B50" s="83" t="s">
        <v>95</v>
      </c>
      <c r="C50" s="81"/>
    </row>
    <row r="51" spans="1:3" s="42" customFormat="1">
      <c r="A51" s="88">
        <v>44</v>
      </c>
      <c r="B51" s="82" t="s">
        <v>690</v>
      </c>
      <c r="C51" s="81"/>
    </row>
    <row r="52" spans="1:3" s="42" customFormat="1">
      <c r="A52" s="88"/>
      <c r="B52" s="82"/>
      <c r="C52" s="81"/>
    </row>
    <row r="53" spans="1:3" s="42" customFormat="1" ht="13.8" thickBot="1">
      <c r="A53" s="88">
        <v>46</v>
      </c>
      <c r="B53" s="93" t="s">
        <v>94</v>
      </c>
      <c r="C53" s="94">
        <f>C44-C48</f>
        <v>0</v>
      </c>
    </row>
    <row r="56" spans="1:3">
      <c r="B56" s="4" t="s">
        <v>8</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80" zoomScaleNormal="80" workbookViewId="0"/>
  </sheetViews>
  <sheetFormatPr defaultColWidth="9.21875" defaultRowHeight="13.8"/>
  <cols>
    <col min="1" max="1" width="11.109375" style="189" customWidth="1"/>
    <col min="2" max="2" width="59" style="189" customWidth="1"/>
    <col min="3" max="3" width="16.77734375" style="189" bestFit="1" customWidth="1"/>
    <col min="4" max="4" width="13.21875" style="189" bestFit="1" customWidth="1"/>
    <col min="5" max="16384" width="9.21875" style="189"/>
  </cols>
  <sheetData>
    <row r="1" spans="1:4">
      <c r="A1" s="487" t="s">
        <v>684</v>
      </c>
      <c r="B1" s="3">
        <f>'Info '!C2</f>
        <v>0</v>
      </c>
    </row>
    <row r="2" spans="1:4" s="163" customFormat="1" ht="15.75" customHeight="1">
      <c r="A2" s="163" t="s">
        <v>32</v>
      </c>
      <c r="B2" s="325">
        <f>'1. key ratios '!B2</f>
        <v>45747</v>
      </c>
    </row>
    <row r="3" spans="1:4" s="163" customFormat="1" ht="15.75" customHeight="1"/>
    <row r="4" spans="1:4" ht="14.4" thickBot="1">
      <c r="A4" s="214" t="s">
        <v>243</v>
      </c>
      <c r="B4" s="265" t="s">
        <v>244</v>
      </c>
    </row>
    <row r="5" spans="1:4" s="266" customFormat="1" ht="12.75" customHeight="1">
      <c r="A5" s="299"/>
      <c r="B5" s="300" t="s">
        <v>247</v>
      </c>
      <c r="C5" s="258" t="s">
        <v>245</v>
      </c>
      <c r="D5" s="259" t="s">
        <v>246</v>
      </c>
    </row>
    <row r="6" spans="1:4" s="267" customFormat="1">
      <c r="A6" s="260">
        <v>1</v>
      </c>
      <c r="B6" s="291" t="s">
        <v>248</v>
      </c>
      <c r="C6" s="291"/>
      <c r="D6" s="261"/>
    </row>
    <row r="7" spans="1:4" s="267" customFormat="1">
      <c r="A7" s="262" t="s">
        <v>235</v>
      </c>
      <c r="B7" s="292" t="s">
        <v>249</v>
      </c>
      <c r="C7" s="283">
        <v>4.4999999999999998E-2</v>
      </c>
      <c r="D7" s="284">
        <f>C7*'5. RWA '!$C$13</f>
        <v>0</v>
      </c>
    </row>
    <row r="8" spans="1:4" s="267" customFormat="1">
      <c r="A8" s="262" t="s">
        <v>236</v>
      </c>
      <c r="B8" s="292" t="s">
        <v>250</v>
      </c>
      <c r="C8" s="285">
        <v>0.06</v>
      </c>
      <c r="D8" s="284">
        <f>C8*'5. RWA '!$C$13</f>
        <v>0</v>
      </c>
    </row>
    <row r="9" spans="1:4" s="267" customFormat="1">
      <c r="A9" s="262" t="s">
        <v>237</v>
      </c>
      <c r="B9" s="292" t="s">
        <v>251</v>
      </c>
      <c r="C9" s="285">
        <v>0.08</v>
      </c>
      <c r="D9" s="284">
        <f>C9*'5. RWA '!$C$13</f>
        <v>0</v>
      </c>
    </row>
    <row r="10" spans="1:4" s="267" customFormat="1">
      <c r="A10" s="260" t="s">
        <v>238</v>
      </c>
      <c r="B10" s="291" t="s">
        <v>252</v>
      </c>
      <c r="C10" s="286"/>
      <c r="D10" s="293"/>
    </row>
    <row r="11" spans="1:4" s="268" customFormat="1">
      <c r="A11" s="263" t="s">
        <v>239</v>
      </c>
      <c r="B11" s="282" t="s">
        <v>673</v>
      </c>
      <c r="C11" s="287">
        <v>0</v>
      </c>
      <c r="D11" s="284">
        <f>C11*'5. RWA '!$C$13</f>
        <v>0</v>
      </c>
    </row>
    <row r="12" spans="1:4" s="268" customFormat="1">
      <c r="A12" s="263" t="s">
        <v>240</v>
      </c>
      <c r="B12" s="282" t="s">
        <v>253</v>
      </c>
      <c r="C12" s="287">
        <v>0</v>
      </c>
      <c r="D12" s="284">
        <f>C12*'5. RWA '!$C$13</f>
        <v>0</v>
      </c>
    </row>
    <row r="13" spans="1:4" s="268" customFormat="1">
      <c r="A13" s="263"/>
      <c r="B13" s="282"/>
      <c r="C13" s="287"/>
      <c r="D13" s="284"/>
    </row>
    <row r="14" spans="1:4" s="268" customFormat="1">
      <c r="A14" s="260" t="s">
        <v>241</v>
      </c>
      <c r="B14" s="291" t="s">
        <v>298</v>
      </c>
      <c r="C14" s="288"/>
      <c r="D14" s="294"/>
    </row>
    <row r="15" spans="1:4" s="268" customFormat="1">
      <c r="A15" s="263">
        <v>3.1</v>
      </c>
      <c r="B15" s="282" t="s">
        <v>257</v>
      </c>
      <c r="C15" s="287"/>
      <c r="D15" s="284">
        <f>C15*'5. RWA '!$C$13</f>
        <v>0</v>
      </c>
    </row>
    <row r="16" spans="1:4" s="268" customFormat="1">
      <c r="A16" s="263">
        <v>3.2</v>
      </c>
      <c r="B16" s="282" t="s">
        <v>258</v>
      </c>
      <c r="C16" s="287"/>
      <c r="D16" s="284">
        <f>C16*'5. RWA '!$C$13</f>
        <v>0</v>
      </c>
    </row>
    <row r="17" spans="1:6" s="267" customFormat="1">
      <c r="A17" s="263">
        <v>3.3</v>
      </c>
      <c r="B17" s="282" t="s">
        <v>259</v>
      </c>
      <c r="C17" s="287"/>
      <c r="D17" s="284">
        <f>C17*'5. RWA '!$C$13</f>
        <v>0</v>
      </c>
    </row>
    <row r="18" spans="1:6" s="266" customFormat="1" ht="12.75" customHeight="1">
      <c r="A18" s="297"/>
      <c r="B18" s="298" t="s">
        <v>297</v>
      </c>
      <c r="C18" s="289" t="s">
        <v>245</v>
      </c>
      <c r="D18" s="295" t="s">
        <v>246</v>
      </c>
    </row>
    <row r="19" spans="1:6" s="267" customFormat="1">
      <c r="A19" s="264">
        <v>4</v>
      </c>
      <c r="B19" s="282" t="s">
        <v>254</v>
      </c>
      <c r="C19" s="287">
        <f>C7+C11+C12+C13+C15</f>
        <v>4.4999999999999998E-2</v>
      </c>
      <c r="D19" s="284">
        <f>C19*'5. RWA '!$C$13</f>
        <v>0</v>
      </c>
    </row>
    <row r="20" spans="1:6" s="267" customFormat="1">
      <c r="A20" s="264">
        <v>5</v>
      </c>
      <c r="B20" s="282" t="s">
        <v>84</v>
      </c>
      <c r="C20" s="287">
        <f>C8+C11+C12+C13+C16</f>
        <v>0.06</v>
      </c>
      <c r="D20" s="284">
        <f>C20*'5. RWA '!$C$13</f>
        <v>0</v>
      </c>
    </row>
    <row r="21" spans="1:6" s="267" customFormat="1" ht="14.4" thickBot="1">
      <c r="A21" s="269" t="s">
        <v>242</v>
      </c>
      <c r="B21" s="270" t="s">
        <v>255</v>
      </c>
      <c r="C21" s="290">
        <f>C9+C11+C12+C13+C17</f>
        <v>0.08</v>
      </c>
      <c r="D21" s="296">
        <f>C21*'5. RWA '!$C$13</f>
        <v>0</v>
      </c>
    </row>
    <row r="22" spans="1:6">
      <c r="F22" s="214"/>
    </row>
    <row r="23" spans="1:6">
      <c r="B23" s="213"/>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zoomScale="67" zoomScaleNormal="80" workbookViewId="0">
      <pane xSplit="1" ySplit="5" topLeftCell="B6" activePane="bottomRight" state="frozen"/>
      <selection activeCell="B19" sqref="B19"/>
      <selection pane="topRight" activeCell="B19" sqref="B19"/>
      <selection pane="bottomLeft" activeCell="B19" sqref="B19"/>
      <selection pane="bottomRight" activeCell="B9" sqref="B9"/>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487" t="s">
        <v>684</v>
      </c>
      <c r="B1" s="3">
        <f>'Info '!C2</f>
        <v>0</v>
      </c>
      <c r="E1" s="4"/>
      <c r="F1" s="4"/>
    </row>
    <row r="2" spans="1:6" s="57" customFormat="1" ht="15.75" customHeight="1">
      <c r="A2" s="2" t="s">
        <v>32</v>
      </c>
      <c r="B2" s="325">
        <f>'1. key ratios '!B2</f>
        <v>45747</v>
      </c>
    </row>
    <row r="3" spans="1:6" s="57" customFormat="1" ht="15.75" customHeight="1">
      <c r="A3" s="95"/>
    </row>
    <row r="4" spans="1:6" s="57" customFormat="1" ht="15.75" customHeight="1" thickBot="1">
      <c r="A4" s="57" t="s">
        <v>47</v>
      </c>
      <c r="B4" s="159" t="s">
        <v>149</v>
      </c>
      <c r="D4" s="32" t="s">
        <v>36</v>
      </c>
    </row>
    <row r="5" spans="1:6" ht="26.4">
      <c r="A5" s="96" t="s">
        <v>7</v>
      </c>
      <c r="B5" s="179" t="s">
        <v>185</v>
      </c>
      <c r="C5" s="97" t="s">
        <v>594</v>
      </c>
      <c r="D5" s="98" t="s">
        <v>49</v>
      </c>
    </row>
    <row r="6" spans="1:6" ht="14.4">
      <c r="A6" s="339">
        <v>1</v>
      </c>
      <c r="B6" s="340" t="s">
        <v>495</v>
      </c>
      <c r="C6" s="403">
        <f>SUM(C7:C9)</f>
        <v>0</v>
      </c>
      <c r="D6" s="99"/>
      <c r="E6" s="100"/>
    </row>
    <row r="7" spans="1:6" ht="14.4">
      <c r="A7" s="339">
        <v>1.1000000000000001</v>
      </c>
      <c r="B7" s="341" t="s">
        <v>496</v>
      </c>
      <c r="C7" s="404"/>
      <c r="D7" s="101"/>
      <c r="E7" s="100"/>
    </row>
    <row r="8" spans="1:6" ht="14.4">
      <c r="A8" s="339">
        <v>1.2</v>
      </c>
      <c r="B8" s="341" t="s">
        <v>497</v>
      </c>
      <c r="C8" s="404"/>
      <c r="D8" s="101"/>
      <c r="E8" s="100"/>
    </row>
    <row r="9" spans="1:6" ht="14.4">
      <c r="A9" s="339">
        <v>1.3</v>
      </c>
      <c r="B9" s="341" t="s">
        <v>498</v>
      </c>
      <c r="C9" s="405"/>
      <c r="D9" s="399"/>
      <c r="E9" s="100"/>
    </row>
    <row r="10" spans="1:6" ht="14.4">
      <c r="A10" s="339">
        <v>2</v>
      </c>
      <c r="B10" s="342" t="s">
        <v>499</v>
      </c>
      <c r="C10" s="405"/>
      <c r="D10" s="399"/>
      <c r="E10" s="100"/>
    </row>
    <row r="11" spans="1:6" ht="14.4">
      <c r="A11" s="339">
        <v>2.1</v>
      </c>
      <c r="B11" s="343" t="s">
        <v>500</v>
      </c>
      <c r="C11" s="406"/>
      <c r="D11" s="400"/>
      <c r="E11" s="102"/>
    </row>
    <row r="12" spans="1:6" ht="14.4">
      <c r="A12" s="339">
        <v>3</v>
      </c>
      <c r="B12" s="344" t="s">
        <v>501</v>
      </c>
      <c r="C12" s="406"/>
      <c r="D12" s="400"/>
      <c r="E12" s="102"/>
    </row>
    <row r="13" spans="1:6" ht="14.4">
      <c r="A13" s="339">
        <v>4</v>
      </c>
      <c r="B13" s="345" t="s">
        <v>502</v>
      </c>
      <c r="C13" s="406"/>
      <c r="D13" s="400"/>
      <c r="E13" s="102"/>
    </row>
    <row r="14" spans="1:6" ht="14.4">
      <c r="A14" s="339">
        <v>5</v>
      </c>
      <c r="B14" s="346" t="s">
        <v>503</v>
      </c>
      <c r="C14" s="406">
        <f>SUM(C15:C17)</f>
        <v>0</v>
      </c>
      <c r="D14" s="400"/>
      <c r="E14" s="102"/>
    </row>
    <row r="15" spans="1:6" ht="14.4">
      <c r="A15" s="339">
        <v>5.0999999999999996</v>
      </c>
      <c r="B15" s="347" t="s">
        <v>504</v>
      </c>
      <c r="C15" s="405"/>
      <c r="D15" s="400"/>
      <c r="E15" s="100"/>
    </row>
    <row r="16" spans="1:6" ht="14.4">
      <c r="A16" s="339">
        <v>5.2</v>
      </c>
      <c r="B16" s="347" t="s">
        <v>505</v>
      </c>
      <c r="C16" s="405"/>
      <c r="D16" s="399"/>
      <c r="E16" s="100"/>
    </row>
    <row r="17" spans="1:5" ht="14.4">
      <c r="A17" s="339">
        <v>5.3</v>
      </c>
      <c r="B17" s="348" t="s">
        <v>506</v>
      </c>
      <c r="C17" s="405"/>
      <c r="D17" s="399"/>
      <c r="E17" s="100"/>
    </row>
    <row r="18" spans="1:5" ht="14.4">
      <c r="A18" s="339">
        <v>6</v>
      </c>
      <c r="B18" s="344" t="s">
        <v>507</v>
      </c>
      <c r="C18" s="405">
        <f>SUM(C19:C20)</f>
        <v>0</v>
      </c>
      <c r="D18" s="399"/>
      <c r="E18" s="100"/>
    </row>
    <row r="19" spans="1:5" ht="14.4">
      <c r="A19" s="339">
        <v>6.1</v>
      </c>
      <c r="B19" s="347" t="s">
        <v>505</v>
      </c>
      <c r="C19" s="406"/>
      <c r="D19" s="399"/>
      <c r="E19" s="100"/>
    </row>
    <row r="20" spans="1:5" ht="14.4">
      <c r="A20" s="339">
        <v>6.2</v>
      </c>
      <c r="B20" s="348" t="s">
        <v>506</v>
      </c>
      <c r="C20" s="406"/>
      <c r="D20" s="399"/>
      <c r="E20" s="100"/>
    </row>
    <row r="21" spans="1:5" ht="14.4">
      <c r="A21" s="339">
        <v>7</v>
      </c>
      <c r="B21" s="342" t="s">
        <v>508</v>
      </c>
      <c r="C21" s="406"/>
      <c r="D21" s="399"/>
      <c r="E21" s="100"/>
    </row>
    <row r="22" spans="1:5" ht="14.4">
      <c r="A22" s="339">
        <v>8</v>
      </c>
      <c r="B22" s="349" t="s">
        <v>509</v>
      </c>
      <c r="C22" s="405"/>
      <c r="D22" s="399"/>
      <c r="E22" s="100"/>
    </row>
    <row r="23" spans="1:5" ht="14.4">
      <c r="A23" s="339">
        <v>9</v>
      </c>
      <c r="B23" s="345" t="s">
        <v>510</v>
      </c>
      <c r="C23" s="405">
        <f>SUM(C24:C25)</f>
        <v>0</v>
      </c>
      <c r="D23" s="401"/>
      <c r="E23" s="100"/>
    </row>
    <row r="24" spans="1:5" ht="14.4">
      <c r="A24" s="339">
        <v>9.1</v>
      </c>
      <c r="B24" s="347" t="s">
        <v>511</v>
      </c>
      <c r="C24" s="407"/>
      <c r="D24" s="402"/>
      <c r="E24" s="100"/>
    </row>
    <row r="25" spans="1:5" ht="14.4">
      <c r="A25" s="339">
        <v>9.1999999999999993</v>
      </c>
      <c r="B25" s="347" t="s">
        <v>512</v>
      </c>
      <c r="C25" s="408"/>
      <c r="D25" s="398"/>
      <c r="E25" s="104"/>
    </row>
    <row r="26" spans="1:5" ht="14.4">
      <c r="A26" s="339">
        <v>10</v>
      </c>
      <c r="B26" s="345" t="s">
        <v>513</v>
      </c>
      <c r="C26" s="409">
        <f>SUM(C27:C28)</f>
        <v>0</v>
      </c>
      <c r="D26" s="425" t="s">
        <v>632</v>
      </c>
      <c r="E26" s="100"/>
    </row>
    <row r="27" spans="1:5" ht="14.4">
      <c r="A27" s="339">
        <v>10.1</v>
      </c>
      <c r="B27" s="347" t="s">
        <v>514</v>
      </c>
      <c r="C27" s="404"/>
      <c r="D27" s="101"/>
      <c r="E27" s="100"/>
    </row>
    <row r="28" spans="1:5" ht="14.4">
      <c r="A28" s="339">
        <v>10.199999999999999</v>
      </c>
      <c r="B28" s="347" t="s">
        <v>515</v>
      </c>
      <c r="C28" s="404"/>
      <c r="D28" s="101"/>
      <c r="E28" s="100"/>
    </row>
    <row r="29" spans="1:5" ht="14.4">
      <c r="A29" s="339">
        <v>11</v>
      </c>
      <c r="B29" s="345" t="s">
        <v>516</v>
      </c>
      <c r="C29" s="404">
        <f>SUM(C30:C31)</f>
        <v>0</v>
      </c>
      <c r="D29" s="101"/>
      <c r="E29" s="100"/>
    </row>
    <row r="30" spans="1:5" ht="14.4">
      <c r="A30" s="339">
        <v>11.1</v>
      </c>
      <c r="B30" s="347" t="s">
        <v>517</v>
      </c>
      <c r="C30" s="404"/>
      <c r="D30" s="101"/>
      <c r="E30" s="100"/>
    </row>
    <row r="31" spans="1:5" ht="14.4">
      <c r="A31" s="339">
        <v>11.2</v>
      </c>
      <c r="B31" s="347" t="s">
        <v>518</v>
      </c>
      <c r="C31" s="404"/>
      <c r="D31" s="101"/>
      <c r="E31" s="100"/>
    </row>
    <row r="32" spans="1:5" ht="14.4">
      <c r="A32" s="339">
        <v>13</v>
      </c>
      <c r="B32" s="345" t="s">
        <v>519</v>
      </c>
      <c r="C32" s="404"/>
      <c r="D32" s="101"/>
      <c r="E32" s="100"/>
    </row>
    <row r="33" spans="1:5" ht="14.4">
      <c r="A33" s="339">
        <v>13.1</v>
      </c>
      <c r="B33" s="350" t="s">
        <v>520</v>
      </c>
      <c r="C33" s="404"/>
      <c r="D33" s="101"/>
      <c r="E33" s="100"/>
    </row>
    <row r="34" spans="1:5" ht="14.4">
      <c r="A34" s="339">
        <v>13.2</v>
      </c>
      <c r="B34" s="350" t="s">
        <v>521</v>
      </c>
      <c r="C34" s="410"/>
      <c r="D34" s="103"/>
      <c r="E34" s="100"/>
    </row>
    <row r="35" spans="1:5" ht="14.4">
      <c r="A35" s="339">
        <v>14</v>
      </c>
      <c r="B35" s="351" t="s">
        <v>522</v>
      </c>
      <c r="C35" s="410">
        <f>SUM(C6,C10,C12,C13,C14,C18,C21,C22,C23,C26,C29,C32)</f>
        <v>0</v>
      </c>
      <c r="D35" s="103"/>
      <c r="E35" s="100"/>
    </row>
    <row r="36" spans="1:5" ht="14.4">
      <c r="A36" s="339"/>
      <c r="B36" s="352" t="s">
        <v>523</v>
      </c>
      <c r="C36" s="105"/>
      <c r="D36" s="106"/>
      <c r="E36" s="100"/>
    </row>
    <row r="37" spans="1:5" ht="14.4">
      <c r="A37" s="339">
        <v>15</v>
      </c>
      <c r="B37" s="353" t="s">
        <v>524</v>
      </c>
      <c r="C37" s="408"/>
      <c r="D37" s="398"/>
      <c r="E37" s="104"/>
    </row>
    <row r="38" spans="1:5" ht="14.4">
      <c r="A38" s="356">
        <v>15.1</v>
      </c>
      <c r="B38" s="357" t="s">
        <v>500</v>
      </c>
      <c r="C38" s="404"/>
      <c r="D38" s="101"/>
      <c r="E38" s="100"/>
    </row>
    <row r="39" spans="1:5" ht="14.4">
      <c r="A39" s="356">
        <v>16</v>
      </c>
      <c r="B39" s="342" t="s">
        <v>525</v>
      </c>
      <c r="C39" s="404"/>
      <c r="D39" s="101"/>
      <c r="E39" s="100"/>
    </row>
    <row r="40" spans="1:5" ht="14.4">
      <c r="A40" s="356">
        <v>17</v>
      </c>
      <c r="B40" s="342" t="s">
        <v>526</v>
      </c>
      <c r="C40" s="404">
        <f>SUM(C41:C44)</f>
        <v>0</v>
      </c>
      <c r="D40" s="101"/>
      <c r="E40" s="100"/>
    </row>
    <row r="41" spans="1:5" ht="14.4">
      <c r="A41" s="356">
        <v>17.100000000000001</v>
      </c>
      <c r="B41" s="358" t="s">
        <v>527</v>
      </c>
      <c r="C41" s="404"/>
      <c r="D41" s="101"/>
      <c r="E41" s="100"/>
    </row>
    <row r="42" spans="1:5" ht="14.4">
      <c r="A42" s="356">
        <v>17.2</v>
      </c>
      <c r="B42" s="359" t="s">
        <v>528</v>
      </c>
      <c r="C42" s="404"/>
      <c r="D42" s="101"/>
      <c r="E42" s="100"/>
    </row>
    <row r="43" spans="1:5" ht="14.4">
      <c r="A43" s="356">
        <v>17.3</v>
      </c>
      <c r="B43" s="388" t="s">
        <v>529</v>
      </c>
      <c r="C43" s="410"/>
      <c r="D43" s="103"/>
      <c r="E43" s="100"/>
    </row>
    <row r="44" spans="1:5" ht="14.4">
      <c r="A44" s="356">
        <v>17.399999999999999</v>
      </c>
      <c r="B44" s="389" t="s">
        <v>530</v>
      </c>
      <c r="C44" s="411"/>
      <c r="D44" s="390"/>
      <c r="E44" s="100"/>
    </row>
    <row r="45" spans="1:5" ht="14.4">
      <c r="A45" s="356">
        <v>18</v>
      </c>
      <c r="B45" s="391" t="s">
        <v>531</v>
      </c>
      <c r="C45" s="412"/>
      <c r="D45" s="397"/>
      <c r="E45" s="104"/>
    </row>
    <row r="46" spans="1:5" ht="14.4">
      <c r="A46" s="356">
        <v>19</v>
      </c>
      <c r="B46" s="391" t="s">
        <v>532</v>
      </c>
      <c r="C46" s="413">
        <f>SUM(C47:C48)</f>
        <v>0</v>
      </c>
      <c r="D46" s="392"/>
    </row>
    <row r="47" spans="1:5" ht="14.4">
      <c r="A47" s="356">
        <v>19.100000000000001</v>
      </c>
      <c r="B47" s="393" t="s">
        <v>533</v>
      </c>
      <c r="C47" s="413"/>
      <c r="D47" s="392"/>
    </row>
    <row r="48" spans="1:5" ht="14.4">
      <c r="A48" s="356">
        <v>19.2</v>
      </c>
      <c r="B48" s="393" t="s">
        <v>534</v>
      </c>
      <c r="C48" s="413"/>
      <c r="D48" s="392"/>
    </row>
    <row r="49" spans="1:4" ht="14.4">
      <c r="A49" s="356">
        <v>20</v>
      </c>
      <c r="B49" s="360" t="s">
        <v>535</v>
      </c>
      <c r="C49" s="413"/>
      <c r="D49" s="392"/>
    </row>
    <row r="50" spans="1:4" ht="14.4">
      <c r="A50" s="356">
        <v>21</v>
      </c>
      <c r="B50" s="394" t="s">
        <v>536</v>
      </c>
      <c r="C50" s="413"/>
      <c r="D50" s="392"/>
    </row>
    <row r="51" spans="1:4" ht="14.4">
      <c r="A51" s="356">
        <v>21.1</v>
      </c>
      <c r="B51" s="359" t="s">
        <v>537</v>
      </c>
      <c r="C51" s="413"/>
      <c r="D51" s="392"/>
    </row>
    <row r="52" spans="1:4" ht="14.4">
      <c r="A52" s="356">
        <v>22</v>
      </c>
      <c r="B52" s="361" t="s">
        <v>538</v>
      </c>
      <c r="C52" s="413">
        <f>SUM(C37,C39,C40,C45,C46,C49,C50)</f>
        <v>0</v>
      </c>
      <c r="D52" s="392"/>
    </row>
    <row r="53" spans="1:4" ht="14.4">
      <c r="A53" s="356"/>
      <c r="B53" s="362" t="s">
        <v>539</v>
      </c>
      <c r="C53" s="392"/>
      <c r="D53" s="392"/>
    </row>
    <row r="54" spans="1:4" ht="14.4">
      <c r="A54" s="356">
        <v>23</v>
      </c>
      <c r="B54" s="360" t="s">
        <v>540</v>
      </c>
      <c r="C54" s="413"/>
      <c r="D54" s="392"/>
    </row>
    <row r="55" spans="1:4" ht="14.4">
      <c r="A55" s="356">
        <v>24</v>
      </c>
      <c r="B55" s="360" t="s">
        <v>541</v>
      </c>
      <c r="C55" s="413"/>
      <c r="D55" s="392"/>
    </row>
    <row r="56" spans="1:4" ht="14.4">
      <c r="A56" s="356">
        <v>25</v>
      </c>
      <c r="B56" s="391" t="s">
        <v>542</v>
      </c>
      <c r="C56" s="413"/>
      <c r="D56" s="392"/>
    </row>
    <row r="57" spans="1:4" ht="14.4">
      <c r="A57" s="356">
        <v>26</v>
      </c>
      <c r="B57" s="391" t="s">
        <v>543</v>
      </c>
      <c r="C57" s="413"/>
      <c r="D57" s="392"/>
    </row>
    <row r="58" spans="1:4" ht="14.4">
      <c r="A58" s="356">
        <v>27</v>
      </c>
      <c r="B58" s="391" t="s">
        <v>544</v>
      </c>
      <c r="C58" s="413">
        <f>SUM(C59:C60)</f>
        <v>0</v>
      </c>
      <c r="D58" s="392"/>
    </row>
    <row r="59" spans="1:4" ht="14.4">
      <c r="A59" s="356">
        <v>27.1</v>
      </c>
      <c r="B59" s="389" t="s">
        <v>545</v>
      </c>
      <c r="C59" s="413"/>
      <c r="D59" s="392"/>
    </row>
    <row r="60" spans="1:4" ht="14.4">
      <c r="A60" s="356">
        <v>27.2</v>
      </c>
      <c r="B60" s="389" t="s">
        <v>546</v>
      </c>
      <c r="C60" s="413"/>
      <c r="D60" s="392"/>
    </row>
    <row r="61" spans="1:4" ht="14.4">
      <c r="A61" s="356">
        <v>28</v>
      </c>
      <c r="B61" s="363" t="s">
        <v>547</v>
      </c>
      <c r="C61" s="413"/>
      <c r="D61" s="392"/>
    </row>
    <row r="62" spans="1:4" ht="14.4">
      <c r="A62" s="356">
        <v>29</v>
      </c>
      <c r="B62" s="391" t="s">
        <v>548</v>
      </c>
      <c r="C62" s="413">
        <f>SUM(C63:C65)</f>
        <v>0</v>
      </c>
      <c r="D62" s="392"/>
    </row>
    <row r="63" spans="1:4" ht="14.4">
      <c r="A63" s="356">
        <v>29.1</v>
      </c>
      <c r="B63" s="395" t="s">
        <v>549</v>
      </c>
      <c r="C63" s="413"/>
      <c r="D63" s="392"/>
    </row>
    <row r="64" spans="1:4" ht="14.4">
      <c r="A64" s="356">
        <v>29.2</v>
      </c>
      <c r="B64" s="414" t="s">
        <v>550</v>
      </c>
      <c r="C64" s="413"/>
      <c r="D64" s="392"/>
    </row>
    <row r="65" spans="1:4" ht="14.4">
      <c r="A65" s="356">
        <v>29.3</v>
      </c>
      <c r="B65" s="414" t="s">
        <v>551</v>
      </c>
      <c r="C65" s="413"/>
      <c r="D65" s="392"/>
    </row>
    <row r="66" spans="1:4" ht="14.4">
      <c r="A66" s="356">
        <v>30</v>
      </c>
      <c r="B66" s="364" t="s">
        <v>552</v>
      </c>
      <c r="C66" s="413"/>
      <c r="D66" s="392"/>
    </row>
    <row r="67" spans="1:4" ht="14.4">
      <c r="A67" s="356">
        <v>31</v>
      </c>
      <c r="B67" s="396" t="s">
        <v>553</v>
      </c>
      <c r="C67" s="413">
        <f>SUM(C54,C55,C56,C57,C58,C61,C62,C66)</f>
        <v>0</v>
      </c>
      <c r="D67" s="392"/>
    </row>
    <row r="68" spans="1:4" ht="14.4">
      <c r="A68" s="356">
        <v>32</v>
      </c>
      <c r="B68" s="364" t="s">
        <v>554</v>
      </c>
      <c r="C68" s="413">
        <f>SUM(C52,C67)</f>
        <v>0</v>
      </c>
      <c r="D68" s="392"/>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31" bestFit="1" customWidth="1"/>
    <col min="17" max="17" width="14.77734375" style="31" customWidth="1"/>
    <col min="18" max="18" width="13" style="31" bestFit="1" customWidth="1"/>
    <col min="19" max="19" width="34.77734375" style="31" customWidth="1"/>
    <col min="20" max="16384" width="9.21875" style="31"/>
  </cols>
  <sheetData>
    <row r="1" spans="1:19">
      <c r="A1" s="487" t="s">
        <v>684</v>
      </c>
      <c r="B1" s="3">
        <f>'Info '!C2</f>
        <v>0</v>
      </c>
    </row>
    <row r="2" spans="1:19">
      <c r="A2" s="2" t="s">
        <v>32</v>
      </c>
      <c r="B2" s="325">
        <f>'1. key ratios '!B2</f>
        <v>45747</v>
      </c>
    </row>
    <row r="4" spans="1:19" ht="27" thickBot="1">
      <c r="A4" s="4" t="s">
        <v>133</v>
      </c>
      <c r="B4" s="200" t="s">
        <v>215</v>
      </c>
    </row>
    <row r="5" spans="1:19" s="186" customFormat="1" ht="13.8">
      <c r="A5" s="181"/>
      <c r="B5" s="182"/>
      <c r="C5" s="183" t="s">
        <v>0</v>
      </c>
      <c r="D5" s="183" t="s">
        <v>1</v>
      </c>
      <c r="E5" s="183" t="s">
        <v>2</v>
      </c>
      <c r="F5" s="183" t="s">
        <v>3</v>
      </c>
      <c r="G5" s="183" t="s">
        <v>4</v>
      </c>
      <c r="H5" s="183" t="s">
        <v>6</v>
      </c>
      <c r="I5" s="183" t="s">
        <v>9</v>
      </c>
      <c r="J5" s="183" t="s">
        <v>10</v>
      </c>
      <c r="K5" s="183" t="s">
        <v>11</v>
      </c>
      <c r="L5" s="183" t="s">
        <v>12</v>
      </c>
      <c r="M5" s="183" t="s">
        <v>13</v>
      </c>
      <c r="N5" s="183" t="s">
        <v>14</v>
      </c>
      <c r="O5" s="183" t="s">
        <v>199</v>
      </c>
      <c r="P5" s="183" t="s">
        <v>200</v>
      </c>
      <c r="Q5" s="183" t="s">
        <v>201</v>
      </c>
      <c r="R5" s="184" t="s">
        <v>202</v>
      </c>
      <c r="S5" s="185" t="s">
        <v>203</v>
      </c>
    </row>
    <row r="6" spans="1:19" s="186" customFormat="1" ht="99" customHeight="1">
      <c r="A6" s="187"/>
      <c r="B6" s="733" t="s">
        <v>204</v>
      </c>
      <c r="C6" s="729">
        <v>0</v>
      </c>
      <c r="D6" s="730"/>
      <c r="E6" s="729">
        <v>0.2</v>
      </c>
      <c r="F6" s="730"/>
      <c r="G6" s="729">
        <v>0.35</v>
      </c>
      <c r="H6" s="730"/>
      <c r="I6" s="729">
        <v>0.5</v>
      </c>
      <c r="J6" s="730"/>
      <c r="K6" s="729">
        <v>0.75</v>
      </c>
      <c r="L6" s="730"/>
      <c r="M6" s="729">
        <v>1</v>
      </c>
      <c r="N6" s="730"/>
      <c r="O6" s="729">
        <v>1.5</v>
      </c>
      <c r="P6" s="730"/>
      <c r="Q6" s="729">
        <v>2.5</v>
      </c>
      <c r="R6" s="730"/>
      <c r="S6" s="731" t="s">
        <v>132</v>
      </c>
    </row>
    <row r="7" spans="1:19" s="186" customFormat="1" ht="30.75" customHeight="1">
      <c r="A7" s="187"/>
      <c r="B7" s="734"/>
      <c r="C7" s="178" t="s">
        <v>135</v>
      </c>
      <c r="D7" s="178" t="s">
        <v>134</v>
      </c>
      <c r="E7" s="178" t="s">
        <v>135</v>
      </c>
      <c r="F7" s="178" t="s">
        <v>134</v>
      </c>
      <c r="G7" s="178" t="s">
        <v>135</v>
      </c>
      <c r="H7" s="178" t="s">
        <v>134</v>
      </c>
      <c r="I7" s="178" t="s">
        <v>135</v>
      </c>
      <c r="J7" s="178" t="s">
        <v>134</v>
      </c>
      <c r="K7" s="178" t="s">
        <v>135</v>
      </c>
      <c r="L7" s="178" t="s">
        <v>134</v>
      </c>
      <c r="M7" s="178" t="s">
        <v>135</v>
      </c>
      <c r="N7" s="178" t="s">
        <v>134</v>
      </c>
      <c r="O7" s="178" t="s">
        <v>135</v>
      </c>
      <c r="P7" s="178" t="s">
        <v>134</v>
      </c>
      <c r="Q7" s="178" t="s">
        <v>135</v>
      </c>
      <c r="R7" s="178" t="s">
        <v>134</v>
      </c>
      <c r="S7" s="732"/>
    </row>
    <row r="8" spans="1:19" s="109" customFormat="1">
      <c r="A8" s="107">
        <v>1</v>
      </c>
      <c r="B8" s="1" t="s">
        <v>51</v>
      </c>
      <c r="C8" s="108"/>
      <c r="D8" s="108"/>
      <c r="E8" s="108"/>
      <c r="F8" s="108"/>
      <c r="G8" s="108"/>
      <c r="H8" s="108"/>
      <c r="I8" s="108"/>
      <c r="J8" s="108"/>
      <c r="K8" s="108"/>
      <c r="L8" s="108"/>
      <c r="M8" s="108"/>
      <c r="N8" s="108"/>
      <c r="O8" s="108"/>
      <c r="P8" s="108"/>
      <c r="Q8" s="108"/>
      <c r="R8" s="108"/>
      <c r="S8" s="201">
        <f>$C$6*SUM(C8:D8)+$E$6*SUM(E8:F8)+$G$6*SUM(G8:H8)+$I$6*SUM(I8:J8)+$K$6*SUM(K8:L8)+$M$6*SUM(M8:N8)+$O$6*SUM(O8:P8)+$Q$6*SUM(Q8:R8)</f>
        <v>0</v>
      </c>
    </row>
    <row r="9" spans="1:19" s="109" customFormat="1">
      <c r="A9" s="107">
        <v>2</v>
      </c>
      <c r="B9" s="1" t="s">
        <v>52</v>
      </c>
      <c r="C9" s="108"/>
      <c r="D9" s="108"/>
      <c r="E9" s="108"/>
      <c r="F9" s="108"/>
      <c r="G9" s="108"/>
      <c r="H9" s="108"/>
      <c r="I9" s="108"/>
      <c r="J9" s="108"/>
      <c r="K9" s="108"/>
      <c r="L9" s="108"/>
      <c r="M9" s="108"/>
      <c r="N9" s="108"/>
      <c r="O9" s="108"/>
      <c r="P9" s="108"/>
      <c r="Q9" s="108"/>
      <c r="R9" s="108"/>
      <c r="S9" s="201">
        <f t="shared" ref="S9:S21" si="0">$C$6*SUM(C9:D9)+$E$6*SUM(E9:F9)+$G$6*SUM(G9:H9)+$I$6*SUM(I9:J9)+$K$6*SUM(K9:L9)+$M$6*SUM(M9:N9)+$O$6*SUM(O9:P9)+$Q$6*SUM(Q9:R9)</f>
        <v>0</v>
      </c>
    </row>
    <row r="10" spans="1:19" s="109" customFormat="1">
      <c r="A10" s="107">
        <v>3</v>
      </c>
      <c r="B10" s="1" t="s">
        <v>139</v>
      </c>
      <c r="C10" s="108"/>
      <c r="D10" s="108"/>
      <c r="E10" s="108"/>
      <c r="F10" s="108"/>
      <c r="G10" s="108"/>
      <c r="H10" s="108"/>
      <c r="I10" s="108"/>
      <c r="J10" s="108"/>
      <c r="K10" s="108"/>
      <c r="L10" s="108"/>
      <c r="M10" s="108"/>
      <c r="N10" s="108"/>
      <c r="O10" s="108"/>
      <c r="P10" s="108"/>
      <c r="Q10" s="108"/>
      <c r="R10" s="108"/>
      <c r="S10" s="201">
        <f t="shared" si="0"/>
        <v>0</v>
      </c>
    </row>
    <row r="11" spans="1:19" s="109" customFormat="1">
      <c r="A11" s="107">
        <v>4</v>
      </c>
      <c r="B11" s="1" t="s">
        <v>53</v>
      </c>
      <c r="C11" s="108"/>
      <c r="D11" s="108"/>
      <c r="E11" s="108"/>
      <c r="F11" s="108"/>
      <c r="G11" s="108"/>
      <c r="H11" s="108"/>
      <c r="I11" s="108"/>
      <c r="J11" s="108"/>
      <c r="K11" s="108"/>
      <c r="L11" s="108"/>
      <c r="M11" s="108"/>
      <c r="N11" s="108"/>
      <c r="O11" s="108"/>
      <c r="P11" s="108"/>
      <c r="Q11" s="108"/>
      <c r="R11" s="108"/>
      <c r="S11" s="201">
        <f t="shared" si="0"/>
        <v>0</v>
      </c>
    </row>
    <row r="12" spans="1:19" s="109" customFormat="1">
      <c r="A12" s="107">
        <v>5</v>
      </c>
      <c r="B12" s="1" t="s">
        <v>54</v>
      </c>
      <c r="C12" s="108"/>
      <c r="D12" s="108"/>
      <c r="E12" s="108"/>
      <c r="F12" s="108"/>
      <c r="G12" s="108"/>
      <c r="H12" s="108"/>
      <c r="I12" s="108"/>
      <c r="J12" s="108"/>
      <c r="K12" s="108"/>
      <c r="L12" s="108"/>
      <c r="M12" s="108"/>
      <c r="N12" s="108"/>
      <c r="O12" s="108"/>
      <c r="P12" s="108"/>
      <c r="Q12" s="108"/>
      <c r="R12" s="108"/>
      <c r="S12" s="201">
        <f t="shared" si="0"/>
        <v>0</v>
      </c>
    </row>
    <row r="13" spans="1:19" s="109" customFormat="1">
      <c r="A13" s="107">
        <v>6</v>
      </c>
      <c r="B13" s="1" t="s">
        <v>691</v>
      </c>
      <c r="C13" s="108"/>
      <c r="D13" s="108"/>
      <c r="E13" s="108"/>
      <c r="F13" s="108"/>
      <c r="G13" s="108"/>
      <c r="H13" s="108"/>
      <c r="I13" s="108"/>
      <c r="J13" s="108"/>
      <c r="K13" s="108"/>
      <c r="L13" s="108"/>
      <c r="M13" s="108"/>
      <c r="N13" s="108"/>
      <c r="O13" s="108"/>
      <c r="P13" s="108"/>
      <c r="Q13" s="108"/>
      <c r="R13" s="108"/>
      <c r="S13" s="201">
        <f t="shared" si="0"/>
        <v>0</v>
      </c>
    </row>
    <row r="14" spans="1:19" s="109" customFormat="1">
      <c r="A14" s="107">
        <v>7</v>
      </c>
      <c r="B14" s="1" t="s">
        <v>55</v>
      </c>
      <c r="C14" s="108"/>
      <c r="D14" s="108"/>
      <c r="E14" s="108"/>
      <c r="F14" s="108"/>
      <c r="G14" s="108"/>
      <c r="H14" s="108"/>
      <c r="I14" s="108"/>
      <c r="J14" s="108"/>
      <c r="K14" s="108"/>
      <c r="L14" s="108"/>
      <c r="M14" s="108"/>
      <c r="N14" s="108"/>
      <c r="O14" s="108"/>
      <c r="P14" s="108"/>
      <c r="Q14" s="108"/>
      <c r="R14" s="108"/>
      <c r="S14" s="201">
        <f t="shared" si="0"/>
        <v>0</v>
      </c>
    </row>
    <row r="15" spans="1:19" s="109" customFormat="1">
      <c r="A15" s="107">
        <v>8</v>
      </c>
      <c r="B15" s="1" t="s">
        <v>56</v>
      </c>
      <c r="C15" s="108"/>
      <c r="D15" s="108"/>
      <c r="E15" s="108"/>
      <c r="F15" s="108" t="s">
        <v>5</v>
      </c>
      <c r="G15" s="108"/>
      <c r="H15" s="108"/>
      <c r="I15" s="108"/>
      <c r="J15" s="108"/>
      <c r="K15" s="108"/>
      <c r="L15" s="108"/>
      <c r="M15" s="108"/>
      <c r="N15" s="108"/>
      <c r="O15" s="108"/>
      <c r="P15" s="108"/>
      <c r="Q15" s="108"/>
      <c r="R15" s="108"/>
      <c r="S15" s="201">
        <f t="shared" si="0"/>
        <v>0</v>
      </c>
    </row>
    <row r="16" spans="1:19" s="109" customFormat="1">
      <c r="A16" s="107">
        <v>9</v>
      </c>
      <c r="B16" s="1" t="s">
        <v>57</v>
      </c>
      <c r="C16" s="108"/>
      <c r="D16" s="108"/>
      <c r="E16" s="108"/>
      <c r="F16" s="108"/>
      <c r="G16" s="108"/>
      <c r="H16" s="108"/>
      <c r="I16" s="108"/>
      <c r="J16" s="108"/>
      <c r="K16" s="108"/>
      <c r="L16" s="108"/>
      <c r="M16" s="108"/>
      <c r="N16" s="108"/>
      <c r="O16" s="108"/>
      <c r="P16" s="108"/>
      <c r="Q16" s="108"/>
      <c r="R16" s="108"/>
      <c r="S16" s="201">
        <f t="shared" si="0"/>
        <v>0</v>
      </c>
    </row>
    <row r="17" spans="1:19" s="109" customFormat="1">
      <c r="A17" s="107">
        <v>10</v>
      </c>
      <c r="B17" s="1" t="s">
        <v>58</v>
      </c>
      <c r="C17" s="108"/>
      <c r="D17" s="108"/>
      <c r="E17" s="108"/>
      <c r="F17" s="108"/>
      <c r="G17" s="108"/>
      <c r="H17" s="108"/>
      <c r="I17" s="108"/>
      <c r="J17" s="108"/>
      <c r="K17" s="108"/>
      <c r="L17" s="108"/>
      <c r="M17" s="108"/>
      <c r="N17" s="108"/>
      <c r="O17" s="108"/>
      <c r="P17" s="108"/>
      <c r="Q17" s="108"/>
      <c r="R17" s="108"/>
      <c r="S17" s="201">
        <f t="shared" si="0"/>
        <v>0</v>
      </c>
    </row>
    <row r="18" spans="1:19" s="109" customFormat="1">
      <c r="A18" s="107">
        <v>11</v>
      </c>
      <c r="B18" s="1" t="s">
        <v>59</v>
      </c>
      <c r="C18" s="108"/>
      <c r="D18" s="108"/>
      <c r="E18" s="108"/>
      <c r="F18" s="108"/>
      <c r="G18" s="108"/>
      <c r="H18" s="108"/>
      <c r="I18" s="108"/>
      <c r="J18" s="108"/>
      <c r="K18" s="108"/>
      <c r="L18" s="108"/>
      <c r="M18" s="108"/>
      <c r="N18" s="108"/>
      <c r="O18" s="108"/>
      <c r="P18" s="108"/>
      <c r="Q18" s="108"/>
      <c r="R18" s="108"/>
      <c r="S18" s="201">
        <f t="shared" si="0"/>
        <v>0</v>
      </c>
    </row>
    <row r="19" spans="1:19" s="109" customFormat="1">
      <c r="A19" s="107">
        <v>12</v>
      </c>
      <c r="B19" s="1" t="s">
        <v>60</v>
      </c>
      <c r="C19" s="108"/>
      <c r="D19" s="108"/>
      <c r="E19" s="108"/>
      <c r="F19" s="108"/>
      <c r="G19" s="108"/>
      <c r="H19" s="108"/>
      <c r="I19" s="108"/>
      <c r="J19" s="108"/>
      <c r="K19" s="108"/>
      <c r="L19" s="108"/>
      <c r="M19" s="108"/>
      <c r="N19" s="108"/>
      <c r="O19" s="108"/>
      <c r="P19" s="108"/>
      <c r="Q19" s="108"/>
      <c r="R19" s="108"/>
      <c r="S19" s="201">
        <f t="shared" si="0"/>
        <v>0</v>
      </c>
    </row>
    <row r="20" spans="1:19" s="109" customFormat="1">
      <c r="A20" s="107">
        <v>13</v>
      </c>
      <c r="B20" s="1" t="s">
        <v>131</v>
      </c>
      <c r="C20" s="108"/>
      <c r="D20" s="108"/>
      <c r="E20" s="108"/>
      <c r="F20" s="108"/>
      <c r="G20" s="108"/>
      <c r="H20" s="108"/>
      <c r="I20" s="108"/>
      <c r="J20" s="108"/>
      <c r="K20" s="108"/>
      <c r="L20" s="108"/>
      <c r="M20" s="108"/>
      <c r="N20" s="108"/>
      <c r="O20" s="108"/>
      <c r="P20" s="108"/>
      <c r="Q20" s="108"/>
      <c r="R20" s="108"/>
      <c r="S20" s="201">
        <f t="shared" si="0"/>
        <v>0</v>
      </c>
    </row>
    <row r="21" spans="1:19" s="109" customFormat="1">
      <c r="A21" s="107">
        <v>14</v>
      </c>
      <c r="B21" s="1" t="s">
        <v>62</v>
      </c>
      <c r="C21" s="108"/>
      <c r="D21" s="108"/>
      <c r="E21" s="108"/>
      <c r="F21" s="108"/>
      <c r="G21" s="108"/>
      <c r="H21" s="108"/>
      <c r="I21" s="108"/>
      <c r="J21" s="108"/>
      <c r="K21" s="108"/>
      <c r="L21" s="108"/>
      <c r="M21" s="108"/>
      <c r="N21" s="108"/>
      <c r="O21" s="108"/>
      <c r="P21" s="108"/>
      <c r="Q21" s="108"/>
      <c r="R21" s="108"/>
      <c r="S21" s="201">
        <f t="shared" si="0"/>
        <v>0</v>
      </c>
    </row>
    <row r="22" spans="1:19" ht="13.8" thickBot="1">
      <c r="A22" s="110"/>
      <c r="B22" s="111" t="s">
        <v>63</v>
      </c>
      <c r="C22" s="112">
        <f>SUM(C8:C21)</f>
        <v>0</v>
      </c>
      <c r="D22" s="112">
        <f t="shared" ref="D22:J22" si="1">SUM(D8:D21)</f>
        <v>0</v>
      </c>
      <c r="E22" s="112">
        <f t="shared" si="1"/>
        <v>0</v>
      </c>
      <c r="F22" s="112">
        <f t="shared" si="1"/>
        <v>0</v>
      </c>
      <c r="G22" s="112">
        <f t="shared" si="1"/>
        <v>0</v>
      </c>
      <c r="H22" s="112">
        <f t="shared" si="1"/>
        <v>0</v>
      </c>
      <c r="I22" s="112">
        <f t="shared" si="1"/>
        <v>0</v>
      </c>
      <c r="J22" s="112">
        <f t="shared" si="1"/>
        <v>0</v>
      </c>
      <c r="K22" s="112">
        <f t="shared" ref="K22:S22" si="2">SUM(K8:K21)</f>
        <v>0</v>
      </c>
      <c r="L22" s="112">
        <f t="shared" si="2"/>
        <v>0</v>
      </c>
      <c r="M22" s="112">
        <f t="shared" si="2"/>
        <v>0</v>
      </c>
      <c r="N22" s="112">
        <f t="shared" si="2"/>
        <v>0</v>
      </c>
      <c r="O22" s="112">
        <f t="shared" si="2"/>
        <v>0</v>
      </c>
      <c r="P22" s="112">
        <f t="shared" si="2"/>
        <v>0</v>
      </c>
      <c r="Q22" s="112">
        <f t="shared" si="2"/>
        <v>0</v>
      </c>
      <c r="R22" s="112">
        <f t="shared" si="2"/>
        <v>0</v>
      </c>
      <c r="S22" s="202">
        <f t="shared" si="2"/>
        <v>0</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G7" activePane="bottomRight" state="frozen"/>
      <selection activeCell="B19" sqref="B19"/>
      <selection pane="topRight" activeCell="B19" sqref="B19"/>
      <selection pane="bottomLeft" activeCell="B19" sqref="B19"/>
      <selection pane="bottomRight"/>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31"/>
  </cols>
  <sheetData>
    <row r="1" spans="1:22">
      <c r="A1" s="487" t="s">
        <v>684</v>
      </c>
      <c r="B1" s="3">
        <f>'Info '!C2</f>
        <v>0</v>
      </c>
    </row>
    <row r="2" spans="1:22">
      <c r="A2" s="2" t="s">
        <v>32</v>
      </c>
      <c r="B2" s="325">
        <f>'1. key ratios '!B2</f>
        <v>45747</v>
      </c>
    </row>
    <row r="4" spans="1:22" ht="13.8" thickBot="1">
      <c r="A4" s="4" t="s">
        <v>207</v>
      </c>
      <c r="B4" s="113" t="s">
        <v>50</v>
      </c>
      <c r="V4" s="32" t="s">
        <v>36</v>
      </c>
    </row>
    <row r="5" spans="1:22" ht="12.75" customHeight="1">
      <c r="A5" s="114"/>
      <c r="B5" s="115"/>
      <c r="C5" s="735" t="s">
        <v>143</v>
      </c>
      <c r="D5" s="736"/>
      <c r="E5" s="736"/>
      <c r="F5" s="736"/>
      <c r="G5" s="736"/>
      <c r="H5" s="736"/>
      <c r="I5" s="736"/>
      <c r="J5" s="736"/>
      <c r="K5" s="736"/>
      <c r="L5" s="737"/>
      <c r="M5" s="738" t="s">
        <v>144</v>
      </c>
      <c r="N5" s="739"/>
      <c r="O5" s="739"/>
      <c r="P5" s="739"/>
      <c r="Q5" s="739"/>
      <c r="R5" s="739"/>
      <c r="S5" s="740"/>
      <c r="T5" s="743" t="s">
        <v>205</v>
      </c>
      <c r="U5" s="743" t="s">
        <v>206</v>
      </c>
      <c r="V5" s="741" t="s">
        <v>71</v>
      </c>
    </row>
    <row r="6" spans="1:22" s="67" customFormat="1" ht="92.4">
      <c r="A6" s="64"/>
      <c r="B6" s="116"/>
      <c r="C6" s="117"/>
      <c r="D6" s="160" t="s">
        <v>64</v>
      </c>
      <c r="E6" s="136" t="s">
        <v>145</v>
      </c>
      <c r="F6" s="136"/>
      <c r="G6" s="160"/>
      <c r="H6" s="160"/>
      <c r="I6" s="160"/>
      <c r="J6" s="160" t="s">
        <v>65</v>
      </c>
      <c r="K6" s="118"/>
      <c r="L6" s="119"/>
      <c r="M6" s="117" t="s">
        <v>146</v>
      </c>
      <c r="N6" s="118" t="s">
        <v>66</v>
      </c>
      <c r="O6" s="118" t="s">
        <v>67</v>
      </c>
      <c r="P6" s="118" t="s">
        <v>68</v>
      </c>
      <c r="Q6" s="118" t="s">
        <v>69</v>
      </c>
      <c r="R6" s="118" t="s">
        <v>70</v>
      </c>
      <c r="S6" s="180" t="s">
        <v>147</v>
      </c>
      <c r="T6" s="744"/>
      <c r="U6" s="744"/>
      <c r="V6" s="742"/>
    </row>
    <row r="7" spans="1:22" s="109" customFormat="1">
      <c r="A7" s="120">
        <v>1</v>
      </c>
      <c r="B7" s="1" t="s">
        <v>51</v>
      </c>
      <c r="C7" s="121"/>
      <c r="D7" s="108"/>
      <c r="E7" s="108"/>
      <c r="F7" s="108"/>
      <c r="G7" s="108"/>
      <c r="H7" s="108"/>
      <c r="I7" s="108"/>
      <c r="J7" s="108"/>
      <c r="K7" s="108"/>
      <c r="L7" s="122"/>
      <c r="M7" s="121"/>
      <c r="N7" s="108"/>
      <c r="O7" s="108"/>
      <c r="P7" s="108"/>
      <c r="Q7" s="108"/>
      <c r="R7" s="108"/>
      <c r="S7" s="122"/>
      <c r="T7" s="188"/>
      <c r="U7" s="188"/>
      <c r="V7" s="123">
        <f>SUM(C7:S7)</f>
        <v>0</v>
      </c>
    </row>
    <row r="8" spans="1:22" s="109" customFormat="1">
      <c r="A8" s="120">
        <v>2</v>
      </c>
      <c r="B8" s="1" t="s">
        <v>52</v>
      </c>
      <c r="C8" s="121"/>
      <c r="D8" s="108"/>
      <c r="E8" s="108"/>
      <c r="F8" s="108"/>
      <c r="G8" s="108"/>
      <c r="H8" s="108"/>
      <c r="I8" s="108"/>
      <c r="J8" s="108"/>
      <c r="K8" s="108"/>
      <c r="L8" s="122"/>
      <c r="M8" s="121"/>
      <c r="N8" s="108"/>
      <c r="O8" s="108"/>
      <c r="P8" s="108"/>
      <c r="Q8" s="108"/>
      <c r="R8" s="108"/>
      <c r="S8" s="122"/>
      <c r="T8" s="188"/>
      <c r="U8" s="188"/>
      <c r="V8" s="123">
        <f t="shared" ref="V8:V20" si="0">SUM(C8:S8)</f>
        <v>0</v>
      </c>
    </row>
    <row r="9" spans="1:22" s="109" customFormat="1">
      <c r="A9" s="120">
        <v>3</v>
      </c>
      <c r="B9" s="1" t="s">
        <v>140</v>
      </c>
      <c r="C9" s="121"/>
      <c r="D9" s="108"/>
      <c r="E9" s="108"/>
      <c r="F9" s="108"/>
      <c r="G9" s="108"/>
      <c r="H9" s="108"/>
      <c r="I9" s="108"/>
      <c r="J9" s="108"/>
      <c r="K9" s="108"/>
      <c r="L9" s="122"/>
      <c r="M9" s="121"/>
      <c r="N9" s="108"/>
      <c r="O9" s="108"/>
      <c r="P9" s="108"/>
      <c r="Q9" s="108"/>
      <c r="R9" s="108"/>
      <c r="S9" s="122"/>
      <c r="T9" s="188"/>
      <c r="U9" s="188"/>
      <c r="V9" s="123">
        <f t="shared" si="0"/>
        <v>0</v>
      </c>
    </row>
    <row r="10" spans="1:22" s="109" customFormat="1">
      <c r="A10" s="120">
        <v>4</v>
      </c>
      <c r="B10" s="1" t="s">
        <v>53</v>
      </c>
      <c r="C10" s="121"/>
      <c r="D10" s="108"/>
      <c r="E10" s="108"/>
      <c r="F10" s="108"/>
      <c r="G10" s="108"/>
      <c r="H10" s="108"/>
      <c r="I10" s="108"/>
      <c r="J10" s="108"/>
      <c r="K10" s="108"/>
      <c r="L10" s="122"/>
      <c r="M10" s="121"/>
      <c r="N10" s="108"/>
      <c r="O10" s="108"/>
      <c r="P10" s="108"/>
      <c r="Q10" s="108"/>
      <c r="R10" s="108"/>
      <c r="S10" s="122"/>
      <c r="T10" s="188"/>
      <c r="U10" s="188"/>
      <c r="V10" s="123">
        <f t="shared" si="0"/>
        <v>0</v>
      </c>
    </row>
    <row r="11" spans="1:22" s="109" customFormat="1">
      <c r="A11" s="120">
        <v>5</v>
      </c>
      <c r="B11" s="1" t="s">
        <v>54</v>
      </c>
      <c r="C11" s="121"/>
      <c r="D11" s="108"/>
      <c r="E11" s="108"/>
      <c r="F11" s="108"/>
      <c r="G11" s="108"/>
      <c r="H11" s="108"/>
      <c r="I11" s="108"/>
      <c r="J11" s="108"/>
      <c r="K11" s="108"/>
      <c r="L11" s="122"/>
      <c r="M11" s="121"/>
      <c r="N11" s="108"/>
      <c r="O11" s="108"/>
      <c r="P11" s="108"/>
      <c r="Q11" s="108"/>
      <c r="R11" s="108"/>
      <c r="S11" s="122"/>
      <c r="T11" s="188"/>
      <c r="U11" s="188"/>
      <c r="V11" s="123">
        <f t="shared" si="0"/>
        <v>0</v>
      </c>
    </row>
    <row r="12" spans="1:22" s="109" customFormat="1">
      <c r="A12" s="120">
        <v>6</v>
      </c>
      <c r="B12" s="1" t="s">
        <v>691</v>
      </c>
      <c r="C12" s="121"/>
      <c r="D12" s="108"/>
      <c r="E12" s="108"/>
      <c r="F12" s="108"/>
      <c r="G12" s="108"/>
      <c r="H12" s="108"/>
      <c r="I12" s="108"/>
      <c r="J12" s="108"/>
      <c r="K12" s="108"/>
      <c r="L12" s="122"/>
      <c r="M12" s="121"/>
      <c r="N12" s="108"/>
      <c r="O12" s="108"/>
      <c r="P12" s="108"/>
      <c r="Q12" s="108"/>
      <c r="R12" s="108"/>
      <c r="S12" s="122"/>
      <c r="T12" s="188"/>
      <c r="U12" s="188"/>
      <c r="V12" s="123">
        <f t="shared" si="0"/>
        <v>0</v>
      </c>
    </row>
    <row r="13" spans="1:22" s="109" customFormat="1">
      <c r="A13" s="120">
        <v>7</v>
      </c>
      <c r="B13" s="1" t="s">
        <v>55</v>
      </c>
      <c r="C13" s="121"/>
      <c r="D13" s="108"/>
      <c r="E13" s="108"/>
      <c r="F13" s="108"/>
      <c r="G13" s="108"/>
      <c r="H13" s="108"/>
      <c r="I13" s="108"/>
      <c r="J13" s="108"/>
      <c r="K13" s="108"/>
      <c r="L13" s="122"/>
      <c r="M13" s="121"/>
      <c r="N13" s="108"/>
      <c r="O13" s="108"/>
      <c r="P13" s="108"/>
      <c r="Q13" s="108"/>
      <c r="R13" s="108"/>
      <c r="S13" s="122"/>
      <c r="T13" s="188"/>
      <c r="U13" s="188"/>
      <c r="V13" s="123">
        <f t="shared" si="0"/>
        <v>0</v>
      </c>
    </row>
    <row r="14" spans="1:22" s="109" customFormat="1">
      <c r="A14" s="120">
        <v>8</v>
      </c>
      <c r="B14" s="1" t="s">
        <v>56</v>
      </c>
      <c r="C14" s="121"/>
      <c r="D14" s="108"/>
      <c r="E14" s="108"/>
      <c r="F14" s="108"/>
      <c r="G14" s="108"/>
      <c r="H14" s="108"/>
      <c r="I14" s="108"/>
      <c r="J14" s="108"/>
      <c r="K14" s="108"/>
      <c r="L14" s="122"/>
      <c r="M14" s="121"/>
      <c r="N14" s="108"/>
      <c r="O14" s="108"/>
      <c r="P14" s="108"/>
      <c r="Q14" s="108"/>
      <c r="R14" s="108"/>
      <c r="S14" s="122"/>
      <c r="T14" s="188"/>
      <c r="U14" s="188"/>
      <c r="V14" s="123">
        <f t="shared" si="0"/>
        <v>0</v>
      </c>
    </row>
    <row r="15" spans="1:22" s="109" customFormat="1">
      <c r="A15" s="120">
        <v>9</v>
      </c>
      <c r="B15" s="1" t="s">
        <v>57</v>
      </c>
      <c r="C15" s="121"/>
      <c r="D15" s="108"/>
      <c r="E15" s="108"/>
      <c r="F15" s="108"/>
      <c r="G15" s="108"/>
      <c r="H15" s="108"/>
      <c r="I15" s="108"/>
      <c r="J15" s="108"/>
      <c r="K15" s="108"/>
      <c r="L15" s="122"/>
      <c r="M15" s="121"/>
      <c r="N15" s="108"/>
      <c r="O15" s="108"/>
      <c r="P15" s="108"/>
      <c r="Q15" s="108"/>
      <c r="R15" s="108"/>
      <c r="S15" s="122"/>
      <c r="T15" s="188"/>
      <c r="U15" s="188"/>
      <c r="V15" s="123">
        <f t="shared" si="0"/>
        <v>0</v>
      </c>
    </row>
    <row r="16" spans="1:22" s="109" customFormat="1">
      <c r="A16" s="120">
        <v>10</v>
      </c>
      <c r="B16" s="1" t="s">
        <v>58</v>
      </c>
      <c r="C16" s="121"/>
      <c r="D16" s="108"/>
      <c r="E16" s="108"/>
      <c r="F16" s="108"/>
      <c r="G16" s="108"/>
      <c r="H16" s="108"/>
      <c r="I16" s="108"/>
      <c r="J16" s="108"/>
      <c r="K16" s="108"/>
      <c r="L16" s="122"/>
      <c r="M16" s="121"/>
      <c r="N16" s="108"/>
      <c r="O16" s="108"/>
      <c r="P16" s="108"/>
      <c r="Q16" s="108"/>
      <c r="R16" s="108"/>
      <c r="S16" s="122"/>
      <c r="T16" s="188"/>
      <c r="U16" s="188"/>
      <c r="V16" s="123">
        <f t="shared" si="0"/>
        <v>0</v>
      </c>
    </row>
    <row r="17" spans="1:22" s="109" customFormat="1">
      <c r="A17" s="120">
        <v>11</v>
      </c>
      <c r="B17" s="1" t="s">
        <v>59</v>
      </c>
      <c r="C17" s="121"/>
      <c r="D17" s="108"/>
      <c r="E17" s="108"/>
      <c r="F17" s="108"/>
      <c r="G17" s="108"/>
      <c r="H17" s="108"/>
      <c r="I17" s="108"/>
      <c r="J17" s="108"/>
      <c r="K17" s="108"/>
      <c r="L17" s="122"/>
      <c r="M17" s="121"/>
      <c r="N17" s="108"/>
      <c r="O17" s="108"/>
      <c r="P17" s="108"/>
      <c r="Q17" s="108"/>
      <c r="R17" s="108"/>
      <c r="S17" s="122"/>
      <c r="T17" s="188"/>
      <c r="U17" s="188"/>
      <c r="V17" s="123">
        <f t="shared" si="0"/>
        <v>0</v>
      </c>
    </row>
    <row r="18" spans="1:22" s="109" customFormat="1">
      <c r="A18" s="120">
        <v>12</v>
      </c>
      <c r="B18" s="1" t="s">
        <v>60</v>
      </c>
      <c r="C18" s="121"/>
      <c r="D18" s="108"/>
      <c r="E18" s="108"/>
      <c r="F18" s="108"/>
      <c r="G18" s="108"/>
      <c r="H18" s="108"/>
      <c r="I18" s="108"/>
      <c r="J18" s="108"/>
      <c r="K18" s="108"/>
      <c r="L18" s="122"/>
      <c r="M18" s="121"/>
      <c r="N18" s="108"/>
      <c r="O18" s="108"/>
      <c r="P18" s="108"/>
      <c r="Q18" s="108"/>
      <c r="R18" s="108"/>
      <c r="S18" s="122"/>
      <c r="T18" s="188"/>
      <c r="U18" s="188"/>
      <c r="V18" s="123">
        <f t="shared" si="0"/>
        <v>0</v>
      </c>
    </row>
    <row r="19" spans="1:22" s="109" customFormat="1">
      <c r="A19" s="120">
        <v>13</v>
      </c>
      <c r="B19" s="1" t="s">
        <v>61</v>
      </c>
      <c r="C19" s="121"/>
      <c r="D19" s="108"/>
      <c r="E19" s="108"/>
      <c r="F19" s="108"/>
      <c r="G19" s="108"/>
      <c r="H19" s="108"/>
      <c r="I19" s="108"/>
      <c r="J19" s="108"/>
      <c r="K19" s="108"/>
      <c r="L19" s="122"/>
      <c r="M19" s="121"/>
      <c r="N19" s="108"/>
      <c r="O19" s="108"/>
      <c r="P19" s="108"/>
      <c r="Q19" s="108"/>
      <c r="R19" s="108"/>
      <c r="S19" s="122"/>
      <c r="T19" s="188"/>
      <c r="U19" s="188"/>
      <c r="V19" s="123">
        <f t="shared" si="0"/>
        <v>0</v>
      </c>
    </row>
    <row r="20" spans="1:22" s="109" customFormat="1">
      <c r="A20" s="120">
        <v>14</v>
      </c>
      <c r="B20" s="1" t="s">
        <v>62</v>
      </c>
      <c r="C20" s="121"/>
      <c r="D20" s="108"/>
      <c r="E20" s="108"/>
      <c r="F20" s="108"/>
      <c r="G20" s="108"/>
      <c r="H20" s="108"/>
      <c r="I20" s="108"/>
      <c r="J20" s="108"/>
      <c r="K20" s="108"/>
      <c r="L20" s="122"/>
      <c r="M20" s="121"/>
      <c r="N20" s="108"/>
      <c r="O20" s="108"/>
      <c r="P20" s="108"/>
      <c r="Q20" s="108"/>
      <c r="R20" s="108"/>
      <c r="S20" s="122"/>
      <c r="T20" s="188"/>
      <c r="U20" s="188"/>
      <c r="V20" s="123">
        <f t="shared" si="0"/>
        <v>0</v>
      </c>
    </row>
    <row r="21" spans="1:22" ht="13.8" thickBot="1">
      <c r="A21" s="110"/>
      <c r="B21" s="124" t="s">
        <v>63</v>
      </c>
      <c r="C21" s="125">
        <f>SUM(C7:C20)</f>
        <v>0</v>
      </c>
      <c r="D21" s="112">
        <f t="shared" ref="D21:V21" si="1">SUM(D7:D20)</f>
        <v>0</v>
      </c>
      <c r="E21" s="112">
        <f t="shared" si="1"/>
        <v>0</v>
      </c>
      <c r="F21" s="112">
        <f t="shared" si="1"/>
        <v>0</v>
      </c>
      <c r="G21" s="112">
        <f t="shared" si="1"/>
        <v>0</v>
      </c>
      <c r="H21" s="112">
        <f t="shared" si="1"/>
        <v>0</v>
      </c>
      <c r="I21" s="112">
        <f t="shared" si="1"/>
        <v>0</v>
      </c>
      <c r="J21" s="112">
        <f t="shared" si="1"/>
        <v>0</v>
      </c>
      <c r="K21" s="112">
        <f t="shared" si="1"/>
        <v>0</v>
      </c>
      <c r="L21" s="126">
        <f t="shared" si="1"/>
        <v>0</v>
      </c>
      <c r="M21" s="125">
        <f t="shared" si="1"/>
        <v>0</v>
      </c>
      <c r="N21" s="112">
        <f t="shared" si="1"/>
        <v>0</v>
      </c>
      <c r="O21" s="112">
        <f t="shared" si="1"/>
        <v>0</v>
      </c>
      <c r="P21" s="112">
        <f t="shared" si="1"/>
        <v>0</v>
      </c>
      <c r="Q21" s="112">
        <f t="shared" si="1"/>
        <v>0</v>
      </c>
      <c r="R21" s="112">
        <f t="shared" si="1"/>
        <v>0</v>
      </c>
      <c r="S21" s="126">
        <f>SUM(S7:S20)</f>
        <v>0</v>
      </c>
      <c r="T21" s="126">
        <f>SUM(T7:T20)</f>
        <v>0</v>
      </c>
      <c r="U21" s="126">
        <f t="shared" ref="U21" si="2">SUM(U7:U20)</f>
        <v>0</v>
      </c>
      <c r="V21" s="127">
        <f t="shared" si="1"/>
        <v>0</v>
      </c>
    </row>
    <row r="24" spans="1:22">
      <c r="A24" s="7"/>
      <c r="B24" s="7"/>
      <c r="C24" s="40"/>
      <c r="D24" s="40"/>
      <c r="E24" s="40"/>
    </row>
    <row r="25" spans="1:22">
      <c r="A25" s="128"/>
      <c r="B25" s="128"/>
      <c r="C25" s="7"/>
      <c r="D25" s="40"/>
      <c r="E25" s="40"/>
    </row>
    <row r="26" spans="1:22">
      <c r="A26" s="128"/>
      <c r="B26" s="41"/>
      <c r="C26" s="7"/>
      <c r="D26" s="40"/>
      <c r="E26" s="40"/>
    </row>
    <row r="27" spans="1:22">
      <c r="A27" s="128"/>
      <c r="B27" s="128"/>
      <c r="C27" s="7"/>
      <c r="D27" s="40"/>
      <c r="E27" s="40"/>
    </row>
    <row r="28" spans="1:22">
      <c r="A28" s="128"/>
      <c r="B28" s="41"/>
      <c r="C28" s="7"/>
      <c r="D28" s="40"/>
      <c r="E28" s="40"/>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14" activePane="bottomRight" state="frozen"/>
      <selection activeCell="B19" sqref="B19"/>
      <selection pane="topRight" activeCell="B19" sqref="B19"/>
      <selection pane="bottomLeft" activeCell="B19" sqref="B19"/>
      <selection pane="bottomRight" activeCell="B19" sqref="B19"/>
    </sheetView>
  </sheetViews>
  <sheetFormatPr defaultColWidth="9.21875" defaultRowHeight="13.8"/>
  <cols>
    <col min="1" max="1" width="10.5546875" style="4" bestFit="1" customWidth="1"/>
    <col min="2" max="2" width="101.77734375" style="4" customWidth="1"/>
    <col min="3" max="3" width="13.77734375" style="189" customWidth="1"/>
    <col min="4" max="4" width="14.77734375" style="189" bestFit="1" customWidth="1"/>
    <col min="5" max="5" width="17.77734375" style="189" customWidth="1"/>
    <col min="6" max="6" width="15.77734375" style="189" customWidth="1"/>
    <col min="7" max="7" width="17.44140625" style="189" customWidth="1"/>
    <col min="8" max="8" width="15.21875" style="189" customWidth="1"/>
    <col min="9" max="16384" width="9.21875" style="31"/>
  </cols>
  <sheetData>
    <row r="1" spans="1:9">
      <c r="A1" s="487" t="s">
        <v>684</v>
      </c>
      <c r="B1" s="4">
        <f>'Info '!C2</f>
        <v>0</v>
      </c>
      <c r="C1" s="3"/>
    </row>
    <row r="2" spans="1:9">
      <c r="A2" s="2" t="s">
        <v>32</v>
      </c>
      <c r="B2" s="325">
        <f>'1. key ratios '!B2</f>
        <v>45747</v>
      </c>
      <c r="C2" s="325"/>
    </row>
    <row r="4" spans="1:9" ht="14.4" thickBot="1">
      <c r="A4" s="2" t="s">
        <v>137</v>
      </c>
      <c r="B4" s="113" t="s">
        <v>216</v>
      </c>
    </row>
    <row r="5" spans="1:9">
      <c r="A5" s="114"/>
      <c r="B5" s="129"/>
      <c r="C5" s="190" t="s">
        <v>0</v>
      </c>
      <c r="D5" s="190" t="s">
        <v>1</v>
      </c>
      <c r="E5" s="190" t="s">
        <v>2</v>
      </c>
      <c r="F5" s="190" t="s">
        <v>3</v>
      </c>
      <c r="G5" s="191" t="s">
        <v>4</v>
      </c>
      <c r="H5" s="192" t="s">
        <v>6</v>
      </c>
      <c r="I5" s="130"/>
    </row>
    <row r="6" spans="1:9" s="130" customFormat="1" ht="12.75" customHeight="1">
      <c r="A6" s="131"/>
      <c r="B6" s="747" t="s">
        <v>136</v>
      </c>
      <c r="C6" s="749" t="s">
        <v>209</v>
      </c>
      <c r="D6" s="751" t="s">
        <v>208</v>
      </c>
      <c r="E6" s="752"/>
      <c r="F6" s="749" t="s">
        <v>213</v>
      </c>
      <c r="G6" s="749" t="s">
        <v>214</v>
      </c>
      <c r="H6" s="745" t="s">
        <v>212</v>
      </c>
    </row>
    <row r="7" spans="1:9" ht="41.4">
      <c r="A7" s="133"/>
      <c r="B7" s="748"/>
      <c r="C7" s="750"/>
      <c r="D7" s="193" t="s">
        <v>211</v>
      </c>
      <c r="E7" s="193" t="s">
        <v>210</v>
      </c>
      <c r="F7" s="750"/>
      <c r="G7" s="750"/>
      <c r="H7" s="746"/>
      <c r="I7" s="130"/>
    </row>
    <row r="8" spans="1:9">
      <c r="A8" s="131">
        <v>1</v>
      </c>
      <c r="B8" s="1" t="s">
        <v>51</v>
      </c>
      <c r="C8" s="194"/>
      <c r="D8" s="195"/>
      <c r="E8" s="194"/>
      <c r="F8" s="194"/>
      <c r="G8" s="196"/>
      <c r="H8" s="198" t="e">
        <f>G8/(C8+E8)</f>
        <v>#DIV/0!</v>
      </c>
    </row>
    <row r="9" spans="1:9" ht="15" customHeight="1">
      <c r="A9" s="131">
        <v>2</v>
      </c>
      <c r="B9" s="1" t="s">
        <v>52</v>
      </c>
      <c r="C9" s="194"/>
      <c r="D9" s="195"/>
      <c r="E9" s="194"/>
      <c r="F9" s="194"/>
      <c r="G9" s="196"/>
      <c r="H9" s="198" t="e">
        <f t="shared" ref="H9:H21" si="0">G9/(C9+E9)</f>
        <v>#DIV/0!</v>
      </c>
    </row>
    <row r="10" spans="1:9">
      <c r="A10" s="131">
        <v>3</v>
      </c>
      <c r="B10" s="1" t="s">
        <v>140</v>
      </c>
      <c r="C10" s="194"/>
      <c r="D10" s="195"/>
      <c r="E10" s="194"/>
      <c r="F10" s="194"/>
      <c r="G10" s="196"/>
      <c r="H10" s="198" t="e">
        <f t="shared" si="0"/>
        <v>#DIV/0!</v>
      </c>
    </row>
    <row r="11" spans="1:9">
      <c r="A11" s="131">
        <v>4</v>
      </c>
      <c r="B11" s="1" t="s">
        <v>53</v>
      </c>
      <c r="C11" s="194"/>
      <c r="D11" s="195"/>
      <c r="E11" s="194"/>
      <c r="F11" s="194"/>
      <c r="G11" s="196"/>
      <c r="H11" s="198" t="e">
        <f t="shared" si="0"/>
        <v>#DIV/0!</v>
      </c>
    </row>
    <row r="12" spans="1:9">
      <c r="A12" s="131">
        <v>5</v>
      </c>
      <c r="B12" s="1" t="s">
        <v>54</v>
      </c>
      <c r="C12" s="194"/>
      <c r="D12" s="195"/>
      <c r="E12" s="194"/>
      <c r="F12" s="194"/>
      <c r="G12" s="196"/>
      <c r="H12" s="198" t="e">
        <f t="shared" si="0"/>
        <v>#DIV/0!</v>
      </c>
    </row>
    <row r="13" spans="1:9">
      <c r="A13" s="131">
        <v>6</v>
      </c>
      <c r="B13" s="1" t="s">
        <v>691</v>
      </c>
      <c r="C13" s="194"/>
      <c r="D13" s="195"/>
      <c r="E13" s="194"/>
      <c r="F13" s="194"/>
      <c r="G13" s="196"/>
      <c r="H13" s="198" t="e">
        <f t="shared" si="0"/>
        <v>#DIV/0!</v>
      </c>
    </row>
    <row r="14" spans="1:9">
      <c r="A14" s="131">
        <v>7</v>
      </c>
      <c r="B14" s="1" t="s">
        <v>55</v>
      </c>
      <c r="C14" s="194"/>
      <c r="D14" s="195"/>
      <c r="E14" s="194"/>
      <c r="F14" s="194"/>
      <c r="G14" s="196"/>
      <c r="H14" s="198" t="e">
        <f t="shared" si="0"/>
        <v>#DIV/0!</v>
      </c>
    </row>
    <row r="15" spans="1:9">
      <c r="A15" s="131">
        <v>8</v>
      </c>
      <c r="B15" s="1" t="s">
        <v>56</v>
      </c>
      <c r="C15" s="194"/>
      <c r="D15" s="195"/>
      <c r="E15" s="194"/>
      <c r="F15" s="194"/>
      <c r="G15" s="196"/>
      <c r="H15" s="198" t="e">
        <f t="shared" si="0"/>
        <v>#DIV/0!</v>
      </c>
    </row>
    <row r="16" spans="1:9">
      <c r="A16" s="131">
        <v>9</v>
      </c>
      <c r="B16" s="1" t="s">
        <v>57</v>
      </c>
      <c r="C16" s="194"/>
      <c r="D16" s="195"/>
      <c r="E16" s="194"/>
      <c r="F16" s="194"/>
      <c r="G16" s="196"/>
      <c r="H16" s="198" t="e">
        <f t="shared" si="0"/>
        <v>#DIV/0!</v>
      </c>
    </row>
    <row r="17" spans="1:8">
      <c r="A17" s="131">
        <v>10</v>
      </c>
      <c r="B17" s="1" t="s">
        <v>58</v>
      </c>
      <c r="C17" s="194"/>
      <c r="D17" s="195"/>
      <c r="E17" s="194"/>
      <c r="F17" s="194"/>
      <c r="G17" s="196"/>
      <c r="H17" s="198" t="e">
        <f t="shared" si="0"/>
        <v>#DIV/0!</v>
      </c>
    </row>
    <row r="18" spans="1:8">
      <c r="A18" s="131">
        <v>11</v>
      </c>
      <c r="B18" s="1" t="s">
        <v>59</v>
      </c>
      <c r="C18" s="194"/>
      <c r="D18" s="195"/>
      <c r="E18" s="194"/>
      <c r="F18" s="194"/>
      <c r="G18" s="196"/>
      <c r="H18" s="198" t="e">
        <f t="shared" si="0"/>
        <v>#DIV/0!</v>
      </c>
    </row>
    <row r="19" spans="1:8">
      <c r="A19" s="131">
        <v>12</v>
      </c>
      <c r="B19" s="1" t="s">
        <v>60</v>
      </c>
      <c r="C19" s="194"/>
      <c r="D19" s="195"/>
      <c r="E19" s="194"/>
      <c r="F19" s="194"/>
      <c r="G19" s="196"/>
      <c r="H19" s="198" t="e">
        <f t="shared" si="0"/>
        <v>#DIV/0!</v>
      </c>
    </row>
    <row r="20" spans="1:8">
      <c r="A20" s="131">
        <v>13</v>
      </c>
      <c r="B20" s="1" t="s">
        <v>131</v>
      </c>
      <c r="C20" s="194"/>
      <c r="D20" s="195"/>
      <c r="E20" s="194"/>
      <c r="F20" s="194"/>
      <c r="G20" s="196"/>
      <c r="H20" s="198" t="e">
        <f t="shared" si="0"/>
        <v>#DIV/0!</v>
      </c>
    </row>
    <row r="21" spans="1:8">
      <c r="A21" s="131">
        <v>14</v>
      </c>
      <c r="B21" s="1" t="s">
        <v>62</v>
      </c>
      <c r="C21" s="194"/>
      <c r="D21" s="195"/>
      <c r="E21" s="194"/>
      <c r="F21" s="194"/>
      <c r="G21" s="196"/>
      <c r="H21" s="198" t="e">
        <f t="shared" si="0"/>
        <v>#DIV/0!</v>
      </c>
    </row>
    <row r="22" spans="1:8" ht="14.4" thickBot="1">
      <c r="A22" s="134"/>
      <c r="B22" s="135" t="s">
        <v>63</v>
      </c>
      <c r="C22" s="197">
        <f>SUM(C8:C21)</f>
        <v>0</v>
      </c>
      <c r="D22" s="197">
        <f>SUM(D8:D21)</f>
        <v>0</v>
      </c>
      <c r="E22" s="197">
        <f>SUM(E8:E21)</f>
        <v>0</v>
      </c>
      <c r="F22" s="197">
        <f>SUM(F8:F21)</f>
        <v>0</v>
      </c>
      <c r="G22" s="197">
        <f>SUM(G8:G21)</f>
        <v>0</v>
      </c>
      <c r="H22" s="199" t="e">
        <f>G22/(C22+E22)</f>
        <v>#DIV/0!</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O9" activePane="bottomRight" state="frozen"/>
      <selection activeCell="B19" sqref="B19"/>
      <selection pane="topRight" activeCell="B19" sqref="B19"/>
      <selection pane="bottomLeft" activeCell="B19" sqref="B19"/>
      <selection pane="bottomRight" activeCell="B24" sqref="B24"/>
    </sheetView>
  </sheetViews>
  <sheetFormatPr defaultColWidth="9.21875" defaultRowHeight="13.8"/>
  <cols>
    <col min="1" max="1" width="10.5546875" style="189" bestFit="1" customWidth="1"/>
    <col min="2" max="2" width="104.21875" style="189" customWidth="1"/>
    <col min="3" max="11" width="12.77734375" style="189" customWidth="1"/>
    <col min="12" max="16384" width="9.21875" style="189"/>
  </cols>
  <sheetData>
    <row r="1" spans="1:11">
      <c r="A1" s="487" t="s">
        <v>684</v>
      </c>
      <c r="B1" s="3">
        <f>'Info '!C2</f>
        <v>0</v>
      </c>
    </row>
    <row r="2" spans="1:11">
      <c r="A2" s="189" t="s">
        <v>32</v>
      </c>
      <c r="B2" s="325">
        <f>'1. key ratios '!B2</f>
        <v>45747</v>
      </c>
      <c r="C2" s="214"/>
      <c r="D2" s="214"/>
    </row>
    <row r="3" spans="1:11">
      <c r="B3" s="214"/>
      <c r="C3" s="214"/>
      <c r="D3" s="214"/>
    </row>
    <row r="4" spans="1:11" ht="14.4" thickBot="1">
      <c r="A4" s="189" t="s">
        <v>133</v>
      </c>
      <c r="B4" s="254" t="s">
        <v>217</v>
      </c>
      <c r="C4" s="214"/>
      <c r="D4" s="214"/>
    </row>
    <row r="5" spans="1:11" ht="30" customHeight="1">
      <c r="A5" s="753"/>
      <c r="B5" s="754"/>
      <c r="C5" s="755" t="s">
        <v>264</v>
      </c>
      <c r="D5" s="755"/>
      <c r="E5" s="755"/>
      <c r="F5" s="755" t="s">
        <v>265</v>
      </c>
      <c r="G5" s="755"/>
      <c r="H5" s="755"/>
      <c r="I5" s="755" t="s">
        <v>266</v>
      </c>
      <c r="J5" s="755"/>
      <c r="K5" s="756"/>
    </row>
    <row r="6" spans="1:11">
      <c r="A6" s="215"/>
      <c r="B6" s="216"/>
      <c r="C6" s="33" t="s">
        <v>33</v>
      </c>
      <c r="D6" s="33" t="s">
        <v>34</v>
      </c>
      <c r="E6" s="33" t="s">
        <v>35</v>
      </c>
      <c r="F6" s="33" t="s">
        <v>33</v>
      </c>
      <c r="G6" s="33" t="s">
        <v>34</v>
      </c>
      <c r="H6" s="33" t="s">
        <v>35</v>
      </c>
      <c r="I6" s="33" t="s">
        <v>33</v>
      </c>
      <c r="J6" s="33" t="s">
        <v>34</v>
      </c>
      <c r="K6" s="33" t="s">
        <v>35</v>
      </c>
    </row>
    <row r="7" spans="1:11">
      <c r="A7" s="217" t="s">
        <v>220</v>
      </c>
      <c r="B7" s="218"/>
      <c r="C7" s="218"/>
      <c r="D7" s="218"/>
      <c r="E7" s="218"/>
      <c r="F7" s="218"/>
      <c r="G7" s="218"/>
      <c r="H7" s="218"/>
      <c r="I7" s="218"/>
      <c r="J7" s="218"/>
      <c r="K7" s="219"/>
    </row>
    <row r="8" spans="1:11">
      <c r="A8" s="220">
        <v>1</v>
      </c>
      <c r="B8" s="221" t="s">
        <v>218</v>
      </c>
      <c r="C8" s="222"/>
      <c r="D8" s="222"/>
      <c r="E8" s="222"/>
      <c r="F8" s="223"/>
      <c r="G8" s="223"/>
      <c r="H8" s="223"/>
      <c r="I8" s="223"/>
      <c r="J8" s="223"/>
      <c r="K8" s="224"/>
    </row>
    <row r="9" spans="1:11">
      <c r="A9" s="217" t="s">
        <v>221</v>
      </c>
      <c r="B9" s="218"/>
      <c r="C9" s="218"/>
      <c r="D9" s="218"/>
      <c r="E9" s="218"/>
      <c r="F9" s="218"/>
      <c r="G9" s="218"/>
      <c r="H9" s="218"/>
      <c r="I9" s="218"/>
      <c r="J9" s="218"/>
      <c r="K9" s="219"/>
    </row>
    <row r="10" spans="1:11">
      <c r="A10" s="225">
        <v>2</v>
      </c>
      <c r="B10" s="226" t="s">
        <v>229</v>
      </c>
      <c r="C10" s="226"/>
      <c r="D10" s="227"/>
      <c r="E10" s="227"/>
      <c r="F10" s="227"/>
      <c r="G10" s="227"/>
      <c r="H10" s="227"/>
      <c r="I10" s="227"/>
      <c r="J10" s="227"/>
      <c r="K10" s="228"/>
    </row>
    <row r="11" spans="1:11">
      <c r="A11" s="225">
        <v>3</v>
      </c>
      <c r="B11" s="226" t="s">
        <v>223</v>
      </c>
      <c r="C11" s="226"/>
      <c r="D11" s="227"/>
      <c r="E11" s="227"/>
      <c r="F11" s="227"/>
      <c r="G11" s="227"/>
      <c r="H11" s="227"/>
      <c r="I11" s="227"/>
      <c r="J11" s="227"/>
      <c r="K11" s="228"/>
    </row>
    <row r="12" spans="1:11">
      <c r="A12" s="225">
        <v>4</v>
      </c>
      <c r="B12" s="226" t="s">
        <v>224</v>
      </c>
      <c r="C12" s="226"/>
      <c r="D12" s="227"/>
      <c r="E12" s="227"/>
      <c r="F12" s="227"/>
      <c r="G12" s="227"/>
      <c r="H12" s="227"/>
      <c r="I12" s="227"/>
      <c r="J12" s="227"/>
      <c r="K12" s="228"/>
    </row>
    <row r="13" spans="1:11">
      <c r="A13" s="225">
        <v>5</v>
      </c>
      <c r="B13" s="226" t="s">
        <v>232</v>
      </c>
      <c r="C13" s="226"/>
      <c r="D13" s="227"/>
      <c r="E13" s="227"/>
      <c r="F13" s="227"/>
      <c r="G13" s="227"/>
      <c r="H13" s="227"/>
      <c r="I13" s="227"/>
      <c r="J13" s="227"/>
      <c r="K13" s="228"/>
    </row>
    <row r="14" spans="1:11">
      <c r="A14" s="225">
        <v>6</v>
      </c>
      <c r="B14" s="226" t="s">
        <v>260</v>
      </c>
      <c r="C14" s="226"/>
      <c r="D14" s="227"/>
      <c r="E14" s="227"/>
      <c r="F14" s="227"/>
      <c r="G14" s="227"/>
      <c r="H14" s="227"/>
      <c r="I14" s="227"/>
      <c r="J14" s="227"/>
      <c r="K14" s="228"/>
    </row>
    <row r="15" spans="1:11">
      <c r="A15" s="225">
        <v>7</v>
      </c>
      <c r="B15" s="226" t="s">
        <v>261</v>
      </c>
      <c r="C15" s="226"/>
      <c r="D15" s="227"/>
      <c r="E15" s="227"/>
      <c r="F15" s="227"/>
      <c r="G15" s="227"/>
      <c r="H15" s="227"/>
      <c r="I15" s="227"/>
      <c r="J15" s="227"/>
      <c r="K15" s="228"/>
    </row>
    <row r="16" spans="1:11">
      <c r="A16" s="225">
        <v>8</v>
      </c>
      <c r="B16" s="229" t="s">
        <v>225</v>
      </c>
      <c r="C16" s="226"/>
      <c r="D16" s="227"/>
      <c r="E16" s="227"/>
      <c r="F16" s="227"/>
      <c r="G16" s="227"/>
      <c r="H16" s="227"/>
      <c r="I16" s="227"/>
      <c r="J16" s="227"/>
      <c r="K16" s="228"/>
    </row>
    <row r="17" spans="1:11">
      <c r="A17" s="217" t="s">
        <v>222</v>
      </c>
      <c r="B17" s="218"/>
      <c r="C17" s="218"/>
      <c r="D17" s="218"/>
      <c r="E17" s="218"/>
      <c r="F17" s="218"/>
      <c r="G17" s="218"/>
      <c r="H17" s="218"/>
      <c r="I17" s="218"/>
      <c r="J17" s="218"/>
      <c r="K17" s="219"/>
    </row>
    <row r="18" spans="1:11">
      <c r="A18" s="225">
        <v>9</v>
      </c>
      <c r="B18" s="226" t="s">
        <v>228</v>
      </c>
      <c r="C18" s="226"/>
      <c r="D18" s="227"/>
      <c r="E18" s="227"/>
      <c r="F18" s="227"/>
      <c r="G18" s="227"/>
      <c r="H18" s="227"/>
      <c r="I18" s="227"/>
      <c r="J18" s="227"/>
      <c r="K18" s="228"/>
    </row>
    <row r="19" spans="1:11">
      <c r="A19" s="225">
        <v>10</v>
      </c>
      <c r="B19" s="226" t="s">
        <v>262</v>
      </c>
      <c r="C19" s="226"/>
      <c r="D19" s="227"/>
      <c r="E19" s="227"/>
      <c r="F19" s="227"/>
      <c r="G19" s="227"/>
      <c r="H19" s="227"/>
      <c r="I19" s="227"/>
      <c r="J19" s="227"/>
      <c r="K19" s="228"/>
    </row>
    <row r="20" spans="1:11">
      <c r="A20" s="225">
        <v>11</v>
      </c>
      <c r="B20" s="226" t="s">
        <v>227</v>
      </c>
      <c r="C20" s="226"/>
      <c r="D20" s="227"/>
      <c r="E20" s="227"/>
      <c r="F20" s="227"/>
      <c r="G20" s="227"/>
      <c r="H20" s="227"/>
      <c r="I20" s="227"/>
      <c r="J20" s="227"/>
      <c r="K20" s="228"/>
    </row>
    <row r="21" spans="1:11" ht="14.4" thickBot="1">
      <c r="A21" s="230">
        <v>12</v>
      </c>
      <c r="B21" s="231" t="s">
        <v>226</v>
      </c>
      <c r="C21" s="232"/>
      <c r="D21" s="233"/>
      <c r="E21" s="232"/>
      <c r="F21" s="233"/>
      <c r="G21" s="233"/>
      <c r="H21" s="233"/>
      <c r="I21" s="233"/>
      <c r="J21" s="233"/>
      <c r="K21" s="234"/>
    </row>
    <row r="22" spans="1:11" ht="38.25" customHeight="1" thickBot="1">
      <c r="A22" s="235"/>
      <c r="B22" s="236"/>
      <c r="C22" s="236"/>
      <c r="D22" s="236"/>
      <c r="E22" s="236"/>
      <c r="F22" s="757" t="s">
        <v>263</v>
      </c>
      <c r="G22" s="755"/>
      <c r="H22" s="755"/>
      <c r="I22" s="757" t="s">
        <v>233</v>
      </c>
      <c r="J22" s="755"/>
      <c r="K22" s="756"/>
    </row>
    <row r="23" spans="1:11">
      <c r="A23" s="237">
        <v>13</v>
      </c>
      <c r="B23" s="238" t="s">
        <v>218</v>
      </c>
      <c r="C23" s="239"/>
      <c r="D23" s="239"/>
      <c r="E23" s="239"/>
      <c r="F23" s="240"/>
      <c r="G23" s="240"/>
      <c r="H23" s="240"/>
      <c r="I23" s="240"/>
      <c r="J23" s="240"/>
      <c r="K23" s="241"/>
    </row>
    <row r="24" spans="1:11" ht="14.4" thickBot="1">
      <c r="A24" s="242">
        <v>14</v>
      </c>
      <c r="B24" s="243" t="s">
        <v>230</v>
      </c>
      <c r="C24" s="244"/>
      <c r="D24" s="245"/>
      <c r="E24" s="246"/>
      <c r="F24" s="247"/>
      <c r="G24" s="247"/>
      <c r="H24" s="247"/>
      <c r="I24" s="247"/>
      <c r="J24" s="247"/>
      <c r="K24" s="248"/>
    </row>
    <row r="25" spans="1:11" ht="14.4" thickBot="1">
      <c r="A25" s="249">
        <v>15</v>
      </c>
      <c r="B25" s="250" t="s">
        <v>231</v>
      </c>
      <c r="C25" s="251"/>
      <c r="D25" s="251"/>
      <c r="E25" s="251"/>
      <c r="F25" s="252"/>
      <c r="G25" s="252"/>
      <c r="H25" s="252"/>
      <c r="I25" s="252"/>
      <c r="J25" s="252"/>
      <c r="K25" s="253"/>
    </row>
    <row r="27" spans="1:11" ht="27">
      <c r="B27" s="213" t="s">
        <v>692</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tabSelected="1" zoomScale="80" zoomScaleNormal="80" workbookViewId="0">
      <pane xSplit="1" ySplit="3" topLeftCell="B4" activePane="bottomRight" state="frozen"/>
      <selection activeCell="B19" sqref="B19"/>
      <selection pane="topRight" activeCell="B19" sqref="B19"/>
      <selection pane="bottomLeft" activeCell="B19" sqref="B19"/>
      <selection pane="bottomRight" activeCell="Q30" sqref="Q30"/>
    </sheetView>
  </sheetViews>
  <sheetFormatPr defaultColWidth="9.21875" defaultRowHeight="13.2"/>
  <cols>
    <col min="1" max="1" width="10.5546875" style="4" bestFit="1" customWidth="1"/>
    <col min="2" max="2" width="95" style="4" customWidth="1"/>
    <col min="3" max="3" width="12.5546875" style="4" bestFit="1" customWidth="1"/>
    <col min="4" max="4" width="11.44140625" style="4" customWidth="1"/>
    <col min="5" max="5" width="18.21875" style="4" bestFit="1" customWidth="1"/>
    <col min="6" max="13" width="12.77734375" style="4" customWidth="1"/>
    <col min="14" max="14" width="31" style="4" bestFit="1" customWidth="1"/>
    <col min="15" max="16" width="9.21875" style="31"/>
    <col min="17" max="17" width="44.21875" style="31" customWidth="1"/>
    <col min="18" max="16384" width="9.21875" style="31"/>
  </cols>
  <sheetData>
    <row r="1" spans="1:17">
      <c r="A1" s="487" t="s">
        <v>684</v>
      </c>
      <c r="B1" s="4">
        <f>'Info '!C2</f>
        <v>0</v>
      </c>
    </row>
    <row r="2" spans="1:17" ht="14.25" customHeight="1">
      <c r="A2" s="4" t="s">
        <v>645</v>
      </c>
      <c r="B2" s="490">
        <f>'1. key ratios '!B2</f>
        <v>45747</v>
      </c>
    </row>
    <row r="3" spans="1:17" ht="14.25" customHeight="1">
      <c r="B3" s="31"/>
      <c r="C3" s="31"/>
      <c r="D3" s="31"/>
      <c r="E3" s="31"/>
      <c r="F3" s="31"/>
      <c r="G3" s="31"/>
      <c r="H3" s="31"/>
      <c r="I3" s="31"/>
      <c r="J3" s="31"/>
      <c r="K3" s="31"/>
      <c r="L3" s="31"/>
      <c r="M3" s="31"/>
      <c r="N3" s="31"/>
    </row>
    <row r="4" spans="1:17" ht="13.8">
      <c r="B4" s="491" t="s">
        <v>646</v>
      </c>
      <c r="C4" s="31"/>
      <c r="D4" s="31"/>
      <c r="E4" s="31"/>
      <c r="F4" s="31"/>
      <c r="G4" s="31"/>
      <c r="H4" s="31"/>
      <c r="I4" s="31"/>
      <c r="J4" s="31"/>
      <c r="K4" s="31"/>
      <c r="L4" s="31"/>
      <c r="M4" s="31"/>
      <c r="N4" s="31"/>
    </row>
    <row r="5" spans="1:17" ht="55.2">
      <c r="B5" s="492" t="s">
        <v>647</v>
      </c>
      <c r="C5" s="493" t="s">
        <v>648</v>
      </c>
      <c r="D5" s="493" t="s">
        <v>649</v>
      </c>
      <c r="E5" s="493" t="s">
        <v>650</v>
      </c>
      <c r="F5" s="493" t="s">
        <v>651</v>
      </c>
      <c r="G5" s="493" t="s">
        <v>652</v>
      </c>
      <c r="H5" s="493" t="s">
        <v>696</v>
      </c>
      <c r="I5" s="494" t="s">
        <v>653</v>
      </c>
      <c r="J5" s="495">
        <v>0.02</v>
      </c>
      <c r="K5" s="495">
        <v>0.2</v>
      </c>
      <c r="L5" s="495">
        <v>0.35</v>
      </c>
      <c r="M5" s="495">
        <v>0.5</v>
      </c>
      <c r="N5" s="495">
        <v>0.75</v>
      </c>
      <c r="O5" s="495">
        <v>1</v>
      </c>
      <c r="P5" s="495">
        <v>1.5</v>
      </c>
      <c r="Q5" s="496" t="s">
        <v>654</v>
      </c>
    </row>
    <row r="6" spans="1:17" ht="13.8">
      <c r="B6" s="497"/>
      <c r="C6" s="498">
        <f t="shared" ref="C6" si="0">IF(C7&gt;0,C7,IF(C8&gt;0,C8,IF(C9&gt;0,C9,0)))</f>
        <v>0</v>
      </c>
      <c r="D6" s="498">
        <f t="shared" ref="D6" si="1">IF(D7&gt;0,D7,IF(D8&gt;0,D8,IF(D9&gt;0,D9,0)))</f>
        <v>0</v>
      </c>
      <c r="E6" s="498">
        <f t="shared" ref="E6" si="2">IF(E7&gt;0,E7,IF(E8&gt;0,E8,IF(E9&gt;0,E9,0)))</f>
        <v>0</v>
      </c>
      <c r="F6" s="498">
        <f t="shared" ref="F6" si="3">IF(F7&gt;0,F7,IF(F8&gt;0,F8,IF(F9&gt;0,F9,0)))</f>
        <v>0</v>
      </c>
      <c r="G6" s="498">
        <f t="shared" ref="G6:P6" si="4">IF(G7&gt;0,G7,IF(G8&gt;0,G8,IF(G9&gt;0,G9,0)))</f>
        <v>0</v>
      </c>
      <c r="H6" s="498"/>
      <c r="I6" s="498">
        <f t="shared" si="4"/>
        <v>0</v>
      </c>
      <c r="J6" s="498">
        <f t="shared" si="4"/>
        <v>0</v>
      </c>
      <c r="K6" s="498">
        <f t="shared" si="4"/>
        <v>0</v>
      </c>
      <c r="L6" s="498">
        <f t="shared" si="4"/>
        <v>0</v>
      </c>
      <c r="M6" s="498">
        <f t="shared" si="4"/>
        <v>0</v>
      </c>
      <c r="N6" s="498">
        <f t="shared" si="4"/>
        <v>0</v>
      </c>
      <c r="O6" s="498">
        <f t="shared" si="4"/>
        <v>0</v>
      </c>
      <c r="P6" s="498">
        <f t="shared" si="4"/>
        <v>0</v>
      </c>
      <c r="Q6" s="498">
        <f>IF(Q7&gt;0,Q7,IF(Q8&gt;0,Q8,IF(Q9&gt;0,Q9,0)))</f>
        <v>0</v>
      </c>
    </row>
    <row r="7" spans="1:17" ht="13.8">
      <c r="B7" s="499" t="s">
        <v>655</v>
      </c>
      <c r="C7" s="498">
        <f>C11+C15+C19+C23+C27+C31</f>
        <v>0</v>
      </c>
      <c r="D7" s="498">
        <f t="shared" ref="D7:E7" si="5">D11+D15+D19+D23+D27+D31</f>
        <v>0</v>
      </c>
      <c r="E7" s="498">
        <f t="shared" si="5"/>
        <v>0</v>
      </c>
      <c r="F7" s="498">
        <f t="shared" ref="F7:G9" si="6">F11+F15+F19+F23+F27+F31</f>
        <v>0</v>
      </c>
      <c r="G7" s="498">
        <f t="shared" si="6"/>
        <v>0</v>
      </c>
      <c r="H7" s="500">
        <v>1.4</v>
      </c>
      <c r="I7" s="501">
        <f t="shared" ref="I7:I33" si="7">(F7+G7)*H7</f>
        <v>0</v>
      </c>
      <c r="J7" s="498">
        <f>J11+J15+J19+J23+J27+J31</f>
        <v>0</v>
      </c>
      <c r="K7" s="498">
        <f t="shared" ref="J7:Q9" si="8">K11+K15+K19+K23+K27+K31</f>
        <v>0</v>
      </c>
      <c r="L7" s="498">
        <f t="shared" si="8"/>
        <v>0</v>
      </c>
      <c r="M7" s="498">
        <f t="shared" si="8"/>
        <v>0</v>
      </c>
      <c r="N7" s="498">
        <f t="shared" si="8"/>
        <v>0</v>
      </c>
      <c r="O7" s="498">
        <f t="shared" si="8"/>
        <v>0</v>
      </c>
      <c r="P7" s="498">
        <f t="shared" si="8"/>
        <v>0</v>
      </c>
      <c r="Q7" s="498">
        <f>Q11+Q15+Q19+Q23+Q27+Q31</f>
        <v>0</v>
      </c>
    </row>
    <row r="8" spans="1:17" ht="13.8">
      <c r="B8" s="499" t="s">
        <v>656</v>
      </c>
      <c r="C8" s="498">
        <f>C12+C16+C20+C24+C28+C32</f>
        <v>0</v>
      </c>
      <c r="D8" s="498">
        <f t="shared" ref="D8:E8" si="9">D12+D16+D20+D24+D28+D32</f>
        <v>0</v>
      </c>
      <c r="E8" s="498">
        <f t="shared" si="9"/>
        <v>0</v>
      </c>
      <c r="F8" s="498">
        <f t="shared" si="6"/>
        <v>0</v>
      </c>
      <c r="G8" s="498">
        <f t="shared" si="6"/>
        <v>0</v>
      </c>
      <c r="H8" s="500">
        <v>1.4</v>
      </c>
      <c r="I8" s="501">
        <f t="shared" si="7"/>
        <v>0</v>
      </c>
      <c r="J8" s="498">
        <f t="shared" si="8"/>
        <v>0</v>
      </c>
      <c r="K8" s="498">
        <f t="shared" si="8"/>
        <v>0</v>
      </c>
      <c r="L8" s="498">
        <f t="shared" si="8"/>
        <v>0</v>
      </c>
      <c r="M8" s="498">
        <f t="shared" si="8"/>
        <v>0</v>
      </c>
      <c r="N8" s="498">
        <f t="shared" si="8"/>
        <v>0</v>
      </c>
      <c r="O8" s="498">
        <f t="shared" si="8"/>
        <v>0</v>
      </c>
      <c r="P8" s="498">
        <f t="shared" si="8"/>
        <v>0</v>
      </c>
      <c r="Q8" s="498">
        <f>Q12+Q16+Q20+Q24+Q28+Q32</f>
        <v>0</v>
      </c>
    </row>
    <row r="9" spans="1:17" ht="13.8">
      <c r="B9" s="499" t="s">
        <v>663</v>
      </c>
      <c r="C9" s="498">
        <f>C13+C17+C21+C25+C29+C33</f>
        <v>0</v>
      </c>
      <c r="D9" s="498">
        <f t="shared" ref="D9:E9" si="10">D13+D17+D21+D25+D29+D33</f>
        <v>0</v>
      </c>
      <c r="E9" s="498">
        <f t="shared" si="10"/>
        <v>0</v>
      </c>
      <c r="F9" s="498">
        <f t="shared" si="6"/>
        <v>0</v>
      </c>
      <c r="G9" s="498">
        <f t="shared" si="6"/>
        <v>0</v>
      </c>
      <c r="H9" s="500">
        <v>1.4</v>
      </c>
      <c r="I9" s="501">
        <f t="shared" si="7"/>
        <v>0</v>
      </c>
      <c r="J9" s="498">
        <f t="shared" si="8"/>
        <v>0</v>
      </c>
      <c r="K9" s="498">
        <f t="shared" si="8"/>
        <v>0</v>
      </c>
      <c r="L9" s="498">
        <f t="shared" si="8"/>
        <v>0</v>
      </c>
      <c r="M9" s="498">
        <f t="shared" si="8"/>
        <v>0</v>
      </c>
      <c r="N9" s="498">
        <f t="shared" si="8"/>
        <v>0</v>
      </c>
      <c r="O9" s="498">
        <f t="shared" si="8"/>
        <v>0</v>
      </c>
      <c r="P9" s="498">
        <f t="shared" si="8"/>
        <v>0</v>
      </c>
      <c r="Q9" s="498">
        <f t="shared" si="8"/>
        <v>0</v>
      </c>
    </row>
    <row r="10" spans="1:17" ht="13.8">
      <c r="B10" s="502" t="s">
        <v>657</v>
      </c>
      <c r="C10" s="503"/>
      <c r="D10" s="503"/>
      <c r="E10" s="503"/>
      <c r="F10" s="503"/>
      <c r="G10" s="503"/>
      <c r="H10" s="500">
        <v>1.4</v>
      </c>
      <c r="I10" s="501">
        <f t="shared" si="7"/>
        <v>0</v>
      </c>
      <c r="J10" s="504"/>
      <c r="K10" s="504"/>
      <c r="L10" s="504"/>
      <c r="M10" s="504"/>
      <c r="N10" s="504"/>
      <c r="O10" s="504"/>
      <c r="P10" s="504"/>
      <c r="Q10" s="498">
        <f>IF(Q11&gt;0,Q11,IF(Q12&gt;0,Q12,IF(Q13&gt;0,Q13,0)))</f>
        <v>0</v>
      </c>
    </row>
    <row r="11" spans="1:17" ht="14.4">
      <c r="B11" s="505" t="s">
        <v>655</v>
      </c>
      <c r="C11" s="503"/>
      <c r="D11" s="503"/>
      <c r="E11" s="503"/>
      <c r="F11" s="503"/>
      <c r="G11" s="503"/>
      <c r="H11" s="500">
        <v>1.4</v>
      </c>
      <c r="I11" s="501">
        <f t="shared" si="7"/>
        <v>0</v>
      </c>
      <c r="J11" s="504"/>
      <c r="K11" s="504"/>
      <c r="L11" s="504"/>
      <c r="M11" s="504"/>
      <c r="N11" s="504"/>
      <c r="O11" s="504"/>
      <c r="P11" s="504"/>
      <c r="Q11" s="498">
        <f>SUMPRODUCT($J$5:$P$5,J11:P11)</f>
        <v>0</v>
      </c>
    </row>
    <row r="12" spans="1:17" ht="14.4">
      <c r="B12" s="505" t="s">
        <v>656</v>
      </c>
      <c r="C12" s="503"/>
      <c r="D12" s="503"/>
      <c r="E12" s="503"/>
      <c r="F12" s="503"/>
      <c r="G12" s="503"/>
      <c r="H12" s="500">
        <v>1.4</v>
      </c>
      <c r="I12" s="501">
        <f t="shared" si="7"/>
        <v>0</v>
      </c>
      <c r="J12" s="504"/>
      <c r="K12" s="504"/>
      <c r="L12" s="504"/>
      <c r="M12" s="504"/>
      <c r="N12" s="504"/>
      <c r="O12" s="504"/>
      <c r="P12" s="504"/>
      <c r="Q12" s="498">
        <f t="shared" ref="Q12:Q13" si="11">SUMPRODUCT($J$5:$P$5,J12:P12)</f>
        <v>0</v>
      </c>
    </row>
    <row r="13" spans="1:17" ht="14.4">
      <c r="B13" s="505" t="s">
        <v>663</v>
      </c>
      <c r="C13" s="503"/>
      <c r="D13" s="503"/>
      <c r="E13" s="503"/>
      <c r="F13" s="503"/>
      <c r="G13" s="503"/>
      <c r="H13" s="500">
        <v>1.4</v>
      </c>
      <c r="I13" s="501">
        <f t="shared" si="7"/>
        <v>0</v>
      </c>
      <c r="J13" s="504"/>
      <c r="K13" s="504"/>
      <c r="L13" s="504"/>
      <c r="M13" s="504"/>
      <c r="N13" s="504"/>
      <c r="O13" s="504"/>
      <c r="P13" s="504"/>
      <c r="Q13" s="498">
        <f t="shared" si="11"/>
        <v>0</v>
      </c>
    </row>
    <row r="14" spans="1:17" ht="13.8">
      <c r="B14" s="502" t="s">
        <v>658</v>
      </c>
      <c r="C14" s="503"/>
      <c r="D14" s="503"/>
      <c r="E14" s="503"/>
      <c r="F14" s="503"/>
      <c r="G14" s="503"/>
      <c r="H14" s="500">
        <v>1.4</v>
      </c>
      <c r="I14" s="501">
        <f t="shared" si="7"/>
        <v>0</v>
      </c>
      <c r="J14" s="504"/>
      <c r="K14" s="504"/>
      <c r="L14" s="504"/>
      <c r="M14" s="504"/>
      <c r="N14" s="504"/>
      <c r="O14" s="504"/>
      <c r="P14" s="504"/>
      <c r="Q14" s="498">
        <f>IF(Q15&gt;0,Q15,IF(Q16&gt;0,Q16,IF(Q17&gt;0,Q17,0)))</f>
        <v>0</v>
      </c>
    </row>
    <row r="15" spans="1:17" ht="14.4">
      <c r="B15" s="505" t="s">
        <v>655</v>
      </c>
      <c r="C15" s="503"/>
      <c r="D15" s="503"/>
      <c r="E15" s="503"/>
      <c r="F15" s="503"/>
      <c r="G15" s="503"/>
      <c r="H15" s="500">
        <v>1.4</v>
      </c>
      <c r="I15" s="501">
        <f t="shared" si="7"/>
        <v>0</v>
      </c>
      <c r="J15" s="504"/>
      <c r="K15" s="504"/>
      <c r="L15" s="504"/>
      <c r="M15" s="504"/>
      <c r="N15" s="504"/>
      <c r="O15" s="504"/>
      <c r="P15" s="504"/>
      <c r="Q15" s="498">
        <f>SUMPRODUCT($J$5:$P$5,J15:P15)</f>
        <v>0</v>
      </c>
    </row>
    <row r="16" spans="1:17" ht="14.4">
      <c r="B16" s="505" t="s">
        <v>656</v>
      </c>
      <c r="C16" s="503"/>
      <c r="D16" s="503"/>
      <c r="E16" s="503"/>
      <c r="F16" s="503"/>
      <c r="G16" s="503"/>
      <c r="H16" s="500">
        <v>1.4</v>
      </c>
      <c r="I16" s="501">
        <f t="shared" si="7"/>
        <v>0</v>
      </c>
      <c r="J16" s="504"/>
      <c r="K16" s="504"/>
      <c r="L16" s="504"/>
      <c r="M16" s="504"/>
      <c r="N16" s="504"/>
      <c r="O16" s="504"/>
      <c r="P16" s="504"/>
      <c r="Q16" s="498">
        <f t="shared" ref="Q16:Q17" si="12">SUMPRODUCT($J$5:$P$5,J16:P16)</f>
        <v>0</v>
      </c>
    </row>
    <row r="17" spans="2:17" ht="14.4">
      <c r="B17" s="505" t="s">
        <v>663</v>
      </c>
      <c r="C17" s="503"/>
      <c r="D17" s="503"/>
      <c r="E17" s="503"/>
      <c r="F17" s="503"/>
      <c r="G17" s="503"/>
      <c r="H17" s="500">
        <v>1.4</v>
      </c>
      <c r="I17" s="501">
        <f t="shared" si="7"/>
        <v>0</v>
      </c>
      <c r="J17" s="504"/>
      <c r="K17" s="504"/>
      <c r="L17" s="504"/>
      <c r="M17" s="504"/>
      <c r="N17" s="504"/>
      <c r="O17" s="504"/>
      <c r="P17" s="504"/>
      <c r="Q17" s="498">
        <f t="shared" si="12"/>
        <v>0</v>
      </c>
    </row>
    <row r="18" spans="2:17" ht="13.8">
      <c r="B18" s="502" t="s">
        <v>659</v>
      </c>
      <c r="C18" s="503"/>
      <c r="D18" s="503"/>
      <c r="E18" s="503"/>
      <c r="F18" s="503"/>
      <c r="G18" s="503"/>
      <c r="H18" s="500">
        <v>1.4</v>
      </c>
      <c r="I18" s="501">
        <f t="shared" si="7"/>
        <v>0</v>
      </c>
      <c r="J18" s="504"/>
      <c r="K18" s="504"/>
      <c r="L18" s="504"/>
      <c r="M18" s="504"/>
      <c r="N18" s="504"/>
      <c r="O18" s="504"/>
      <c r="P18" s="504"/>
      <c r="Q18" s="498">
        <f>IF(Q19&gt;0,Q19,IF(Q20&gt;0,Q20,IF(Q21&gt;0,Q21,0)))</f>
        <v>0</v>
      </c>
    </row>
    <row r="19" spans="2:17" ht="14.4">
      <c r="B19" s="505" t="s">
        <v>655</v>
      </c>
      <c r="C19" s="503"/>
      <c r="D19" s="503"/>
      <c r="E19" s="503"/>
      <c r="F19" s="503"/>
      <c r="G19" s="503"/>
      <c r="H19" s="500">
        <v>1.4</v>
      </c>
      <c r="I19" s="501">
        <f t="shared" si="7"/>
        <v>0</v>
      </c>
      <c r="J19" s="504"/>
      <c r="K19" s="504"/>
      <c r="L19" s="504"/>
      <c r="M19" s="504"/>
      <c r="N19" s="504"/>
      <c r="O19" s="504"/>
      <c r="P19" s="504"/>
      <c r="Q19" s="498">
        <f>SUMPRODUCT($J$5:$P$5,J19:P19)</f>
        <v>0</v>
      </c>
    </row>
    <row r="20" spans="2:17" ht="14.4">
      <c r="B20" s="505" t="s">
        <v>656</v>
      </c>
      <c r="C20" s="503"/>
      <c r="D20" s="503"/>
      <c r="E20" s="503"/>
      <c r="F20" s="503"/>
      <c r="G20" s="503"/>
      <c r="H20" s="500">
        <v>1.4</v>
      </c>
      <c r="I20" s="501">
        <f t="shared" si="7"/>
        <v>0</v>
      </c>
      <c r="J20" s="504"/>
      <c r="K20" s="504"/>
      <c r="L20" s="504"/>
      <c r="M20" s="504"/>
      <c r="N20" s="504"/>
      <c r="O20" s="504"/>
      <c r="P20" s="504"/>
      <c r="Q20" s="498">
        <f t="shared" ref="Q20:Q21" si="13">SUMPRODUCT($J$5:$P$5,J20:P20)</f>
        <v>0</v>
      </c>
    </row>
    <row r="21" spans="2:17" ht="14.4">
      <c r="B21" s="505" t="s">
        <v>663</v>
      </c>
      <c r="C21" s="503"/>
      <c r="D21" s="503"/>
      <c r="E21" s="503"/>
      <c r="F21" s="503"/>
      <c r="G21" s="503"/>
      <c r="H21" s="500">
        <v>1.4</v>
      </c>
      <c r="I21" s="501">
        <f t="shared" si="7"/>
        <v>0</v>
      </c>
      <c r="J21" s="504"/>
      <c r="K21" s="504"/>
      <c r="L21" s="504"/>
      <c r="M21" s="504"/>
      <c r="N21" s="504"/>
      <c r="O21" s="504"/>
      <c r="P21" s="504"/>
      <c r="Q21" s="498">
        <f t="shared" si="13"/>
        <v>0</v>
      </c>
    </row>
    <row r="22" spans="2:17" ht="13.8">
      <c r="B22" s="502" t="s">
        <v>660</v>
      </c>
      <c r="C22" s="503"/>
      <c r="D22" s="503"/>
      <c r="E22" s="503"/>
      <c r="F22" s="503"/>
      <c r="G22" s="503"/>
      <c r="H22" s="500">
        <v>1.4</v>
      </c>
      <c r="I22" s="501">
        <f t="shared" si="7"/>
        <v>0</v>
      </c>
      <c r="J22" s="504"/>
      <c r="K22" s="504"/>
      <c r="L22" s="504"/>
      <c r="M22" s="504"/>
      <c r="N22" s="504"/>
      <c r="O22" s="504"/>
      <c r="P22" s="504"/>
      <c r="Q22" s="498">
        <f>IF(Q23&gt;0,Q23,IF(Q24&gt;0,Q24,IF(Q25&gt;0,Q25,0)))</f>
        <v>0</v>
      </c>
    </row>
    <row r="23" spans="2:17" ht="14.4">
      <c r="B23" s="505" t="s">
        <v>655</v>
      </c>
      <c r="C23" s="503"/>
      <c r="D23" s="503"/>
      <c r="E23" s="503"/>
      <c r="F23" s="503"/>
      <c r="G23" s="503"/>
      <c r="H23" s="500">
        <v>1.4</v>
      </c>
      <c r="I23" s="501">
        <f t="shared" si="7"/>
        <v>0</v>
      </c>
      <c r="J23" s="504"/>
      <c r="K23" s="504"/>
      <c r="L23" s="504"/>
      <c r="M23" s="504"/>
      <c r="N23" s="504"/>
      <c r="O23" s="504"/>
      <c r="P23" s="504"/>
      <c r="Q23" s="498">
        <f>SUMPRODUCT($J$5:$P$5,J23:P23)</f>
        <v>0</v>
      </c>
    </row>
    <row r="24" spans="2:17" ht="14.4">
      <c r="B24" s="505" t="s">
        <v>656</v>
      </c>
      <c r="C24" s="503"/>
      <c r="D24" s="503"/>
      <c r="E24" s="503"/>
      <c r="F24" s="503"/>
      <c r="G24" s="503"/>
      <c r="H24" s="500">
        <v>1.4</v>
      </c>
      <c r="I24" s="501">
        <f t="shared" si="7"/>
        <v>0</v>
      </c>
      <c r="J24" s="504"/>
      <c r="K24" s="504"/>
      <c r="L24" s="504"/>
      <c r="M24" s="504"/>
      <c r="N24" s="504"/>
      <c r="O24" s="504"/>
      <c r="P24" s="504"/>
      <c r="Q24" s="498">
        <f t="shared" ref="Q24:Q25" si="14">SUMPRODUCT($J$5:$P$5,J24:P24)</f>
        <v>0</v>
      </c>
    </row>
    <row r="25" spans="2:17" ht="14.4">
      <c r="B25" s="505" t="s">
        <v>663</v>
      </c>
      <c r="C25" s="503"/>
      <c r="D25" s="503"/>
      <c r="E25" s="503"/>
      <c r="F25" s="503"/>
      <c r="G25" s="503"/>
      <c r="H25" s="500">
        <v>1.4</v>
      </c>
      <c r="I25" s="501">
        <f t="shared" si="7"/>
        <v>0</v>
      </c>
      <c r="J25" s="504"/>
      <c r="K25" s="504"/>
      <c r="L25" s="504"/>
      <c r="M25" s="504"/>
      <c r="N25" s="504"/>
      <c r="O25" s="504"/>
      <c r="P25" s="504"/>
      <c r="Q25" s="498">
        <f t="shared" si="14"/>
        <v>0</v>
      </c>
    </row>
    <row r="26" spans="2:17" ht="13.8">
      <c r="B26" s="502" t="s">
        <v>661</v>
      </c>
      <c r="C26" s="503"/>
      <c r="D26" s="503"/>
      <c r="E26" s="503"/>
      <c r="F26" s="503"/>
      <c r="G26" s="503"/>
      <c r="H26" s="500">
        <v>1.4</v>
      </c>
      <c r="I26" s="501">
        <f t="shared" si="7"/>
        <v>0</v>
      </c>
      <c r="J26" s="504"/>
      <c r="K26" s="504"/>
      <c r="L26" s="504"/>
      <c r="M26" s="504"/>
      <c r="N26" s="504"/>
      <c r="O26" s="504"/>
      <c r="P26" s="504"/>
      <c r="Q26" s="498">
        <f>IF(Q27&gt;0,Q27,IF(Q28&gt;0,Q28,IF(Q29&gt;0,Q29,0)))</f>
        <v>0</v>
      </c>
    </row>
    <row r="27" spans="2:17" ht="14.4">
      <c r="B27" s="505" t="s">
        <v>655</v>
      </c>
      <c r="C27" s="503"/>
      <c r="D27" s="503"/>
      <c r="E27" s="503"/>
      <c r="F27" s="503"/>
      <c r="G27" s="503"/>
      <c r="H27" s="500">
        <v>1.4</v>
      </c>
      <c r="I27" s="501">
        <f t="shared" si="7"/>
        <v>0</v>
      </c>
      <c r="J27" s="504"/>
      <c r="K27" s="504"/>
      <c r="L27" s="504"/>
      <c r="M27" s="504"/>
      <c r="N27" s="504"/>
      <c r="O27" s="504"/>
      <c r="P27" s="504"/>
      <c r="Q27" s="498">
        <f>SUMPRODUCT($J$5:$P$5,J27:P27)</f>
        <v>0</v>
      </c>
    </row>
    <row r="28" spans="2:17" ht="14.4">
      <c r="B28" s="505" t="s">
        <v>656</v>
      </c>
      <c r="C28" s="503"/>
      <c r="D28" s="503"/>
      <c r="E28" s="503"/>
      <c r="F28" s="503"/>
      <c r="G28" s="503"/>
      <c r="H28" s="500">
        <v>1.4</v>
      </c>
      <c r="I28" s="501">
        <f t="shared" si="7"/>
        <v>0</v>
      </c>
      <c r="J28" s="504"/>
      <c r="K28" s="504"/>
      <c r="L28" s="504"/>
      <c r="M28" s="504"/>
      <c r="N28" s="504"/>
      <c r="O28" s="504"/>
      <c r="P28" s="504"/>
      <c r="Q28" s="498">
        <f t="shared" ref="Q28:Q29" si="15">SUMPRODUCT($J$5:$P$5,J28:P28)</f>
        <v>0</v>
      </c>
    </row>
    <row r="29" spans="2:17" ht="14.4">
      <c r="B29" s="505" t="s">
        <v>663</v>
      </c>
      <c r="C29" s="503"/>
      <c r="D29" s="503"/>
      <c r="E29" s="503"/>
      <c r="F29" s="503"/>
      <c r="G29" s="503"/>
      <c r="H29" s="500">
        <v>1.4</v>
      </c>
      <c r="I29" s="501">
        <f t="shared" si="7"/>
        <v>0</v>
      </c>
      <c r="J29" s="504"/>
      <c r="K29" s="504"/>
      <c r="L29" s="504"/>
      <c r="M29" s="504"/>
      <c r="N29" s="504"/>
      <c r="O29" s="504"/>
      <c r="P29" s="504"/>
      <c r="Q29" s="498">
        <f t="shared" si="15"/>
        <v>0</v>
      </c>
    </row>
    <row r="30" spans="2:17" ht="13.8">
      <c r="B30" s="506" t="s">
        <v>662</v>
      </c>
      <c r="C30" s="503"/>
      <c r="D30" s="503"/>
      <c r="E30" s="503"/>
      <c r="F30" s="503"/>
      <c r="G30" s="503"/>
      <c r="H30" s="500">
        <v>1.4</v>
      </c>
      <c r="I30" s="501">
        <f t="shared" si="7"/>
        <v>0</v>
      </c>
      <c r="J30" s="504"/>
      <c r="K30" s="504"/>
      <c r="L30" s="504"/>
      <c r="M30" s="504"/>
      <c r="N30" s="504"/>
      <c r="O30" s="504"/>
      <c r="P30" s="504"/>
      <c r="Q30" s="498">
        <f>IF(Q31&gt;0,Q31,IF(Q32&gt;0,Q32,IF(Q33&gt;0,Q33,0)))</f>
        <v>0</v>
      </c>
    </row>
    <row r="31" spans="2:17" ht="14.4">
      <c r="B31" s="505" t="s">
        <v>655</v>
      </c>
      <c r="C31" s="503"/>
      <c r="D31" s="503"/>
      <c r="E31" s="503"/>
      <c r="F31" s="503"/>
      <c r="G31" s="503"/>
      <c r="H31" s="500">
        <v>1.4</v>
      </c>
      <c r="I31" s="501">
        <f t="shared" si="7"/>
        <v>0</v>
      </c>
      <c r="J31" s="504"/>
      <c r="K31" s="504"/>
      <c r="L31" s="504"/>
      <c r="M31" s="504"/>
      <c r="N31" s="504"/>
      <c r="O31" s="504"/>
      <c r="P31" s="504"/>
      <c r="Q31" s="498">
        <f>SUMPRODUCT($J$5:$P$5,J31:P31)</f>
        <v>0</v>
      </c>
    </row>
    <row r="32" spans="2:17" ht="14.4">
      <c r="B32" s="505" t="s">
        <v>656</v>
      </c>
      <c r="C32" s="503"/>
      <c r="D32" s="503"/>
      <c r="E32" s="503"/>
      <c r="F32" s="503"/>
      <c r="G32" s="503"/>
      <c r="H32" s="500">
        <v>1.4</v>
      </c>
      <c r="I32" s="501">
        <f t="shared" si="7"/>
        <v>0</v>
      </c>
      <c r="J32" s="504"/>
      <c r="K32" s="504"/>
      <c r="L32" s="504"/>
      <c r="M32" s="504"/>
      <c r="N32" s="504"/>
      <c r="O32" s="504"/>
      <c r="P32" s="504"/>
      <c r="Q32" s="498">
        <f t="shared" ref="Q32:Q33" si="16">SUMPRODUCT($J$5:$P$5,J32:P32)</f>
        <v>0</v>
      </c>
    </row>
    <row r="33" spans="2:17" ht="14.4">
      <c r="B33" s="505" t="s">
        <v>663</v>
      </c>
      <c r="C33" s="503"/>
      <c r="D33" s="503"/>
      <c r="E33" s="503"/>
      <c r="F33" s="503"/>
      <c r="G33" s="503"/>
      <c r="H33" s="500">
        <v>1.4</v>
      </c>
      <c r="I33" s="501">
        <f t="shared" si="7"/>
        <v>0</v>
      </c>
      <c r="J33" s="504"/>
      <c r="K33" s="504"/>
      <c r="L33" s="504"/>
      <c r="M33" s="504"/>
      <c r="N33" s="504"/>
      <c r="O33" s="504"/>
      <c r="P33" s="504"/>
      <c r="Q33" s="498">
        <f t="shared" si="16"/>
        <v>0</v>
      </c>
    </row>
    <row r="34" spans="2:17" ht="13.8">
      <c r="B34" s="507" t="s">
        <v>63</v>
      </c>
      <c r="C34" s="508">
        <f>C6</f>
        <v>0</v>
      </c>
      <c r="D34" s="508">
        <f t="shared" ref="D34:G34" si="17">D6</f>
        <v>0</v>
      </c>
      <c r="E34" s="508">
        <f t="shared" si="17"/>
        <v>0</v>
      </c>
      <c r="F34" s="508">
        <f t="shared" si="17"/>
        <v>0</v>
      </c>
      <c r="G34" s="508">
        <f t="shared" si="17"/>
        <v>0</v>
      </c>
      <c r="H34" s="500">
        <v>1.4</v>
      </c>
      <c r="I34" s="501">
        <f>(F34+G34)*H34</f>
        <v>0</v>
      </c>
      <c r="J34" s="508">
        <f t="shared" ref="J34:Q34" si="18">J6</f>
        <v>0</v>
      </c>
      <c r="K34" s="508">
        <f t="shared" si="18"/>
        <v>0</v>
      </c>
      <c r="L34" s="508">
        <f t="shared" si="18"/>
        <v>0</v>
      </c>
      <c r="M34" s="508">
        <f t="shared" si="18"/>
        <v>0</v>
      </c>
      <c r="N34" s="508">
        <f t="shared" si="18"/>
        <v>0</v>
      </c>
      <c r="O34" s="508">
        <f t="shared" si="18"/>
        <v>0</v>
      </c>
      <c r="P34" s="508">
        <f t="shared" si="18"/>
        <v>0</v>
      </c>
      <c r="Q34" s="508">
        <f t="shared" si="18"/>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B12" sqref="B12"/>
    </sheetView>
  </sheetViews>
  <sheetFormatPr defaultColWidth="8.77734375" defaultRowHeight="13.8"/>
  <cols>
    <col min="1" max="1" width="11.44140625" style="4" customWidth="1"/>
    <col min="2" max="2" width="76.77734375" style="42" customWidth="1"/>
    <col min="3" max="3" width="22.77734375" style="4" customWidth="1"/>
    <col min="4" max="16384" width="8.77734375" style="431"/>
  </cols>
  <sheetData>
    <row r="1" spans="1:3">
      <c r="A1" s="487" t="s">
        <v>684</v>
      </c>
      <c r="B1" s="3">
        <f>'Info '!C2</f>
        <v>0</v>
      </c>
    </row>
    <row r="2" spans="1:3">
      <c r="A2" s="2" t="s">
        <v>32</v>
      </c>
      <c r="B2" s="325">
        <f>'1. key ratios '!B2</f>
        <v>45747</v>
      </c>
    </row>
    <row r="3" spans="1:3">
      <c r="B3" s="4"/>
    </row>
    <row r="4" spans="1:3">
      <c r="A4" s="4" t="s">
        <v>267</v>
      </c>
      <c r="B4" s="4" t="s">
        <v>268</v>
      </c>
    </row>
    <row r="5" spans="1:3">
      <c r="A5" s="509" t="s">
        <v>269</v>
      </c>
      <c r="B5" s="510"/>
      <c r="C5" s="511"/>
    </row>
    <row r="6" spans="1:3" ht="26.4">
      <c r="A6" s="512">
        <v>1</v>
      </c>
      <c r="B6" s="513" t="s">
        <v>675</v>
      </c>
      <c r="C6" s="514"/>
    </row>
    <row r="7" spans="1:3">
      <c r="A7" s="512">
        <v>2</v>
      </c>
      <c r="B7" s="513" t="s">
        <v>270</v>
      </c>
      <c r="C7" s="514"/>
    </row>
    <row r="8" spans="1:3" ht="26.4">
      <c r="A8" s="515">
        <v>3</v>
      </c>
      <c r="B8" s="516" t="s">
        <v>271</v>
      </c>
      <c r="C8" s="514">
        <f>C6+C7</f>
        <v>0</v>
      </c>
    </row>
    <row r="9" spans="1:3">
      <c r="A9" s="509" t="s">
        <v>272</v>
      </c>
      <c r="B9" s="510"/>
      <c r="C9" s="517"/>
    </row>
    <row r="10" spans="1:3" ht="25.8" customHeight="1">
      <c r="A10" s="512">
        <v>4</v>
      </c>
      <c r="B10" s="518" t="s">
        <v>697</v>
      </c>
      <c r="C10" s="514">
        <f>'15. CCR '!F34</f>
        <v>0</v>
      </c>
    </row>
    <row r="11" spans="1:3" ht="25.8" customHeight="1">
      <c r="A11" s="512">
        <v>5</v>
      </c>
      <c r="B11" s="519" t="s">
        <v>698</v>
      </c>
      <c r="C11" s="514">
        <f>'15. CCR '!G34</f>
        <v>0</v>
      </c>
    </row>
    <row r="12" spans="1:3" ht="25.8" customHeight="1">
      <c r="A12" s="512">
        <v>6</v>
      </c>
      <c r="B12" s="519" t="s">
        <v>669</v>
      </c>
      <c r="C12" s="520">
        <f>'15. CCR '!I34</f>
        <v>0</v>
      </c>
    </row>
    <row r="13" spans="1:3" ht="25.8" customHeight="1">
      <c r="A13" s="521">
        <v>7</v>
      </c>
      <c r="B13" s="518" t="s">
        <v>670</v>
      </c>
      <c r="C13" s="514">
        <f>'15. CCR '!E34</f>
        <v>0</v>
      </c>
    </row>
    <row r="14" spans="1:3" ht="25.8" customHeight="1">
      <c r="A14" s="515">
        <v>8</v>
      </c>
      <c r="B14" s="522" t="s">
        <v>273</v>
      </c>
      <c r="C14" s="523">
        <f>C12</f>
        <v>0</v>
      </c>
    </row>
    <row r="15" spans="1:3">
      <c r="A15" s="509" t="s">
        <v>274</v>
      </c>
      <c r="B15" s="510"/>
      <c r="C15" s="517"/>
    </row>
    <row r="16" spans="1:3" ht="26.4">
      <c r="A16" s="521">
        <v>9</v>
      </c>
      <c r="B16" s="518" t="s">
        <v>275</v>
      </c>
      <c r="C16" s="514"/>
    </row>
    <row r="17" spans="1:3">
      <c r="A17" s="521">
        <v>10</v>
      </c>
      <c r="B17" s="518" t="s">
        <v>276</v>
      </c>
      <c r="C17" s="514"/>
    </row>
    <row r="18" spans="1:3">
      <c r="A18" s="521">
        <v>11</v>
      </c>
      <c r="B18" s="518" t="s">
        <v>277</v>
      </c>
      <c r="C18" s="514"/>
    </row>
    <row r="19" spans="1:3" ht="26.4">
      <c r="A19" s="521">
        <v>12</v>
      </c>
      <c r="B19" s="518" t="s">
        <v>278</v>
      </c>
      <c r="C19" s="514"/>
    </row>
    <row r="20" spans="1:3">
      <c r="A20" s="521">
        <v>14</v>
      </c>
      <c r="B20" s="518" t="s">
        <v>279</v>
      </c>
      <c r="C20" s="514"/>
    </row>
    <row r="21" spans="1:3">
      <c r="A21" s="521">
        <v>14</v>
      </c>
      <c r="B21" s="518" t="s">
        <v>280</v>
      </c>
      <c r="C21" s="514"/>
    </row>
    <row r="22" spans="1:3">
      <c r="A22" s="515">
        <v>15</v>
      </c>
      <c r="B22" s="522" t="s">
        <v>281</v>
      </c>
      <c r="C22" s="523">
        <f>SUM(C16:C21)</f>
        <v>0</v>
      </c>
    </row>
    <row r="23" spans="1:3">
      <c r="A23" s="509" t="s">
        <v>282</v>
      </c>
      <c r="B23" s="510"/>
      <c r="C23" s="517"/>
    </row>
    <row r="24" spans="1:3">
      <c r="A24" s="524">
        <v>16</v>
      </c>
      <c r="B24" s="519" t="s">
        <v>283</v>
      </c>
      <c r="C24" s="514"/>
    </row>
    <row r="25" spans="1:3">
      <c r="A25" s="524">
        <v>17</v>
      </c>
      <c r="B25" s="519" t="s">
        <v>284</v>
      </c>
      <c r="C25" s="514"/>
    </row>
    <row r="26" spans="1:3">
      <c r="A26" s="525">
        <v>18</v>
      </c>
      <c r="B26" s="522" t="s">
        <v>285</v>
      </c>
      <c r="C26" s="523">
        <f>C24+C25</f>
        <v>0</v>
      </c>
    </row>
    <row r="27" spans="1:3">
      <c r="A27" s="509" t="s">
        <v>286</v>
      </c>
      <c r="B27" s="510"/>
      <c r="C27" s="517"/>
    </row>
    <row r="28" spans="1:3" ht="26.4">
      <c r="A28" s="524">
        <v>19</v>
      </c>
      <c r="B28" s="518" t="s">
        <v>287</v>
      </c>
      <c r="C28" s="526"/>
    </row>
    <row r="29" spans="1:3">
      <c r="A29" s="524">
        <v>20</v>
      </c>
      <c r="B29" s="519" t="s">
        <v>288</v>
      </c>
      <c r="C29" s="526"/>
    </row>
    <row r="30" spans="1:3">
      <c r="A30" s="509" t="s">
        <v>674</v>
      </c>
      <c r="B30" s="510"/>
      <c r="C30" s="517"/>
    </row>
    <row r="31" spans="1:3">
      <c r="A31" s="525">
        <v>21</v>
      </c>
      <c r="B31" s="527" t="s">
        <v>289</v>
      </c>
      <c r="C31" s="523"/>
    </row>
    <row r="32" spans="1:3">
      <c r="A32" s="525">
        <v>22</v>
      </c>
      <c r="B32" s="522" t="s">
        <v>290</v>
      </c>
      <c r="C32" s="523">
        <f>C8+C14+C22+C26</f>
        <v>0</v>
      </c>
    </row>
    <row r="33" spans="1:3">
      <c r="A33" s="509" t="s">
        <v>291</v>
      </c>
      <c r="B33" s="510"/>
      <c r="C33" s="517"/>
    </row>
    <row r="34" spans="1:3">
      <c r="A34" s="515">
        <v>23</v>
      </c>
      <c r="B34" s="522" t="s">
        <v>291</v>
      </c>
      <c r="C34" s="514" t="e">
        <f>C31/C32</f>
        <v>#DIV/0!</v>
      </c>
    </row>
    <row r="35" spans="1:3">
      <c r="A35" s="509" t="s">
        <v>292</v>
      </c>
      <c r="B35" s="510"/>
      <c r="C35" s="517"/>
    </row>
    <row r="36" spans="1:3">
      <c r="A36" s="528" t="s">
        <v>293</v>
      </c>
      <c r="B36" s="518" t="s">
        <v>294</v>
      </c>
      <c r="C36" s="526"/>
    </row>
    <row r="37" spans="1:3" ht="26.4">
      <c r="A37" s="528" t="s">
        <v>295</v>
      </c>
      <c r="B37" s="513" t="s">
        <v>296</v>
      </c>
      <c r="C37" s="526"/>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4" sqref="B24"/>
    </sheetView>
  </sheetViews>
  <sheetFormatPr defaultColWidth="8.88671875" defaultRowHeight="14.4"/>
  <cols>
    <col min="1" max="1" width="11.44140625" style="5" customWidth="1"/>
    <col min="2" max="2" width="76.77734375" style="51" customWidth="1"/>
    <col min="3" max="6" width="25.33203125" style="5" customWidth="1"/>
    <col min="7" max="16384" width="8.88671875" style="429"/>
  </cols>
  <sheetData>
    <row r="1" spans="1:6">
      <c r="A1" s="487" t="s">
        <v>684</v>
      </c>
      <c r="B1" s="3">
        <f>'Info '!C2</f>
        <v>0</v>
      </c>
    </row>
    <row r="2" spans="1:6">
      <c r="A2" s="2" t="s">
        <v>32</v>
      </c>
      <c r="B2" s="325">
        <f>'1. key ratios '!B2</f>
        <v>45747</v>
      </c>
    </row>
    <row r="3" spans="1:6">
      <c r="A3" s="4"/>
      <c r="B3" s="5"/>
    </row>
    <row r="4" spans="1:6">
      <c r="A4" s="529" t="s">
        <v>664</v>
      </c>
    </row>
    <row r="5" spans="1:6" ht="55.2">
      <c r="B5" s="530"/>
      <c r="C5" s="531" t="s">
        <v>665</v>
      </c>
      <c r="D5" s="531" t="s">
        <v>667</v>
      </c>
      <c r="E5" s="531" t="s">
        <v>666</v>
      </c>
      <c r="F5" s="531" t="s">
        <v>668</v>
      </c>
    </row>
    <row r="6" spans="1:6">
      <c r="B6" s="532" t="s">
        <v>644</v>
      </c>
      <c r="C6" s="498" t="b">
        <f>IF(C7&gt;0,C7,IF(C8&gt;0,C8,IF(C9&gt;0,C9)))</f>
        <v>0</v>
      </c>
      <c r="D6" s="498" t="b">
        <f>IF(D7&gt;0,D7,IF(D8&gt;0,D8,IF(D9&gt;0,D9)))</f>
        <v>0</v>
      </c>
      <c r="E6" s="498" t="b">
        <f>IF(E7&gt;0,E7,IF(E8&gt;0,E8,IF(E9&gt;0,E9)))</f>
        <v>0</v>
      </c>
      <c r="F6" s="498" t="b">
        <f>IF(F7&gt;0,F7,IF(F8&gt;0,F8,IF(F9&gt;0,F9)))</f>
        <v>0</v>
      </c>
    </row>
    <row r="7" spans="1:6">
      <c r="B7" s="499" t="s">
        <v>655</v>
      </c>
      <c r="C7" s="533"/>
      <c r="D7" s="533"/>
      <c r="E7" s="533"/>
      <c r="F7" s="533"/>
    </row>
    <row r="8" spans="1:6">
      <c r="B8" s="499" t="s">
        <v>656</v>
      </c>
      <c r="C8" s="533"/>
      <c r="D8" s="533"/>
      <c r="E8" s="533"/>
      <c r="F8" s="533"/>
    </row>
    <row r="9" spans="1:6">
      <c r="B9" s="499" t="s">
        <v>663</v>
      </c>
      <c r="C9" s="533"/>
      <c r="D9" s="533"/>
      <c r="E9" s="533"/>
      <c r="F9" s="53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42" activePane="bottomRight" state="frozen"/>
      <selection activeCell="G42" sqref="A22:G42"/>
      <selection pane="topRight" activeCell="G42" sqref="A22:G42"/>
      <selection pane="bottomLeft" activeCell="G42" sqref="A22:G42"/>
      <selection pane="bottomRight" activeCell="B53" sqref="B53"/>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8">
      <c r="A1" s="2" t="s">
        <v>684</v>
      </c>
      <c r="B1" s="3">
        <f>'Info '!C2</f>
        <v>0</v>
      </c>
    </row>
    <row r="2" spans="1:8">
      <c r="A2" s="2" t="s">
        <v>32</v>
      </c>
      <c r="B2" s="325">
        <v>45747</v>
      </c>
      <c r="C2" s="6"/>
      <c r="D2" s="7"/>
      <c r="E2" s="7"/>
      <c r="F2" s="7"/>
      <c r="G2" s="7"/>
      <c r="H2" s="8"/>
    </row>
    <row r="3" spans="1:8" ht="14.4" thickBot="1">
      <c r="A3" s="2"/>
      <c r="B3" s="6"/>
      <c r="C3" s="6"/>
      <c r="D3" s="7"/>
      <c r="E3" s="7"/>
      <c r="F3" s="7"/>
      <c r="G3" s="7"/>
      <c r="H3" s="8"/>
    </row>
    <row r="4" spans="1:8" ht="15" customHeight="1" thickBot="1">
      <c r="A4" s="9" t="s">
        <v>87</v>
      </c>
      <c r="B4" s="10" t="s">
        <v>86</v>
      </c>
      <c r="C4" s="10"/>
      <c r="D4" s="699" t="s">
        <v>631</v>
      </c>
      <c r="E4" s="700"/>
      <c r="F4" s="700"/>
      <c r="G4" s="701"/>
      <c r="H4" s="8"/>
    </row>
    <row r="5" spans="1:8">
      <c r="A5" s="11" t="s">
        <v>7</v>
      </c>
      <c r="B5" s="12"/>
      <c r="C5" s="323" t="str">
        <f>INT((MONTH($B$2))/3)&amp;"Q"&amp;"-"&amp;YEAR($B$2)</f>
        <v>1Q-2025</v>
      </c>
      <c r="D5" s="323" t="str">
        <f>IF(INT(MONTH($B$2))=3, "4"&amp;"Q"&amp;"-"&amp;YEAR($B$2)-1, IF(INT(MONTH($B$2))=6, "1"&amp;"Q"&amp;"-"&amp;YEAR($B$2), IF(INT(MONTH($B$2))=9, "2"&amp;"Q"&amp;"-"&amp;YEAR($B$2),IF(INT(MONTH($B$2))=12, "3"&amp;"Q"&amp;"-"&amp;YEAR($B$2), 0))))</f>
        <v>4Q-2024</v>
      </c>
      <c r="E5" s="323" t="str">
        <f>IF(INT(MONTH($B$2))=3, "3"&amp;"Q"&amp;"-"&amp;YEAR($B$2)-1, IF(INT(MONTH($B$2))=6, "4"&amp;"Q"&amp;"-"&amp;YEAR($B$2)-1, IF(INT(MONTH($B$2))=9, "1"&amp;"Q"&amp;"-"&amp;YEAR($B$2),IF(INT(MONTH($B$2))=12, "2"&amp;"Q"&amp;"-"&amp;YEAR($B$2), 0))))</f>
        <v>3Q-2024</v>
      </c>
      <c r="F5" s="323" t="str">
        <f>IF(INT(MONTH($B$2))=3, "2"&amp;"Q"&amp;"-"&amp;YEAR($B$2)-1, IF(INT(MONTH($B$2))=6, "3"&amp;"Q"&amp;"-"&amp;YEAR($B$2)-1, IF(INT(MONTH($B$2))=9, "4"&amp;"Q"&amp;"-"&amp;YEAR($B$2)-1,IF(INT(MONTH($B$2))=12, "1"&amp;"Q"&amp;"-"&amp;YEAR($B$2), 0))))</f>
        <v>2Q-2024</v>
      </c>
      <c r="G5" s="324" t="str">
        <f>IF(INT(MONTH($B$2))=3, "1"&amp;"Q"&amp;"-"&amp;YEAR($B$2)-1, IF(INT(MONTH($B$2))=6, "2"&amp;"Q"&amp;"-"&amp;YEAR($B$2)-1, IF(INT(MONTH($B$2))=9, "3"&amp;"Q"&amp;"-"&amp;YEAR($B$2)-1,IF(INT(MONTH($B$2))=12, "4"&amp;"Q"&amp;"-"&amp;YEAR($B$2)-1, 0))))</f>
        <v>1Q-2024</v>
      </c>
    </row>
    <row r="6" spans="1:8">
      <c r="B6" s="143" t="s">
        <v>85</v>
      </c>
      <c r="C6" s="326"/>
      <c r="D6" s="326"/>
      <c r="E6" s="326"/>
      <c r="F6" s="326"/>
      <c r="G6" s="327"/>
    </row>
    <row r="7" spans="1:8">
      <c r="A7" s="16"/>
      <c r="B7" s="144" t="s">
        <v>83</v>
      </c>
      <c r="C7" s="326"/>
      <c r="D7" s="326"/>
      <c r="E7" s="326"/>
      <c r="F7" s="326"/>
      <c r="G7" s="327"/>
    </row>
    <row r="8" spans="1:8">
      <c r="A8" s="328">
        <v>1</v>
      </c>
      <c r="B8" s="17" t="s">
        <v>299</v>
      </c>
      <c r="C8" s="18"/>
      <c r="D8" s="19"/>
      <c r="E8" s="19"/>
      <c r="F8" s="19"/>
      <c r="G8" s="20"/>
    </row>
    <row r="9" spans="1:8">
      <c r="A9" s="328">
        <v>2</v>
      </c>
      <c r="B9" s="17" t="s">
        <v>300</v>
      </c>
      <c r="C9" s="18"/>
      <c r="D9" s="19"/>
      <c r="E9" s="19"/>
      <c r="F9" s="19"/>
      <c r="G9" s="20"/>
    </row>
    <row r="10" spans="1:8">
      <c r="A10" s="328">
        <v>3</v>
      </c>
      <c r="B10" s="17" t="s">
        <v>129</v>
      </c>
      <c r="C10" s="18"/>
      <c r="D10" s="19"/>
      <c r="E10" s="19"/>
      <c r="F10" s="19"/>
      <c r="G10" s="20"/>
    </row>
    <row r="11" spans="1:8">
      <c r="A11" s="328">
        <v>4</v>
      </c>
      <c r="B11" s="17" t="s">
        <v>302</v>
      </c>
      <c r="C11" s="18"/>
      <c r="D11" s="19"/>
      <c r="E11" s="19"/>
      <c r="F11" s="19"/>
      <c r="G11" s="20"/>
    </row>
    <row r="12" spans="1:8">
      <c r="A12" s="328">
        <v>5</v>
      </c>
      <c r="B12" s="17" t="s">
        <v>303</v>
      </c>
      <c r="C12" s="18"/>
      <c r="D12" s="19"/>
      <c r="E12" s="19"/>
      <c r="F12" s="19"/>
      <c r="G12" s="20"/>
    </row>
    <row r="13" spans="1:8">
      <c r="A13" s="328">
        <v>6</v>
      </c>
      <c r="B13" s="17" t="s">
        <v>301</v>
      </c>
      <c r="C13" s="18"/>
      <c r="D13" s="19"/>
      <c r="E13" s="19"/>
      <c r="F13" s="19"/>
      <c r="G13" s="20"/>
    </row>
    <row r="14" spans="1:8">
      <c r="A14" s="16"/>
      <c r="B14" s="143" t="s">
        <v>305</v>
      </c>
      <c r="C14" s="326"/>
      <c r="D14" s="326"/>
      <c r="E14" s="326"/>
      <c r="F14" s="326"/>
      <c r="G14" s="327"/>
    </row>
    <row r="15" spans="1:8" ht="15" customHeight="1">
      <c r="A15" s="328">
        <v>7</v>
      </c>
      <c r="B15" s="17" t="s">
        <v>304</v>
      </c>
      <c r="C15" s="209"/>
      <c r="D15" s="19"/>
      <c r="E15" s="19"/>
      <c r="F15" s="19"/>
      <c r="G15" s="20"/>
    </row>
    <row r="16" spans="1:8">
      <c r="A16" s="16"/>
      <c r="B16" s="143" t="s">
        <v>306</v>
      </c>
      <c r="C16" s="326"/>
      <c r="D16" s="326"/>
      <c r="E16" s="326"/>
      <c r="F16" s="326"/>
      <c r="G16" s="327"/>
    </row>
    <row r="17" spans="1:8" s="21" customFormat="1">
      <c r="A17" s="328"/>
      <c r="B17" s="144" t="s">
        <v>643</v>
      </c>
      <c r="C17" s="210"/>
      <c r="D17" s="19"/>
      <c r="E17" s="19"/>
      <c r="F17" s="19"/>
      <c r="G17" s="20"/>
    </row>
    <row r="18" spans="1:8">
      <c r="A18" s="11">
        <v>8</v>
      </c>
      <c r="B18" s="17" t="s">
        <v>299</v>
      </c>
      <c r="C18" s="211"/>
      <c r="D18" s="22"/>
      <c r="E18" s="22"/>
      <c r="F18" s="22"/>
      <c r="G18" s="23"/>
    </row>
    <row r="19" spans="1:8" ht="15" customHeight="1">
      <c r="A19" s="11">
        <v>9</v>
      </c>
      <c r="B19" s="17" t="s">
        <v>300</v>
      </c>
      <c r="C19" s="211"/>
      <c r="D19" s="22"/>
      <c r="E19" s="22"/>
      <c r="F19" s="22"/>
      <c r="G19" s="23"/>
    </row>
    <row r="20" spans="1:8">
      <c r="A20" s="11">
        <v>10</v>
      </c>
      <c r="B20" s="17" t="s">
        <v>129</v>
      </c>
      <c r="C20" s="211"/>
      <c r="D20" s="22"/>
      <c r="E20" s="22"/>
      <c r="F20" s="22"/>
      <c r="G20" s="23"/>
    </row>
    <row r="21" spans="1:8">
      <c r="A21" s="11">
        <v>11</v>
      </c>
      <c r="B21" s="17" t="s">
        <v>302</v>
      </c>
      <c r="C21" s="211"/>
      <c r="D21" s="22"/>
      <c r="E21" s="22"/>
      <c r="F21" s="22"/>
      <c r="G21" s="23"/>
    </row>
    <row r="22" spans="1:8">
      <c r="A22" s="11">
        <v>12</v>
      </c>
      <c r="B22" s="17" t="s">
        <v>303</v>
      </c>
      <c r="C22" s="211"/>
      <c r="D22" s="22"/>
      <c r="E22" s="22"/>
      <c r="F22" s="22"/>
      <c r="G22" s="23"/>
    </row>
    <row r="23" spans="1:8">
      <c r="A23" s="11">
        <v>13</v>
      </c>
      <c r="B23" s="17" t="s">
        <v>301</v>
      </c>
      <c r="C23" s="211"/>
      <c r="D23" s="22"/>
      <c r="E23" s="22"/>
      <c r="F23" s="22"/>
      <c r="G23" s="23"/>
    </row>
    <row r="24" spans="1:8">
      <c r="A24" s="428"/>
      <c r="B24" s="143"/>
      <c r="C24" s="222"/>
      <c r="D24" s="222"/>
      <c r="E24" s="222"/>
      <c r="F24" s="222"/>
      <c r="G24" s="427"/>
    </row>
    <row r="25" spans="1:8">
      <c r="A25" s="11"/>
      <c r="B25" s="17"/>
      <c r="C25" s="211"/>
      <c r="D25" s="22"/>
      <c r="E25" s="22"/>
      <c r="F25" s="22"/>
      <c r="G25" s="23"/>
      <c r="H25" s="426"/>
    </row>
    <row r="26" spans="1:8">
      <c r="A26" s="16"/>
      <c r="B26" s="143" t="s">
        <v>82</v>
      </c>
      <c r="C26" s="326"/>
      <c r="D26" s="326"/>
      <c r="E26" s="326"/>
      <c r="F26" s="326"/>
      <c r="G26" s="327"/>
    </row>
    <row r="27" spans="1:8" ht="15" customHeight="1">
      <c r="A27" s="329">
        <v>15</v>
      </c>
      <c r="B27" s="17" t="s">
        <v>81</v>
      </c>
      <c r="C27" s="24"/>
      <c r="D27" s="25"/>
      <c r="E27" s="25"/>
      <c r="F27" s="25"/>
      <c r="G27" s="26"/>
    </row>
    <row r="28" spans="1:8">
      <c r="A28" s="329">
        <v>16</v>
      </c>
      <c r="B28" s="17" t="s">
        <v>80</v>
      </c>
      <c r="C28" s="24"/>
      <c r="D28" s="25"/>
      <c r="E28" s="25"/>
      <c r="F28" s="25"/>
      <c r="G28" s="26"/>
    </row>
    <row r="29" spans="1:8">
      <c r="A29" s="329">
        <v>17</v>
      </c>
      <c r="B29" s="17" t="s">
        <v>79</v>
      </c>
      <c r="C29" s="24"/>
      <c r="D29" s="25"/>
      <c r="E29" s="25"/>
      <c r="F29" s="25"/>
      <c r="G29" s="26"/>
    </row>
    <row r="30" spans="1:8">
      <c r="A30" s="329">
        <v>18</v>
      </c>
      <c r="B30" s="17" t="s">
        <v>78</v>
      </c>
      <c r="C30" s="24"/>
      <c r="D30" s="25"/>
      <c r="E30" s="25"/>
      <c r="F30" s="25"/>
      <c r="G30" s="26"/>
    </row>
    <row r="31" spans="1:8">
      <c r="A31" s="329">
        <v>19</v>
      </c>
      <c r="B31" s="17" t="s">
        <v>141</v>
      </c>
      <c r="C31" s="24"/>
      <c r="D31" s="25"/>
      <c r="E31" s="25"/>
      <c r="F31" s="25"/>
      <c r="G31" s="26"/>
    </row>
    <row r="32" spans="1:8">
      <c r="A32" s="329">
        <v>20</v>
      </c>
      <c r="B32" s="17" t="s">
        <v>142</v>
      </c>
      <c r="C32" s="24"/>
      <c r="D32" s="25"/>
      <c r="E32" s="25"/>
      <c r="F32" s="25"/>
      <c r="G32" s="26"/>
    </row>
    <row r="33" spans="1:7">
      <c r="A33" s="16"/>
      <c r="B33" s="143" t="s">
        <v>193</v>
      </c>
      <c r="C33" s="326"/>
      <c r="D33" s="326"/>
      <c r="E33" s="326"/>
      <c r="F33" s="326"/>
      <c r="G33" s="327"/>
    </row>
    <row r="34" spans="1:7">
      <c r="A34" s="329">
        <v>21</v>
      </c>
      <c r="B34" s="17" t="s">
        <v>77</v>
      </c>
      <c r="C34" s="24"/>
      <c r="D34" s="25"/>
      <c r="E34" s="25"/>
      <c r="F34" s="25"/>
      <c r="G34" s="26"/>
    </row>
    <row r="35" spans="1:7" ht="15" customHeight="1">
      <c r="A35" s="329">
        <v>22</v>
      </c>
      <c r="B35" s="17" t="s">
        <v>641</v>
      </c>
      <c r="C35" s="24"/>
      <c r="D35" s="25"/>
      <c r="E35" s="25"/>
      <c r="F35" s="25"/>
      <c r="G35" s="26"/>
    </row>
    <row r="36" spans="1:7">
      <c r="A36" s="329"/>
      <c r="B36" s="17"/>
      <c r="C36" s="24"/>
      <c r="D36" s="25"/>
      <c r="E36" s="25"/>
      <c r="F36" s="25"/>
      <c r="G36" s="26"/>
    </row>
    <row r="37" spans="1:7" ht="15" customHeight="1">
      <c r="A37" s="329">
        <v>24</v>
      </c>
      <c r="B37" s="17" t="s">
        <v>76</v>
      </c>
      <c r="C37" s="24"/>
      <c r="D37" s="25"/>
      <c r="E37" s="25"/>
      <c r="F37" s="25"/>
      <c r="G37" s="26"/>
    </row>
    <row r="38" spans="1:7">
      <c r="A38" s="329">
        <v>25</v>
      </c>
      <c r="B38" s="17" t="s">
        <v>75</v>
      </c>
      <c r="C38" s="24"/>
      <c r="D38" s="25"/>
      <c r="E38" s="25"/>
      <c r="F38" s="25"/>
      <c r="G38" s="26"/>
    </row>
    <row r="39" spans="1:7" ht="15" customHeight="1">
      <c r="A39" s="16"/>
      <c r="B39" s="143" t="s">
        <v>194</v>
      </c>
      <c r="C39" s="326"/>
      <c r="D39" s="326"/>
      <c r="E39" s="326"/>
      <c r="F39" s="326"/>
      <c r="G39" s="327"/>
    </row>
    <row r="40" spans="1:7" ht="15" customHeight="1">
      <c r="A40" s="329">
        <v>26</v>
      </c>
      <c r="B40" s="17" t="s">
        <v>74</v>
      </c>
      <c r="C40" s="13"/>
      <c r="D40" s="14"/>
      <c r="E40" s="14"/>
      <c r="F40" s="14"/>
      <c r="G40" s="15"/>
    </row>
    <row r="41" spans="1:7" ht="15" customHeight="1">
      <c r="A41" s="329">
        <v>27</v>
      </c>
      <c r="B41" s="17" t="s">
        <v>73</v>
      </c>
      <c r="C41" s="13"/>
      <c r="D41" s="14"/>
      <c r="E41" s="14"/>
      <c r="F41" s="14"/>
      <c r="G41" s="15"/>
    </row>
    <row r="42" spans="1:7" ht="15" customHeight="1">
      <c r="A42" s="329">
        <v>28</v>
      </c>
      <c r="B42" s="17" t="s">
        <v>72</v>
      </c>
      <c r="C42" s="13"/>
      <c r="D42" s="14"/>
      <c r="E42" s="14"/>
      <c r="F42" s="14"/>
      <c r="G42" s="15"/>
    </row>
    <row r="43" spans="1:7" ht="15" customHeight="1">
      <c r="A43" s="330"/>
      <c r="B43" s="143" t="s">
        <v>234</v>
      </c>
      <c r="C43" s="326"/>
      <c r="D43" s="326"/>
      <c r="E43" s="326"/>
      <c r="F43" s="326"/>
      <c r="G43" s="327"/>
    </row>
    <row r="44" spans="1:7">
      <c r="A44" s="329">
        <v>29</v>
      </c>
      <c r="B44" s="17" t="s">
        <v>218</v>
      </c>
      <c r="C44" s="24"/>
      <c r="D44" s="25"/>
      <c r="E44" s="25"/>
      <c r="F44" s="25"/>
      <c r="G44" s="26"/>
    </row>
    <row r="45" spans="1:7" ht="15" customHeight="1">
      <c r="A45" s="329">
        <v>30</v>
      </c>
      <c r="B45" s="17" t="s">
        <v>230</v>
      </c>
      <c r="C45" s="24"/>
      <c r="D45" s="25"/>
      <c r="E45" s="25"/>
      <c r="F45" s="25"/>
      <c r="G45" s="26"/>
    </row>
    <row r="46" spans="1:7" ht="15" customHeight="1">
      <c r="A46" s="332">
        <v>31</v>
      </c>
      <c r="B46" s="333" t="s">
        <v>219</v>
      </c>
      <c r="C46" s="334"/>
      <c r="D46" s="335"/>
      <c r="E46" s="335"/>
      <c r="F46" s="335"/>
      <c r="G46" s="336"/>
    </row>
    <row r="47" spans="1:7" ht="15" customHeight="1">
      <c r="A47" s="332"/>
      <c r="B47" s="143" t="s">
        <v>309</v>
      </c>
      <c r="C47" s="334"/>
      <c r="D47" s="335"/>
      <c r="E47" s="335"/>
      <c r="F47" s="335"/>
      <c r="G47" s="336"/>
    </row>
    <row r="48" spans="1:7" ht="15" customHeight="1">
      <c r="A48" s="332">
        <v>32</v>
      </c>
      <c r="B48" s="333" t="s">
        <v>316</v>
      </c>
      <c r="C48" s="334"/>
      <c r="D48" s="335"/>
      <c r="E48" s="335"/>
      <c r="F48" s="335"/>
      <c r="G48" s="336"/>
    </row>
    <row r="49" spans="1:7" ht="15" customHeight="1">
      <c r="A49" s="332">
        <v>33</v>
      </c>
      <c r="B49" s="333" t="s">
        <v>331</v>
      </c>
      <c r="C49" s="334"/>
      <c r="D49" s="335"/>
      <c r="E49" s="335"/>
      <c r="F49" s="335"/>
      <c r="G49" s="336"/>
    </row>
    <row r="50" spans="1:7" ht="14.4" thickBot="1">
      <c r="A50" s="331">
        <v>34</v>
      </c>
      <c r="B50" s="145" t="s">
        <v>349</v>
      </c>
      <c r="C50" s="27"/>
      <c r="D50" s="28"/>
      <c r="E50" s="28"/>
      <c r="F50" s="28"/>
      <c r="G50" s="29"/>
    </row>
    <row r="51" spans="1:7">
      <c r="A51" s="30"/>
    </row>
    <row r="52" spans="1:7">
      <c r="B52" s="213"/>
    </row>
    <row r="53" spans="1:7" ht="52.8">
      <c r="B53" s="213" t="s">
        <v>678</v>
      </c>
    </row>
    <row r="55" spans="1:7" ht="14.4">
      <c r="B55" s="212"/>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F7" activePane="bottomRight" state="frozen"/>
      <selection activeCell="B19" sqref="B19"/>
      <selection pane="topRight" activeCell="B19" sqref="B19"/>
      <selection pane="bottomLeft" activeCell="B19" sqref="B19"/>
      <selection pane="bottomRight" activeCell="B10" sqref="B10"/>
    </sheetView>
  </sheetViews>
  <sheetFormatPr defaultRowHeight="14.4"/>
  <cols>
    <col min="1" max="1" width="9.88671875" style="4" customWidth="1"/>
    <col min="2" max="2" width="82.6640625" style="42" customWidth="1"/>
    <col min="3" max="7" width="17.5546875" style="4" customWidth="1"/>
  </cols>
  <sheetData>
    <row r="1" spans="1:7" ht="14.4" customHeight="1">
      <c r="A1" s="487" t="s">
        <v>684</v>
      </c>
      <c r="B1" s="489">
        <f>'Info '!C2</f>
        <v>0</v>
      </c>
    </row>
    <row r="2" spans="1:7">
      <c r="A2" s="4" t="s">
        <v>32</v>
      </c>
      <c r="B2" s="325">
        <f>'1. key ratios '!B2</f>
        <v>45747</v>
      </c>
    </row>
    <row r="4" spans="1:7" ht="15" thickBot="1">
      <c r="A4" s="4" t="s">
        <v>348</v>
      </c>
      <c r="B4" s="534" t="s">
        <v>309</v>
      </c>
    </row>
    <row r="5" spans="1:7">
      <c r="A5" s="535"/>
      <c r="B5" s="536"/>
      <c r="C5" s="758" t="s">
        <v>310</v>
      </c>
      <c r="D5" s="758"/>
      <c r="E5" s="758"/>
      <c r="F5" s="758"/>
      <c r="G5" s="759" t="s">
        <v>311</v>
      </c>
    </row>
    <row r="6" spans="1:7">
      <c r="A6" s="537"/>
      <c r="B6" s="538"/>
      <c r="C6" s="539" t="s">
        <v>312</v>
      </c>
      <c r="D6" s="540" t="s">
        <v>313</v>
      </c>
      <c r="E6" s="540" t="s">
        <v>314</v>
      </c>
      <c r="F6" s="540" t="s">
        <v>315</v>
      </c>
      <c r="G6" s="760"/>
    </row>
    <row r="7" spans="1:7">
      <c r="A7" s="541"/>
      <c r="B7" s="542" t="s">
        <v>316</v>
      </c>
      <c r="C7" s="543"/>
      <c r="D7" s="543"/>
      <c r="E7" s="543"/>
      <c r="F7" s="543"/>
      <c r="G7" s="544"/>
    </row>
    <row r="8" spans="1:7">
      <c r="A8" s="131">
        <v>1</v>
      </c>
      <c r="B8" s="545" t="s">
        <v>317</v>
      </c>
      <c r="C8" s="546">
        <f>SUM(C9:C10)</f>
        <v>0</v>
      </c>
      <c r="D8" s="546">
        <f>SUM(D9:D10)</f>
        <v>0</v>
      </c>
      <c r="E8" s="546">
        <f>SUM(E9:E10)</f>
        <v>0</v>
      </c>
      <c r="F8" s="546">
        <f>SUM(F9:F10)</f>
        <v>0</v>
      </c>
      <c r="G8" s="547">
        <f>SUM(G9:G10)</f>
        <v>0</v>
      </c>
    </row>
    <row r="9" spans="1:7">
      <c r="A9" s="131">
        <v>2</v>
      </c>
      <c r="B9" s="548" t="s">
        <v>318</v>
      </c>
      <c r="C9" s="546"/>
      <c r="D9" s="546"/>
      <c r="E9" s="546"/>
      <c r="F9" s="546"/>
      <c r="G9" s="547"/>
    </row>
    <row r="10" spans="1:7" ht="27">
      <c r="A10" s="131">
        <v>3</v>
      </c>
      <c r="B10" s="548" t="s">
        <v>319</v>
      </c>
      <c r="C10" s="549"/>
      <c r="D10" s="549"/>
      <c r="E10" s="549"/>
      <c r="F10" s="546"/>
      <c r="G10" s="547"/>
    </row>
    <row r="11" spans="1:7" ht="14.55" customHeight="1">
      <c r="A11" s="131">
        <v>4</v>
      </c>
      <c r="B11" s="545" t="s">
        <v>320</v>
      </c>
      <c r="C11" s="546">
        <f t="shared" ref="C11:F11" si="0">SUM(C12:C13)</f>
        <v>0</v>
      </c>
      <c r="D11" s="546">
        <f t="shared" si="0"/>
        <v>0</v>
      </c>
      <c r="E11" s="546">
        <f t="shared" si="0"/>
        <v>0</v>
      </c>
      <c r="F11" s="546">
        <f t="shared" si="0"/>
        <v>0</v>
      </c>
      <c r="G11" s="547">
        <f>SUM(G12:G13)</f>
        <v>0</v>
      </c>
    </row>
    <row r="12" spans="1:7">
      <c r="A12" s="131">
        <v>5</v>
      </c>
      <c r="B12" s="548" t="s">
        <v>321</v>
      </c>
      <c r="C12" s="546"/>
      <c r="D12" s="550"/>
      <c r="E12" s="546"/>
      <c r="F12" s="546"/>
      <c r="G12" s="547"/>
    </row>
    <row r="13" spans="1:7">
      <c r="A13" s="131">
        <v>6</v>
      </c>
      <c r="B13" s="548" t="s">
        <v>322</v>
      </c>
      <c r="C13" s="546"/>
      <c r="D13" s="550"/>
      <c r="E13" s="546"/>
      <c r="F13" s="546"/>
      <c r="G13" s="547"/>
    </row>
    <row r="14" spans="1:7">
      <c r="A14" s="131">
        <v>7</v>
      </c>
      <c r="B14" s="545" t="s">
        <v>323</v>
      </c>
      <c r="C14" s="546">
        <f t="shared" ref="C14:F14" si="1">SUM(C15:C16)</f>
        <v>0</v>
      </c>
      <c r="D14" s="546">
        <f t="shared" si="1"/>
        <v>0</v>
      </c>
      <c r="E14" s="546">
        <f t="shared" si="1"/>
        <v>0</v>
      </c>
      <c r="F14" s="546">
        <f t="shared" si="1"/>
        <v>0</v>
      </c>
      <c r="G14" s="547">
        <f>SUM(G15:G16)</f>
        <v>0</v>
      </c>
    </row>
    <row r="15" spans="1:7" ht="40.200000000000003">
      <c r="A15" s="131">
        <v>8</v>
      </c>
      <c r="B15" s="548" t="s">
        <v>324</v>
      </c>
      <c r="C15" s="546"/>
      <c r="D15" s="550"/>
      <c r="E15" s="546"/>
      <c r="F15" s="546"/>
      <c r="G15" s="547"/>
    </row>
    <row r="16" spans="1:7" ht="27">
      <c r="A16" s="131">
        <v>9</v>
      </c>
      <c r="B16" s="548" t="s">
        <v>325</v>
      </c>
      <c r="C16" s="546"/>
      <c r="D16" s="550"/>
      <c r="E16" s="546"/>
      <c r="F16" s="546"/>
      <c r="G16" s="547"/>
    </row>
    <row r="17" spans="1:7">
      <c r="A17" s="131">
        <v>10</v>
      </c>
      <c r="B17" s="545" t="s">
        <v>326</v>
      </c>
      <c r="C17" s="546"/>
      <c r="D17" s="550"/>
      <c r="E17" s="546"/>
      <c r="F17" s="546"/>
      <c r="G17" s="547"/>
    </row>
    <row r="18" spans="1:7">
      <c r="A18" s="131">
        <v>11</v>
      </c>
      <c r="B18" s="545" t="s">
        <v>327</v>
      </c>
      <c r="C18" s="546">
        <f>SUM(C19:C20)</f>
        <v>0</v>
      </c>
      <c r="D18" s="550">
        <f t="shared" ref="D18:G18" si="2">SUM(D19:D20)</f>
        <v>0</v>
      </c>
      <c r="E18" s="546">
        <f t="shared" si="2"/>
        <v>0</v>
      </c>
      <c r="F18" s="546">
        <f t="shared" si="2"/>
        <v>0</v>
      </c>
      <c r="G18" s="547">
        <f t="shared" si="2"/>
        <v>0</v>
      </c>
    </row>
    <row r="19" spans="1:7">
      <c r="A19" s="131">
        <v>12</v>
      </c>
      <c r="B19" s="548" t="s">
        <v>328</v>
      </c>
      <c r="C19" s="549"/>
      <c r="D19" s="550"/>
      <c r="E19" s="546"/>
      <c r="F19" s="546"/>
      <c r="G19" s="547"/>
    </row>
    <row r="20" spans="1:7">
      <c r="A20" s="131">
        <v>13</v>
      </c>
      <c r="B20" s="548" t="s">
        <v>329</v>
      </c>
      <c r="C20" s="546"/>
      <c r="D20" s="546"/>
      <c r="E20" s="546"/>
      <c r="F20" s="546"/>
      <c r="G20" s="547"/>
    </row>
    <row r="21" spans="1:7">
      <c r="A21" s="551">
        <v>14</v>
      </c>
      <c r="B21" s="552" t="s">
        <v>330</v>
      </c>
      <c r="C21" s="549"/>
      <c r="D21" s="549"/>
      <c r="E21" s="549"/>
      <c r="F21" s="549"/>
      <c r="G21" s="553">
        <f>SUM(G8,G11,G14,G17,G18)</f>
        <v>0</v>
      </c>
    </row>
    <row r="22" spans="1:7">
      <c r="A22" s="554"/>
      <c r="B22" s="555" t="s">
        <v>331</v>
      </c>
      <c r="C22" s="556"/>
      <c r="D22" s="557"/>
      <c r="E22" s="556"/>
      <c r="F22" s="556"/>
      <c r="G22" s="558"/>
    </row>
    <row r="23" spans="1:7">
      <c r="A23" s="131">
        <v>15</v>
      </c>
      <c r="B23" s="545" t="s">
        <v>332</v>
      </c>
      <c r="C23" s="559"/>
      <c r="D23" s="560"/>
      <c r="E23" s="559"/>
      <c r="F23" s="559"/>
      <c r="G23" s="547"/>
    </row>
    <row r="24" spans="1:7">
      <c r="A24" s="131">
        <v>16</v>
      </c>
      <c r="B24" s="545" t="s">
        <v>333</v>
      </c>
      <c r="C24" s="546">
        <f>SUM(C25:C27,C29,C31)</f>
        <v>0</v>
      </c>
      <c r="D24" s="550">
        <f t="shared" ref="D24:G24" si="3">SUM(D25:D27,D29,D31)</f>
        <v>0</v>
      </c>
      <c r="E24" s="546">
        <f t="shared" si="3"/>
        <v>0</v>
      </c>
      <c r="F24" s="546">
        <f t="shared" si="3"/>
        <v>0</v>
      </c>
      <c r="G24" s="547">
        <f t="shared" si="3"/>
        <v>0</v>
      </c>
    </row>
    <row r="25" spans="1:7">
      <c r="A25" s="131">
        <v>17</v>
      </c>
      <c r="B25" s="548" t="s">
        <v>334</v>
      </c>
      <c r="C25" s="546"/>
      <c r="D25" s="550"/>
      <c r="E25" s="546"/>
      <c r="F25" s="546"/>
      <c r="G25" s="547"/>
    </row>
    <row r="26" spans="1:7" ht="27">
      <c r="A26" s="131">
        <v>18</v>
      </c>
      <c r="B26" s="548" t="s">
        <v>335</v>
      </c>
      <c r="C26" s="546"/>
      <c r="D26" s="550"/>
      <c r="E26" s="546"/>
      <c r="F26" s="546"/>
      <c r="G26" s="547"/>
    </row>
    <row r="27" spans="1:7">
      <c r="A27" s="131">
        <v>19</v>
      </c>
      <c r="B27" s="548" t="s">
        <v>336</v>
      </c>
      <c r="C27" s="546"/>
      <c r="D27" s="550"/>
      <c r="E27" s="546"/>
      <c r="F27" s="546"/>
      <c r="G27" s="547"/>
    </row>
    <row r="28" spans="1:7">
      <c r="A28" s="131">
        <v>20</v>
      </c>
      <c r="B28" s="561" t="s">
        <v>337</v>
      </c>
      <c r="C28" s="546"/>
      <c r="D28" s="550"/>
      <c r="E28" s="546"/>
      <c r="F28" s="546"/>
      <c r="G28" s="547"/>
    </row>
    <row r="29" spans="1:7">
      <c r="A29" s="131">
        <v>21</v>
      </c>
      <c r="B29" s="548" t="s">
        <v>338</v>
      </c>
      <c r="C29" s="546"/>
      <c r="D29" s="550"/>
      <c r="E29" s="546"/>
      <c r="F29" s="546"/>
      <c r="G29" s="547"/>
    </row>
    <row r="30" spans="1:7">
      <c r="A30" s="131">
        <v>22</v>
      </c>
      <c r="B30" s="561" t="s">
        <v>337</v>
      </c>
      <c r="C30" s="546"/>
      <c r="D30" s="550"/>
      <c r="E30" s="546"/>
      <c r="F30" s="546"/>
      <c r="G30" s="547"/>
    </row>
    <row r="31" spans="1:7">
      <c r="A31" s="131">
        <v>23</v>
      </c>
      <c r="B31" s="548" t="s">
        <v>339</v>
      </c>
      <c r="C31" s="546"/>
      <c r="D31" s="550"/>
      <c r="E31" s="546"/>
      <c r="F31" s="546"/>
      <c r="G31" s="547"/>
    </row>
    <row r="32" spans="1:7">
      <c r="A32" s="131">
        <v>24</v>
      </c>
      <c r="B32" s="545" t="s">
        <v>340</v>
      </c>
      <c r="C32" s="546"/>
      <c r="D32" s="550"/>
      <c r="E32" s="546"/>
      <c r="F32" s="546"/>
      <c r="G32" s="547"/>
    </row>
    <row r="33" spans="1:7">
      <c r="A33" s="131">
        <v>25</v>
      </c>
      <c r="B33" s="545" t="s">
        <v>341</v>
      </c>
      <c r="C33" s="546">
        <f>SUM(C34:C35)</f>
        <v>0</v>
      </c>
      <c r="D33" s="546">
        <f>SUM(D34:D35)</f>
        <v>0</v>
      </c>
      <c r="E33" s="546">
        <f>SUM(E34:E35)</f>
        <v>0</v>
      </c>
      <c r="F33" s="546">
        <f>SUM(F34:F35)</f>
        <v>0</v>
      </c>
      <c r="G33" s="547">
        <f>SUM(G34:G35)</f>
        <v>0</v>
      </c>
    </row>
    <row r="34" spans="1:7">
      <c r="A34" s="131">
        <v>26</v>
      </c>
      <c r="B34" s="548" t="s">
        <v>342</v>
      </c>
      <c r="C34" s="549"/>
      <c r="D34" s="550"/>
      <c r="E34" s="546"/>
      <c r="F34" s="546"/>
      <c r="G34" s="547"/>
    </row>
    <row r="35" spans="1:7">
      <c r="A35" s="131">
        <v>27</v>
      </c>
      <c r="B35" s="548" t="s">
        <v>343</v>
      </c>
      <c r="C35" s="546"/>
      <c r="D35" s="550"/>
      <c r="E35" s="546"/>
      <c r="F35" s="546"/>
      <c r="G35" s="547"/>
    </row>
    <row r="36" spans="1:7">
      <c r="A36" s="131">
        <v>28</v>
      </c>
      <c r="B36" s="545" t="s">
        <v>344</v>
      </c>
      <c r="C36" s="546"/>
      <c r="D36" s="550"/>
      <c r="E36" s="546"/>
      <c r="F36" s="546"/>
      <c r="G36" s="547"/>
    </row>
    <row r="37" spans="1:7">
      <c r="A37" s="551">
        <v>29</v>
      </c>
      <c r="B37" s="552" t="s">
        <v>345</v>
      </c>
      <c r="C37" s="549"/>
      <c r="D37" s="549"/>
      <c r="E37" s="549"/>
      <c r="F37" s="549"/>
      <c r="G37" s="553">
        <f>SUM(G23:G24,G32:G33,G36)</f>
        <v>0</v>
      </c>
    </row>
    <row r="38" spans="1:7">
      <c r="A38" s="541"/>
      <c r="B38" s="562"/>
      <c r="C38" s="563"/>
      <c r="D38" s="563"/>
      <c r="E38" s="563"/>
      <c r="F38" s="563"/>
      <c r="G38" s="564"/>
    </row>
    <row r="39" spans="1:7" ht="15" thickBot="1">
      <c r="A39" s="565">
        <v>30</v>
      </c>
      <c r="B39" s="566" t="s">
        <v>346</v>
      </c>
      <c r="C39" s="567"/>
      <c r="D39" s="568"/>
      <c r="E39" s="568"/>
      <c r="F39" s="569"/>
      <c r="G39" s="570">
        <f>IFERROR(G21/G37,0)</f>
        <v>0</v>
      </c>
    </row>
    <row r="42" spans="1:7" s="488" customFormat="1" ht="39.6">
      <c r="A42" s="571"/>
      <c r="B42" s="572" t="s">
        <v>347</v>
      </c>
      <c r="C42" s="571"/>
      <c r="D42" s="571"/>
      <c r="E42" s="571"/>
      <c r="F42" s="571"/>
      <c r="G42" s="571"/>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sqref="A1:H1048576"/>
    </sheetView>
  </sheetViews>
  <sheetFormatPr defaultColWidth="9.21875" defaultRowHeight="12"/>
  <cols>
    <col min="1" max="1" width="11.77734375" style="574" bestFit="1" customWidth="1"/>
    <col min="2" max="2" width="105.21875" style="574" bestFit="1" customWidth="1"/>
    <col min="3" max="3" width="13.77734375" style="574" bestFit="1" customWidth="1"/>
    <col min="4" max="4" width="8.77734375" style="574" bestFit="1" customWidth="1"/>
    <col min="5" max="5" width="17.33203125" style="574" bestFit="1" customWidth="1"/>
    <col min="6" max="6" width="8.77734375" style="574" bestFit="1" customWidth="1"/>
    <col min="7" max="7" width="30.44140625" style="574" customWidth="1"/>
    <col min="8" max="8" width="5.109375" style="574" bestFit="1" customWidth="1"/>
    <col min="9" max="16384" width="9.21875" style="415"/>
  </cols>
  <sheetData>
    <row r="1" spans="1:8" ht="13.2">
      <c r="A1" s="487" t="s">
        <v>684</v>
      </c>
      <c r="B1" s="573">
        <f>'Info '!C2</f>
        <v>0</v>
      </c>
    </row>
    <row r="2" spans="1:8">
      <c r="A2" s="575" t="s">
        <v>32</v>
      </c>
      <c r="B2" s="576">
        <f>'1. key ratios '!B2</f>
        <v>45747</v>
      </c>
    </row>
    <row r="3" spans="1:8">
      <c r="A3" s="577" t="s">
        <v>352</v>
      </c>
    </row>
    <row r="5" spans="1:8" ht="12" customHeight="1">
      <c r="A5" s="761" t="s">
        <v>353</v>
      </c>
      <c r="B5" s="762"/>
      <c r="C5" s="767" t="s">
        <v>354</v>
      </c>
      <c r="D5" s="768"/>
      <c r="E5" s="768"/>
      <c r="F5" s="768"/>
      <c r="G5" s="768"/>
      <c r="H5" s="769"/>
    </row>
    <row r="6" spans="1:8">
      <c r="A6" s="763"/>
      <c r="B6" s="764"/>
      <c r="C6" s="770"/>
      <c r="D6" s="771"/>
      <c r="E6" s="771"/>
      <c r="F6" s="771"/>
      <c r="G6" s="771"/>
      <c r="H6" s="772"/>
    </row>
    <row r="7" spans="1:8">
      <c r="A7" s="765"/>
      <c r="B7" s="766"/>
      <c r="C7" s="578" t="s">
        <v>355</v>
      </c>
      <c r="D7" s="578" t="s">
        <v>356</v>
      </c>
      <c r="E7" s="578" t="s">
        <v>357</v>
      </c>
      <c r="F7" s="578" t="s">
        <v>358</v>
      </c>
      <c r="G7" s="578" t="s">
        <v>359</v>
      </c>
      <c r="H7" s="578" t="s">
        <v>63</v>
      </c>
    </row>
    <row r="8" spans="1:8">
      <c r="A8" s="579">
        <v>1</v>
      </c>
      <c r="B8" s="580" t="s">
        <v>51</v>
      </c>
      <c r="C8" s="581"/>
      <c r="D8" s="581"/>
      <c r="E8" s="581"/>
      <c r="F8" s="581"/>
      <c r="G8" s="581"/>
      <c r="H8" s="581">
        <f t="shared" ref="H8:H21" si="0">SUM(C8:G8)</f>
        <v>0</v>
      </c>
    </row>
    <row r="9" spans="1:8">
      <c r="A9" s="579">
        <v>2</v>
      </c>
      <c r="B9" s="580" t="s">
        <v>52</v>
      </c>
      <c r="C9" s="581"/>
      <c r="D9" s="581"/>
      <c r="E9" s="581"/>
      <c r="F9" s="581"/>
      <c r="G9" s="581"/>
      <c r="H9" s="581">
        <f t="shared" si="0"/>
        <v>0</v>
      </c>
    </row>
    <row r="10" spans="1:8">
      <c r="A10" s="579">
        <v>3</v>
      </c>
      <c r="B10" s="580" t="s">
        <v>139</v>
      </c>
      <c r="C10" s="581"/>
      <c r="D10" s="581"/>
      <c r="E10" s="581"/>
      <c r="F10" s="581"/>
      <c r="G10" s="581"/>
      <c r="H10" s="581">
        <f t="shared" si="0"/>
        <v>0</v>
      </c>
    </row>
    <row r="11" spans="1:8">
      <c r="A11" s="579">
        <v>4</v>
      </c>
      <c r="B11" s="580" t="s">
        <v>53</v>
      </c>
      <c r="C11" s="581"/>
      <c r="D11" s="581"/>
      <c r="E11" s="581"/>
      <c r="F11" s="581"/>
      <c r="G11" s="581"/>
      <c r="H11" s="581">
        <f t="shared" si="0"/>
        <v>0</v>
      </c>
    </row>
    <row r="12" spans="1:8">
      <c r="A12" s="579">
        <v>5</v>
      </c>
      <c r="B12" s="580" t="s">
        <v>54</v>
      </c>
      <c r="C12" s="581"/>
      <c r="D12" s="581"/>
      <c r="E12" s="581"/>
      <c r="F12" s="581"/>
      <c r="G12" s="581"/>
      <c r="H12" s="581">
        <f t="shared" si="0"/>
        <v>0</v>
      </c>
    </row>
    <row r="13" spans="1:8">
      <c r="A13" s="579">
        <v>6</v>
      </c>
      <c r="B13" s="580" t="s">
        <v>691</v>
      </c>
      <c r="C13" s="581"/>
      <c r="D13" s="581"/>
      <c r="E13" s="581"/>
      <c r="F13" s="581"/>
      <c r="G13" s="581"/>
      <c r="H13" s="581">
        <f t="shared" si="0"/>
        <v>0</v>
      </c>
    </row>
    <row r="14" spans="1:8">
      <c r="A14" s="579">
        <v>7</v>
      </c>
      <c r="B14" s="580" t="s">
        <v>55</v>
      </c>
      <c r="C14" s="581"/>
      <c r="D14" s="581"/>
      <c r="E14" s="581"/>
      <c r="F14" s="581"/>
      <c r="G14" s="581"/>
      <c r="H14" s="581">
        <f t="shared" si="0"/>
        <v>0</v>
      </c>
    </row>
    <row r="15" spans="1:8">
      <c r="A15" s="579">
        <v>8</v>
      </c>
      <c r="B15" s="582" t="s">
        <v>56</v>
      </c>
      <c r="C15" s="581"/>
      <c r="D15" s="581"/>
      <c r="E15" s="581"/>
      <c r="F15" s="581"/>
      <c r="G15" s="581"/>
      <c r="H15" s="581">
        <f t="shared" si="0"/>
        <v>0</v>
      </c>
    </row>
    <row r="16" spans="1:8">
      <c r="A16" s="579">
        <v>9</v>
      </c>
      <c r="B16" s="580" t="s">
        <v>57</v>
      </c>
      <c r="C16" s="581"/>
      <c r="D16" s="581"/>
      <c r="E16" s="581"/>
      <c r="F16" s="581"/>
      <c r="G16" s="581"/>
      <c r="H16" s="581">
        <f t="shared" si="0"/>
        <v>0</v>
      </c>
    </row>
    <row r="17" spans="1:8">
      <c r="A17" s="579">
        <v>10</v>
      </c>
      <c r="B17" s="583" t="s">
        <v>367</v>
      </c>
      <c r="C17" s="581"/>
      <c r="D17" s="581"/>
      <c r="E17" s="581"/>
      <c r="F17" s="581"/>
      <c r="G17" s="581"/>
      <c r="H17" s="581">
        <f t="shared" si="0"/>
        <v>0</v>
      </c>
    </row>
    <row r="18" spans="1:8">
      <c r="A18" s="579">
        <v>11</v>
      </c>
      <c r="B18" s="580" t="s">
        <v>59</v>
      </c>
      <c r="C18" s="581"/>
      <c r="D18" s="581"/>
      <c r="E18" s="581"/>
      <c r="F18" s="581"/>
      <c r="G18" s="581"/>
      <c r="H18" s="581">
        <f t="shared" si="0"/>
        <v>0</v>
      </c>
    </row>
    <row r="19" spans="1:8">
      <c r="A19" s="579">
        <v>12</v>
      </c>
      <c r="B19" s="580" t="s">
        <v>60</v>
      </c>
      <c r="C19" s="581"/>
      <c r="D19" s="581"/>
      <c r="E19" s="581"/>
      <c r="F19" s="581"/>
      <c r="G19" s="581"/>
      <c r="H19" s="581">
        <f t="shared" si="0"/>
        <v>0</v>
      </c>
    </row>
    <row r="20" spans="1:8">
      <c r="A20" s="584">
        <v>13</v>
      </c>
      <c r="B20" s="582" t="s">
        <v>131</v>
      </c>
      <c r="C20" s="581"/>
      <c r="D20" s="581"/>
      <c r="E20" s="581"/>
      <c r="F20" s="581"/>
      <c r="G20" s="581"/>
      <c r="H20" s="581">
        <f t="shared" si="0"/>
        <v>0</v>
      </c>
    </row>
    <row r="21" spans="1:8">
      <c r="A21" s="579">
        <v>14</v>
      </c>
      <c r="B21" s="580" t="s">
        <v>62</v>
      </c>
      <c r="C21" s="581"/>
      <c r="D21" s="581"/>
      <c r="E21" s="581"/>
      <c r="F21" s="581"/>
      <c r="G21" s="581"/>
      <c r="H21" s="581">
        <f t="shared" si="0"/>
        <v>0</v>
      </c>
    </row>
    <row r="22" spans="1:8">
      <c r="A22" s="585">
        <v>15</v>
      </c>
      <c r="B22" s="581" t="s">
        <v>63</v>
      </c>
      <c r="C22" s="581">
        <f>SUM(C18:C21)+SUM(C8:C16)</f>
        <v>0</v>
      </c>
      <c r="D22" s="581">
        <f t="shared" ref="D22:H22" si="1">SUM(D18:D21)+SUM(D8:D16)</f>
        <v>0</v>
      </c>
      <c r="E22" s="581">
        <f t="shared" si="1"/>
        <v>0</v>
      </c>
      <c r="F22" s="581">
        <f t="shared" si="1"/>
        <v>0</v>
      </c>
      <c r="G22" s="581">
        <f t="shared" si="1"/>
        <v>0</v>
      </c>
      <c r="H22" s="581">
        <f t="shared" si="1"/>
        <v>0</v>
      </c>
    </row>
    <row r="26" spans="1:8" ht="22.8">
      <c r="B26" s="586" t="s">
        <v>452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71" zoomScaleNormal="80" workbookViewId="0">
      <selection sqref="A1:H1048576"/>
    </sheetView>
  </sheetViews>
  <sheetFormatPr defaultColWidth="9.21875" defaultRowHeight="12"/>
  <cols>
    <col min="1" max="1" width="11.77734375" style="601" bestFit="1" customWidth="1"/>
    <col min="2" max="2" width="86.77734375" style="574" customWidth="1"/>
    <col min="3" max="4" width="31.5546875" style="574" customWidth="1"/>
    <col min="5" max="5" width="15.109375" style="602" bestFit="1" customWidth="1"/>
    <col min="6" max="6" width="11.77734375" style="602" bestFit="1" customWidth="1"/>
    <col min="7" max="7" width="21.5546875" style="574" bestFit="1" customWidth="1"/>
    <col min="8" max="8" width="41.44140625" style="574" customWidth="1"/>
    <col min="9" max="16384" width="9.21875" style="415"/>
  </cols>
  <sheetData>
    <row r="1" spans="1:8" ht="13.2">
      <c r="A1" s="487" t="s">
        <v>684</v>
      </c>
      <c r="B1" s="573">
        <f>'Info '!C2</f>
        <v>0</v>
      </c>
      <c r="C1" s="587"/>
      <c r="D1" s="587"/>
      <c r="E1" s="587"/>
      <c r="F1" s="587"/>
      <c r="G1" s="587"/>
      <c r="H1" s="587"/>
    </row>
    <row r="2" spans="1:8">
      <c r="A2" s="575" t="s">
        <v>32</v>
      </c>
      <c r="B2" s="576">
        <f>'1. key ratios '!B2</f>
        <v>45747</v>
      </c>
      <c r="C2" s="587"/>
      <c r="D2" s="587"/>
      <c r="E2" s="587"/>
      <c r="F2" s="587"/>
      <c r="G2" s="587"/>
      <c r="H2" s="587"/>
    </row>
    <row r="3" spans="1:8">
      <c r="A3" s="577" t="s">
        <v>360</v>
      </c>
      <c r="B3" s="587"/>
      <c r="C3" s="587"/>
      <c r="D3" s="587"/>
      <c r="E3" s="587"/>
      <c r="F3" s="587"/>
      <c r="G3" s="587"/>
      <c r="H3" s="587"/>
    </row>
    <row r="4" spans="1:8">
      <c r="A4" s="588"/>
      <c r="B4" s="587"/>
      <c r="C4" s="589" t="s">
        <v>0</v>
      </c>
      <c r="D4" s="589" t="s">
        <v>1</v>
      </c>
      <c r="E4" s="589" t="s">
        <v>2</v>
      </c>
      <c r="F4" s="589" t="s">
        <v>3</v>
      </c>
      <c r="G4" s="589" t="s">
        <v>4</v>
      </c>
      <c r="H4" s="589" t="s">
        <v>6</v>
      </c>
    </row>
    <row r="5" spans="1:8" ht="34.049999999999997" customHeight="1">
      <c r="A5" s="761" t="s">
        <v>361</v>
      </c>
      <c r="B5" s="762"/>
      <c r="C5" s="775" t="s">
        <v>362</v>
      </c>
      <c r="D5" s="775"/>
      <c r="E5" s="775" t="s">
        <v>597</v>
      </c>
      <c r="F5" s="773" t="s">
        <v>363</v>
      </c>
      <c r="G5" s="773" t="s">
        <v>364</v>
      </c>
      <c r="H5" s="590" t="s">
        <v>596</v>
      </c>
    </row>
    <row r="6" spans="1:8" ht="22.8">
      <c r="A6" s="765"/>
      <c r="B6" s="766"/>
      <c r="C6" s="591" t="s">
        <v>365</v>
      </c>
      <c r="D6" s="591" t="s">
        <v>366</v>
      </c>
      <c r="E6" s="775"/>
      <c r="F6" s="774"/>
      <c r="G6" s="774"/>
      <c r="H6" s="590" t="s">
        <v>595</v>
      </c>
    </row>
    <row r="7" spans="1:8">
      <c r="A7" s="592">
        <v>1</v>
      </c>
      <c r="B7" s="580" t="s">
        <v>51</v>
      </c>
      <c r="C7" s="593"/>
      <c r="D7" s="593"/>
      <c r="E7" s="594"/>
      <c r="F7" s="594"/>
      <c r="G7" s="593"/>
      <c r="H7" s="595">
        <f>C7+D7-E7-F7</f>
        <v>0</v>
      </c>
    </row>
    <row r="8" spans="1:8">
      <c r="A8" s="592">
        <v>2</v>
      </c>
      <c r="B8" s="580" t="s">
        <v>52</v>
      </c>
      <c r="C8" s="593"/>
      <c r="D8" s="593"/>
      <c r="E8" s="594"/>
      <c r="F8" s="594"/>
      <c r="G8" s="593"/>
      <c r="H8" s="595">
        <f t="shared" ref="H8:H20" si="0">C8+D8-E8-F8</f>
        <v>0</v>
      </c>
    </row>
    <row r="9" spans="1:8">
      <c r="A9" s="592">
        <v>3</v>
      </c>
      <c r="B9" s="580" t="s">
        <v>139</v>
      </c>
      <c r="C9" s="593"/>
      <c r="D9" s="593"/>
      <c r="E9" s="594"/>
      <c r="F9" s="594"/>
      <c r="G9" s="593"/>
      <c r="H9" s="595">
        <f t="shared" si="0"/>
        <v>0</v>
      </c>
    </row>
    <row r="10" spans="1:8">
      <c r="A10" s="592">
        <v>4</v>
      </c>
      <c r="B10" s="580" t="s">
        <v>53</v>
      </c>
      <c r="C10" s="593"/>
      <c r="D10" s="593"/>
      <c r="E10" s="594"/>
      <c r="F10" s="594"/>
      <c r="G10" s="593"/>
      <c r="H10" s="595">
        <f t="shared" si="0"/>
        <v>0</v>
      </c>
    </row>
    <row r="11" spans="1:8">
      <c r="A11" s="592">
        <v>5</v>
      </c>
      <c r="B11" s="580" t="s">
        <v>54</v>
      </c>
      <c r="C11" s="593"/>
      <c r="D11" s="593"/>
      <c r="E11" s="594"/>
      <c r="F11" s="594"/>
      <c r="G11" s="593"/>
      <c r="H11" s="595">
        <f t="shared" si="0"/>
        <v>0</v>
      </c>
    </row>
    <row r="12" spans="1:8">
      <c r="A12" s="592">
        <v>6</v>
      </c>
      <c r="B12" s="580" t="s">
        <v>691</v>
      </c>
      <c r="C12" s="593"/>
      <c r="D12" s="593"/>
      <c r="E12" s="594"/>
      <c r="F12" s="594"/>
      <c r="G12" s="593"/>
      <c r="H12" s="595">
        <f t="shared" si="0"/>
        <v>0</v>
      </c>
    </row>
    <row r="13" spans="1:8">
      <c r="A13" s="592">
        <v>7</v>
      </c>
      <c r="B13" s="580" t="s">
        <v>55</v>
      </c>
      <c r="C13" s="593"/>
      <c r="D13" s="593"/>
      <c r="E13" s="594"/>
      <c r="F13" s="594"/>
      <c r="G13" s="593"/>
      <c r="H13" s="595">
        <f t="shared" si="0"/>
        <v>0</v>
      </c>
    </row>
    <row r="14" spans="1:8">
      <c r="A14" s="592">
        <v>8</v>
      </c>
      <c r="B14" s="582" t="s">
        <v>56</v>
      </c>
      <c r="C14" s="593"/>
      <c r="D14" s="593"/>
      <c r="E14" s="594"/>
      <c r="F14" s="594"/>
      <c r="G14" s="593"/>
      <c r="H14" s="595">
        <f t="shared" si="0"/>
        <v>0</v>
      </c>
    </row>
    <row r="15" spans="1:8">
      <c r="A15" s="592">
        <v>9</v>
      </c>
      <c r="B15" s="580" t="s">
        <v>57</v>
      </c>
      <c r="C15" s="593"/>
      <c r="D15" s="593"/>
      <c r="E15" s="594"/>
      <c r="F15" s="594"/>
      <c r="G15" s="593"/>
      <c r="H15" s="595">
        <f t="shared" si="0"/>
        <v>0</v>
      </c>
    </row>
    <row r="16" spans="1:8">
      <c r="A16" s="592">
        <v>10</v>
      </c>
      <c r="B16" s="583" t="s">
        <v>367</v>
      </c>
      <c r="C16" s="593"/>
      <c r="D16" s="593"/>
      <c r="E16" s="594"/>
      <c r="F16" s="594"/>
      <c r="G16" s="593"/>
      <c r="H16" s="595">
        <f t="shared" si="0"/>
        <v>0</v>
      </c>
    </row>
    <row r="17" spans="1:8">
      <c r="A17" s="592">
        <v>11</v>
      </c>
      <c r="B17" s="580" t="s">
        <v>59</v>
      </c>
      <c r="C17" s="593"/>
      <c r="D17" s="593"/>
      <c r="E17" s="594"/>
      <c r="F17" s="594"/>
      <c r="G17" s="593"/>
      <c r="H17" s="595">
        <f t="shared" si="0"/>
        <v>0</v>
      </c>
    </row>
    <row r="18" spans="1:8">
      <c r="A18" s="592">
        <v>12</v>
      </c>
      <c r="B18" s="580" t="s">
        <v>60</v>
      </c>
      <c r="C18" s="593"/>
      <c r="D18" s="593"/>
      <c r="E18" s="594"/>
      <c r="F18" s="594"/>
      <c r="G18" s="593"/>
      <c r="H18" s="595">
        <f t="shared" si="0"/>
        <v>0</v>
      </c>
    </row>
    <row r="19" spans="1:8">
      <c r="A19" s="596">
        <v>13</v>
      </c>
      <c r="B19" s="582" t="s">
        <v>131</v>
      </c>
      <c r="C19" s="593"/>
      <c r="D19" s="593"/>
      <c r="E19" s="594"/>
      <c r="F19" s="594"/>
      <c r="G19" s="593"/>
      <c r="H19" s="595">
        <f t="shared" si="0"/>
        <v>0</v>
      </c>
    </row>
    <row r="20" spans="1:8">
      <c r="A20" s="592">
        <v>14</v>
      </c>
      <c r="B20" s="580" t="s">
        <v>62</v>
      </c>
      <c r="C20" s="593"/>
      <c r="D20" s="593"/>
      <c r="E20" s="594"/>
      <c r="F20" s="594"/>
      <c r="G20" s="593"/>
      <c r="H20" s="595">
        <f t="shared" si="0"/>
        <v>0</v>
      </c>
    </row>
    <row r="21" spans="1:8" s="416" customFormat="1">
      <c r="A21" s="597">
        <v>15</v>
      </c>
      <c r="B21" s="598" t="s">
        <v>63</v>
      </c>
      <c r="C21" s="598">
        <f t="shared" ref="C21:H21" si="1">SUM(C7:C15)+SUM(C17:C20)</f>
        <v>0</v>
      </c>
      <c r="D21" s="598">
        <f t="shared" si="1"/>
        <v>0</v>
      </c>
      <c r="E21" s="598">
        <f t="shared" si="1"/>
        <v>0</v>
      </c>
      <c r="F21" s="598">
        <f t="shared" si="1"/>
        <v>0</v>
      </c>
      <c r="G21" s="598">
        <f t="shared" si="1"/>
        <v>0</v>
      </c>
      <c r="H21" s="595">
        <f t="shared" si="1"/>
        <v>0</v>
      </c>
    </row>
    <row r="22" spans="1:8">
      <c r="A22" s="599">
        <v>16</v>
      </c>
      <c r="B22" s="600" t="s">
        <v>368</v>
      </c>
      <c r="C22" s="593"/>
      <c r="D22" s="593"/>
      <c r="E22" s="594"/>
      <c r="F22" s="594"/>
      <c r="G22" s="593"/>
      <c r="H22" s="595">
        <f>C22+D22-E22-F22</f>
        <v>0</v>
      </c>
    </row>
    <row r="23" spans="1:8">
      <c r="A23" s="599">
        <v>17</v>
      </c>
      <c r="B23" s="600" t="s">
        <v>369</v>
      </c>
      <c r="C23" s="593"/>
      <c r="D23" s="593"/>
      <c r="E23" s="594"/>
      <c r="F23" s="594"/>
      <c r="G23" s="593"/>
      <c r="H23" s="595">
        <f>C23+D23-E23-F23</f>
        <v>0</v>
      </c>
    </row>
    <row r="25" spans="1:8">
      <c r="E25" s="574"/>
      <c r="F25" s="574"/>
    </row>
    <row r="26" spans="1:8" ht="42.45" customHeight="1">
      <c r="B26" s="586" t="s">
        <v>452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71" zoomScaleNormal="80" workbookViewId="0">
      <selection activeCell="B30" sqref="B30"/>
    </sheetView>
  </sheetViews>
  <sheetFormatPr defaultColWidth="9.21875" defaultRowHeight="12"/>
  <cols>
    <col min="1" max="1" width="11" style="574" bestFit="1" customWidth="1"/>
    <col min="2" max="2" width="93.44140625" style="574" customWidth="1"/>
    <col min="3" max="4" width="35" style="574" customWidth="1"/>
    <col min="5" max="5" width="15.109375" style="574" bestFit="1" customWidth="1"/>
    <col min="6" max="6" width="11.77734375" style="574" bestFit="1" customWidth="1"/>
    <col min="7" max="7" width="22" style="574" customWidth="1"/>
    <col min="8" max="8" width="19.88671875" style="574" customWidth="1"/>
    <col min="9" max="16384" width="9.21875" style="415"/>
  </cols>
  <sheetData>
    <row r="1" spans="1:8" ht="13.2">
      <c r="A1" s="487" t="s">
        <v>684</v>
      </c>
      <c r="B1" s="573">
        <f>'Info '!C2</f>
        <v>0</v>
      </c>
      <c r="C1" s="587"/>
      <c r="D1" s="587"/>
      <c r="E1" s="587"/>
      <c r="F1" s="587"/>
      <c r="G1" s="587"/>
      <c r="H1" s="587"/>
    </row>
    <row r="2" spans="1:8">
      <c r="A2" s="575" t="s">
        <v>32</v>
      </c>
      <c r="B2" s="576">
        <f>'1. key ratios '!B2</f>
        <v>45747</v>
      </c>
      <c r="C2" s="587"/>
      <c r="D2" s="587"/>
      <c r="E2" s="587"/>
      <c r="F2" s="587"/>
      <c r="G2" s="587"/>
      <c r="H2" s="587"/>
    </row>
    <row r="3" spans="1:8">
      <c r="A3" s="577" t="s">
        <v>370</v>
      </c>
      <c r="B3" s="587"/>
      <c r="C3" s="587"/>
      <c r="D3" s="587"/>
      <c r="E3" s="587"/>
      <c r="F3" s="587"/>
      <c r="G3" s="587"/>
      <c r="H3" s="587"/>
    </row>
    <row r="4" spans="1:8">
      <c r="A4" s="588"/>
      <c r="B4" s="587"/>
      <c r="C4" s="589" t="s">
        <v>0</v>
      </c>
      <c r="D4" s="589" t="s">
        <v>1</v>
      </c>
      <c r="E4" s="589" t="s">
        <v>2</v>
      </c>
      <c r="F4" s="589" t="s">
        <v>3</v>
      </c>
      <c r="G4" s="589" t="s">
        <v>4</v>
      </c>
      <c r="H4" s="589" t="s">
        <v>6</v>
      </c>
    </row>
    <row r="5" spans="1:8" ht="41.55" customHeight="1">
      <c r="A5" s="761" t="s">
        <v>361</v>
      </c>
      <c r="B5" s="762"/>
      <c r="C5" s="775" t="s">
        <v>362</v>
      </c>
      <c r="D5" s="775"/>
      <c r="E5" s="775" t="s">
        <v>597</v>
      </c>
      <c r="F5" s="773" t="s">
        <v>363</v>
      </c>
      <c r="G5" s="773" t="s">
        <v>364</v>
      </c>
      <c r="H5" s="590" t="s">
        <v>596</v>
      </c>
    </row>
    <row r="6" spans="1:8" ht="22.8">
      <c r="A6" s="765"/>
      <c r="B6" s="766"/>
      <c r="C6" s="591" t="s">
        <v>365</v>
      </c>
      <c r="D6" s="591" t="s">
        <v>366</v>
      </c>
      <c r="E6" s="775"/>
      <c r="F6" s="774"/>
      <c r="G6" s="774"/>
      <c r="H6" s="590" t="s">
        <v>595</v>
      </c>
    </row>
    <row r="7" spans="1:8">
      <c r="A7" s="593">
        <v>1</v>
      </c>
      <c r="B7" s="603" t="s">
        <v>456</v>
      </c>
      <c r="C7" s="593"/>
      <c r="D7" s="593"/>
      <c r="E7" s="593"/>
      <c r="F7" s="593"/>
      <c r="G7" s="593"/>
      <c r="H7" s="595">
        <f t="shared" ref="H7:H34" si="0">C7+D7-E7-F7</f>
        <v>0</v>
      </c>
    </row>
    <row r="8" spans="1:8">
      <c r="A8" s="593">
        <v>2</v>
      </c>
      <c r="B8" s="603" t="s">
        <v>371</v>
      </c>
      <c r="C8" s="593"/>
      <c r="D8" s="593"/>
      <c r="E8" s="593"/>
      <c r="F8" s="593"/>
      <c r="G8" s="593"/>
      <c r="H8" s="595">
        <f t="shared" si="0"/>
        <v>0</v>
      </c>
    </row>
    <row r="9" spans="1:8">
      <c r="A9" s="593">
        <v>3</v>
      </c>
      <c r="B9" s="603" t="s">
        <v>372</v>
      </c>
      <c r="C9" s="593"/>
      <c r="D9" s="593"/>
      <c r="E9" s="593"/>
      <c r="F9" s="593"/>
      <c r="G9" s="593"/>
      <c r="H9" s="595">
        <f t="shared" si="0"/>
        <v>0</v>
      </c>
    </row>
    <row r="10" spans="1:8">
      <c r="A10" s="593">
        <v>4</v>
      </c>
      <c r="B10" s="603" t="s">
        <v>457</v>
      </c>
      <c r="C10" s="593"/>
      <c r="D10" s="593"/>
      <c r="E10" s="593"/>
      <c r="F10" s="593"/>
      <c r="G10" s="593"/>
      <c r="H10" s="595">
        <f t="shared" si="0"/>
        <v>0</v>
      </c>
    </row>
    <row r="11" spans="1:8">
      <c r="A11" s="593">
        <v>5</v>
      </c>
      <c r="B11" s="603" t="s">
        <v>373</v>
      </c>
      <c r="C11" s="593"/>
      <c r="D11" s="593"/>
      <c r="E11" s="593"/>
      <c r="F11" s="593"/>
      <c r="G11" s="593"/>
      <c r="H11" s="595">
        <f t="shared" si="0"/>
        <v>0</v>
      </c>
    </row>
    <row r="12" spans="1:8">
      <c r="A12" s="593">
        <v>6</v>
      </c>
      <c r="B12" s="603" t="s">
        <v>374</v>
      </c>
      <c r="C12" s="593"/>
      <c r="D12" s="593"/>
      <c r="E12" s="593"/>
      <c r="F12" s="593"/>
      <c r="G12" s="593"/>
      <c r="H12" s="595">
        <f t="shared" si="0"/>
        <v>0</v>
      </c>
    </row>
    <row r="13" spans="1:8">
      <c r="A13" s="593">
        <v>7</v>
      </c>
      <c r="B13" s="603" t="s">
        <v>375</v>
      </c>
      <c r="C13" s="593"/>
      <c r="D13" s="593"/>
      <c r="E13" s="593"/>
      <c r="F13" s="593"/>
      <c r="G13" s="593"/>
      <c r="H13" s="595">
        <f t="shared" si="0"/>
        <v>0</v>
      </c>
    </row>
    <row r="14" spans="1:8">
      <c r="A14" s="593">
        <v>8</v>
      </c>
      <c r="B14" s="603" t="s">
        <v>376</v>
      </c>
      <c r="C14" s="593"/>
      <c r="D14" s="593"/>
      <c r="E14" s="593"/>
      <c r="F14" s="593"/>
      <c r="G14" s="593"/>
      <c r="H14" s="595">
        <f t="shared" si="0"/>
        <v>0</v>
      </c>
    </row>
    <row r="15" spans="1:8">
      <c r="A15" s="593">
        <v>9</v>
      </c>
      <c r="B15" s="603" t="s">
        <v>377</v>
      </c>
      <c r="C15" s="593"/>
      <c r="D15" s="593"/>
      <c r="E15" s="593"/>
      <c r="F15" s="593"/>
      <c r="G15" s="593"/>
      <c r="H15" s="595">
        <f t="shared" si="0"/>
        <v>0</v>
      </c>
    </row>
    <row r="16" spans="1:8">
      <c r="A16" s="593">
        <v>10</v>
      </c>
      <c r="B16" s="603" t="s">
        <v>378</v>
      </c>
      <c r="C16" s="593"/>
      <c r="D16" s="593"/>
      <c r="E16" s="593"/>
      <c r="F16" s="593"/>
      <c r="G16" s="593"/>
      <c r="H16" s="595">
        <f t="shared" si="0"/>
        <v>0</v>
      </c>
    </row>
    <row r="17" spans="1:9">
      <c r="A17" s="593">
        <v>11</v>
      </c>
      <c r="B17" s="603" t="s">
        <v>379</v>
      </c>
      <c r="C17" s="593"/>
      <c r="D17" s="593"/>
      <c r="E17" s="593"/>
      <c r="F17" s="593"/>
      <c r="G17" s="593"/>
      <c r="H17" s="595">
        <f t="shared" si="0"/>
        <v>0</v>
      </c>
    </row>
    <row r="18" spans="1:9">
      <c r="A18" s="593">
        <v>12</v>
      </c>
      <c r="B18" s="603" t="s">
        <v>380</v>
      </c>
      <c r="C18" s="593"/>
      <c r="D18" s="593"/>
      <c r="E18" s="593"/>
      <c r="F18" s="593"/>
      <c r="G18" s="593"/>
      <c r="H18" s="595">
        <f t="shared" si="0"/>
        <v>0</v>
      </c>
    </row>
    <row r="19" spans="1:9">
      <c r="A19" s="593">
        <v>13</v>
      </c>
      <c r="B19" s="603" t="s">
        <v>381</v>
      </c>
      <c r="C19" s="593"/>
      <c r="D19" s="593"/>
      <c r="E19" s="593"/>
      <c r="F19" s="593"/>
      <c r="G19" s="593"/>
      <c r="H19" s="595">
        <f t="shared" si="0"/>
        <v>0</v>
      </c>
    </row>
    <row r="20" spans="1:9">
      <c r="A20" s="593">
        <v>14</v>
      </c>
      <c r="B20" s="603" t="s">
        <v>382</v>
      </c>
      <c r="C20" s="593"/>
      <c r="D20" s="593"/>
      <c r="E20" s="593"/>
      <c r="F20" s="593"/>
      <c r="G20" s="593"/>
      <c r="H20" s="595">
        <f t="shared" si="0"/>
        <v>0</v>
      </c>
    </row>
    <row r="21" spans="1:9">
      <c r="A21" s="593">
        <v>15</v>
      </c>
      <c r="B21" s="603" t="s">
        <v>383</v>
      </c>
      <c r="C21" s="593"/>
      <c r="D21" s="593"/>
      <c r="E21" s="593"/>
      <c r="F21" s="593"/>
      <c r="G21" s="593"/>
      <c r="H21" s="595">
        <f t="shared" si="0"/>
        <v>0</v>
      </c>
    </row>
    <row r="22" spans="1:9">
      <c r="A22" s="593">
        <v>16</v>
      </c>
      <c r="B22" s="603" t="s">
        <v>384</v>
      </c>
      <c r="C22" s="593"/>
      <c r="D22" s="593"/>
      <c r="E22" s="593"/>
      <c r="F22" s="593"/>
      <c r="G22" s="593"/>
      <c r="H22" s="595">
        <f t="shared" si="0"/>
        <v>0</v>
      </c>
    </row>
    <row r="23" spans="1:9">
      <c r="A23" s="593">
        <v>17</v>
      </c>
      <c r="B23" s="603" t="s">
        <v>460</v>
      </c>
      <c r="C23" s="593"/>
      <c r="D23" s="593"/>
      <c r="E23" s="593"/>
      <c r="F23" s="593"/>
      <c r="G23" s="593"/>
      <c r="H23" s="595">
        <f t="shared" si="0"/>
        <v>0</v>
      </c>
    </row>
    <row r="24" spans="1:9">
      <c r="A24" s="593">
        <v>18</v>
      </c>
      <c r="B24" s="603" t="s">
        <v>385</v>
      </c>
      <c r="C24" s="593"/>
      <c r="D24" s="593"/>
      <c r="E24" s="593"/>
      <c r="F24" s="593"/>
      <c r="G24" s="593"/>
      <c r="H24" s="595">
        <f t="shared" si="0"/>
        <v>0</v>
      </c>
    </row>
    <row r="25" spans="1:9">
      <c r="A25" s="593">
        <v>19</v>
      </c>
      <c r="B25" s="603" t="s">
        <v>386</v>
      </c>
      <c r="C25" s="593"/>
      <c r="D25" s="593"/>
      <c r="E25" s="593"/>
      <c r="F25" s="593"/>
      <c r="G25" s="593"/>
      <c r="H25" s="595">
        <f t="shared" si="0"/>
        <v>0</v>
      </c>
    </row>
    <row r="26" spans="1:9">
      <c r="A26" s="593">
        <v>20</v>
      </c>
      <c r="B26" s="603" t="s">
        <v>459</v>
      </c>
      <c r="C26" s="593"/>
      <c r="D26" s="593"/>
      <c r="E26" s="593"/>
      <c r="F26" s="593"/>
      <c r="G26" s="593"/>
      <c r="H26" s="595">
        <f t="shared" si="0"/>
        <v>0</v>
      </c>
      <c r="I26" s="418"/>
    </row>
    <row r="27" spans="1:9">
      <c r="A27" s="593">
        <v>21</v>
      </c>
      <c r="B27" s="603" t="s">
        <v>387</v>
      </c>
      <c r="C27" s="593"/>
      <c r="D27" s="593"/>
      <c r="E27" s="593"/>
      <c r="F27" s="593"/>
      <c r="G27" s="593"/>
      <c r="H27" s="595">
        <f t="shared" si="0"/>
        <v>0</v>
      </c>
      <c r="I27" s="418"/>
    </row>
    <row r="28" spans="1:9">
      <c r="A28" s="593">
        <v>22</v>
      </c>
      <c r="B28" s="603" t="s">
        <v>388</v>
      </c>
      <c r="C28" s="593"/>
      <c r="D28" s="593"/>
      <c r="E28" s="593"/>
      <c r="F28" s="593"/>
      <c r="G28" s="593"/>
      <c r="H28" s="595">
        <f t="shared" si="0"/>
        <v>0</v>
      </c>
      <c r="I28" s="418"/>
    </row>
    <row r="29" spans="1:9">
      <c r="A29" s="593">
        <v>23</v>
      </c>
      <c r="B29" s="603" t="s">
        <v>389</v>
      </c>
      <c r="C29" s="593"/>
      <c r="D29" s="593"/>
      <c r="E29" s="593"/>
      <c r="F29" s="593"/>
      <c r="G29" s="593"/>
      <c r="H29" s="595">
        <f t="shared" si="0"/>
        <v>0</v>
      </c>
      <c r="I29" s="418"/>
    </row>
    <row r="30" spans="1:9">
      <c r="A30" s="593">
        <v>24</v>
      </c>
      <c r="B30" s="603" t="s">
        <v>458</v>
      </c>
      <c r="C30" s="593"/>
      <c r="D30" s="593"/>
      <c r="E30" s="593"/>
      <c r="F30" s="593"/>
      <c r="G30" s="593"/>
      <c r="H30" s="595">
        <f t="shared" si="0"/>
        <v>0</v>
      </c>
      <c r="I30" s="418"/>
    </row>
    <row r="31" spans="1:9">
      <c r="A31" s="593">
        <v>25</v>
      </c>
      <c r="B31" s="603" t="s">
        <v>390</v>
      </c>
      <c r="C31" s="593"/>
      <c r="D31" s="593"/>
      <c r="E31" s="593"/>
      <c r="F31" s="593"/>
      <c r="G31" s="593"/>
      <c r="H31" s="595">
        <f t="shared" si="0"/>
        <v>0</v>
      </c>
      <c r="I31" s="418"/>
    </row>
    <row r="32" spans="1:9">
      <c r="A32" s="593">
        <v>26</v>
      </c>
      <c r="B32" s="603" t="s">
        <v>455</v>
      </c>
      <c r="C32" s="593"/>
      <c r="D32" s="593"/>
      <c r="E32" s="593"/>
      <c r="F32" s="593"/>
      <c r="G32" s="593"/>
      <c r="H32" s="595">
        <f t="shared" si="0"/>
        <v>0</v>
      </c>
      <c r="I32" s="418"/>
    </row>
    <row r="33" spans="1:9">
      <c r="A33" s="593">
        <v>27</v>
      </c>
      <c r="B33" s="594" t="s">
        <v>391</v>
      </c>
      <c r="C33" s="593"/>
      <c r="D33" s="593"/>
      <c r="E33" s="593"/>
      <c r="F33" s="593"/>
      <c r="G33" s="593"/>
      <c r="H33" s="595">
        <f t="shared" si="0"/>
        <v>0</v>
      </c>
      <c r="I33" s="418"/>
    </row>
    <row r="34" spans="1:9">
      <c r="A34" s="593">
        <v>28</v>
      </c>
      <c r="B34" s="604" t="s">
        <v>63</v>
      </c>
      <c r="C34" s="598">
        <f>SUM(C7:C33)</f>
        <v>0</v>
      </c>
      <c r="D34" s="598">
        <f>SUM(D7:D33)</f>
        <v>0</v>
      </c>
      <c r="E34" s="598">
        <f>SUM(E7:E33)</f>
        <v>0</v>
      </c>
      <c r="F34" s="598">
        <f>SUM(F7:F33)</f>
        <v>0</v>
      </c>
      <c r="G34" s="598">
        <f>SUM(G7:G33)</f>
        <v>0</v>
      </c>
      <c r="H34" s="595">
        <f t="shared" si="0"/>
        <v>0</v>
      </c>
      <c r="I34" s="418"/>
    </row>
    <row r="35" spans="1:9">
      <c r="A35" s="605"/>
      <c r="B35" s="605"/>
      <c r="C35" s="605"/>
      <c r="D35" s="605"/>
      <c r="E35" s="605"/>
      <c r="F35" s="605"/>
      <c r="G35" s="605"/>
      <c r="H35" s="605"/>
      <c r="I35" s="418"/>
    </row>
    <row r="36" spans="1:9">
      <c r="A36" s="605"/>
      <c r="B36" s="606"/>
      <c r="C36" s="605"/>
      <c r="D36" s="605"/>
      <c r="E36" s="605"/>
      <c r="F36" s="605"/>
      <c r="G36" s="605"/>
      <c r="H36" s="605"/>
      <c r="I36" s="418"/>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B21" sqref="B21"/>
    </sheetView>
  </sheetViews>
  <sheetFormatPr defaultColWidth="9.21875" defaultRowHeight="12"/>
  <cols>
    <col min="1" max="1" width="11.77734375" style="574" bestFit="1" customWidth="1"/>
    <col min="2" max="2" width="108" style="574" bestFit="1" customWidth="1"/>
    <col min="3" max="3" width="35.5546875" style="574" customWidth="1"/>
    <col min="4" max="4" width="38.44140625" style="602" customWidth="1"/>
    <col min="5" max="16384" width="9.21875" style="415"/>
  </cols>
  <sheetData>
    <row r="1" spans="1:4" ht="13.2">
      <c r="A1" s="487" t="s">
        <v>684</v>
      </c>
      <c r="B1" s="573">
        <f>'Info '!C2</f>
        <v>0</v>
      </c>
      <c r="D1" s="574"/>
    </row>
    <row r="2" spans="1:4">
      <c r="A2" s="575" t="s">
        <v>32</v>
      </c>
      <c r="B2" s="576">
        <f>'1. key ratios '!B2</f>
        <v>45747</v>
      </c>
      <c r="D2" s="574"/>
    </row>
    <row r="3" spans="1:4">
      <c r="A3" s="577" t="s">
        <v>392</v>
      </c>
      <c r="D3" s="574"/>
    </row>
    <row r="5" spans="1:4">
      <c r="A5" s="776" t="s">
        <v>604</v>
      </c>
      <c r="B5" s="776"/>
      <c r="C5" s="578" t="s">
        <v>409</v>
      </c>
      <c r="D5" s="578" t="s">
        <v>448</v>
      </c>
    </row>
    <row r="6" spans="1:4">
      <c r="A6" s="607">
        <v>1</v>
      </c>
      <c r="B6" s="608" t="s">
        <v>603</v>
      </c>
      <c r="C6" s="609"/>
      <c r="D6" s="609"/>
    </row>
    <row r="7" spans="1:4">
      <c r="A7" s="610">
        <v>2</v>
      </c>
      <c r="B7" s="608" t="s">
        <v>602</v>
      </c>
      <c r="C7" s="609">
        <f>SUM(C8:C9)</f>
        <v>0</v>
      </c>
      <c r="D7" s="609">
        <f>SUM(D8:D9)</f>
        <v>0</v>
      </c>
    </row>
    <row r="8" spans="1:4">
      <c r="A8" s="611">
        <v>2.1</v>
      </c>
      <c r="B8" s="612" t="s">
        <v>463</v>
      </c>
      <c r="C8" s="609"/>
      <c r="D8" s="609"/>
    </row>
    <row r="9" spans="1:4">
      <c r="A9" s="611">
        <v>2.2000000000000002</v>
      </c>
      <c r="B9" s="612" t="s">
        <v>461</v>
      </c>
      <c r="C9" s="609"/>
      <c r="D9" s="609"/>
    </row>
    <row r="10" spans="1:4">
      <c r="A10" s="607">
        <v>3</v>
      </c>
      <c r="B10" s="608" t="s">
        <v>601</v>
      </c>
      <c r="C10" s="609">
        <f>SUM(C11:C13)</f>
        <v>0</v>
      </c>
      <c r="D10" s="609">
        <f>SUM(D11:D13)</f>
        <v>0</v>
      </c>
    </row>
    <row r="11" spans="1:4">
      <c r="A11" s="611">
        <v>3.1</v>
      </c>
      <c r="B11" s="612" t="s">
        <v>394</v>
      </c>
      <c r="C11" s="609"/>
      <c r="D11" s="609"/>
    </row>
    <row r="12" spans="1:4">
      <c r="A12" s="611">
        <v>3.2</v>
      </c>
      <c r="B12" s="612" t="s">
        <v>600</v>
      </c>
      <c r="C12" s="609"/>
      <c r="D12" s="609"/>
    </row>
    <row r="13" spans="1:4">
      <c r="A13" s="611">
        <v>3.3</v>
      </c>
      <c r="B13" s="612" t="s">
        <v>462</v>
      </c>
      <c r="C13" s="609"/>
      <c r="D13" s="609"/>
    </row>
    <row r="14" spans="1:4">
      <c r="A14" s="610">
        <v>4</v>
      </c>
      <c r="B14" s="613" t="s">
        <v>599</v>
      </c>
      <c r="C14" s="609"/>
      <c r="D14" s="609"/>
    </row>
    <row r="15" spans="1:4">
      <c r="A15" s="614">
        <v>5</v>
      </c>
      <c r="B15" s="608" t="s">
        <v>598</v>
      </c>
      <c r="C15" s="581">
        <f>C6+C7-C10+C14</f>
        <v>0</v>
      </c>
      <c r="D15" s="581">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B15" sqref="B15"/>
    </sheetView>
  </sheetViews>
  <sheetFormatPr defaultColWidth="9.21875" defaultRowHeight="12"/>
  <cols>
    <col min="1" max="1" width="11.77734375" style="574" bestFit="1" customWidth="1"/>
    <col min="2" max="2" width="128.88671875" style="574" bestFit="1" customWidth="1"/>
    <col min="3" max="3" width="37" style="574" customWidth="1"/>
    <col min="4" max="4" width="50.5546875" style="574" customWidth="1"/>
    <col min="5" max="16384" width="9.21875" style="415"/>
  </cols>
  <sheetData>
    <row r="1" spans="1:4" ht="13.2">
      <c r="A1" s="487" t="s">
        <v>684</v>
      </c>
      <c r="B1" s="573">
        <f>'Info '!C2</f>
        <v>0</v>
      </c>
    </row>
    <row r="2" spans="1:4">
      <c r="A2" s="575" t="s">
        <v>32</v>
      </c>
      <c r="B2" s="576">
        <f>'1. key ratios '!B2</f>
        <v>45747</v>
      </c>
    </row>
    <row r="3" spans="1:4">
      <c r="A3" s="577" t="s">
        <v>396</v>
      </c>
    </row>
    <row r="4" spans="1:4">
      <c r="A4" s="577"/>
    </row>
    <row r="5" spans="1:4" ht="15" customHeight="1">
      <c r="A5" s="777" t="s">
        <v>464</v>
      </c>
      <c r="B5" s="778"/>
      <c r="C5" s="781" t="s">
        <v>397</v>
      </c>
      <c r="D5" s="781" t="s">
        <v>398</v>
      </c>
    </row>
    <row r="6" spans="1:4">
      <c r="A6" s="779"/>
      <c r="B6" s="780"/>
      <c r="C6" s="781"/>
      <c r="D6" s="781"/>
    </row>
    <row r="7" spans="1:4">
      <c r="A7" s="615">
        <v>1</v>
      </c>
      <c r="B7" s="581" t="s">
        <v>393</v>
      </c>
      <c r="C7" s="609"/>
      <c r="D7" s="616"/>
    </row>
    <row r="8" spans="1:4">
      <c r="A8" s="617">
        <v>2</v>
      </c>
      <c r="B8" s="617" t="s">
        <v>399</v>
      </c>
      <c r="C8" s="609"/>
      <c r="D8" s="616"/>
    </row>
    <row r="9" spans="1:4">
      <c r="A9" s="617">
        <v>3</v>
      </c>
      <c r="B9" s="618" t="s">
        <v>607</v>
      </c>
      <c r="C9" s="609"/>
      <c r="D9" s="616"/>
    </row>
    <row r="10" spans="1:4">
      <c r="A10" s="617">
        <v>4</v>
      </c>
      <c r="B10" s="617" t="s">
        <v>400</v>
      </c>
      <c r="C10" s="609">
        <f>SUM(C11:C17)</f>
        <v>0</v>
      </c>
      <c r="D10" s="616"/>
    </row>
    <row r="11" spans="1:4">
      <c r="A11" s="617">
        <v>5</v>
      </c>
      <c r="B11" s="619" t="s">
        <v>606</v>
      </c>
      <c r="C11" s="609"/>
      <c r="D11" s="616"/>
    </row>
    <row r="12" spans="1:4">
      <c r="A12" s="617">
        <v>6</v>
      </c>
      <c r="B12" s="619" t="s">
        <v>401</v>
      </c>
      <c r="C12" s="609"/>
      <c r="D12" s="616"/>
    </row>
    <row r="13" spans="1:4">
      <c r="A13" s="617">
        <v>7</v>
      </c>
      <c r="B13" s="619" t="s">
        <v>404</v>
      </c>
      <c r="C13" s="609"/>
      <c r="D13" s="616"/>
    </row>
    <row r="14" spans="1:4">
      <c r="A14" s="617">
        <v>8</v>
      </c>
      <c r="B14" s="619" t="s">
        <v>402</v>
      </c>
      <c r="C14" s="609"/>
      <c r="D14" s="617"/>
    </row>
    <row r="15" spans="1:4">
      <c r="A15" s="617">
        <v>9</v>
      </c>
      <c r="B15" s="619" t="s">
        <v>403</v>
      </c>
      <c r="C15" s="609"/>
      <c r="D15" s="617"/>
    </row>
    <row r="16" spans="1:4">
      <c r="A16" s="617">
        <v>10</v>
      </c>
      <c r="B16" s="619" t="s">
        <v>405</v>
      </c>
      <c r="C16" s="609"/>
      <c r="D16" s="617"/>
    </row>
    <row r="17" spans="1:4">
      <c r="A17" s="617">
        <v>11</v>
      </c>
      <c r="B17" s="619" t="s">
        <v>605</v>
      </c>
      <c r="C17" s="609"/>
      <c r="D17" s="616"/>
    </row>
    <row r="18" spans="1:4">
      <c r="A18" s="615">
        <v>12</v>
      </c>
      <c r="B18" s="620" t="s">
        <v>395</v>
      </c>
      <c r="C18" s="581">
        <f>C7+C8+C9-C10</f>
        <v>0</v>
      </c>
      <c r="D18" s="616"/>
    </row>
    <row r="21" spans="1:4">
      <c r="B21" s="621"/>
    </row>
    <row r="22" spans="1:4">
      <c r="B22" s="575"/>
    </row>
    <row r="23" spans="1:4">
      <c r="B23" s="577"/>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73" zoomScaleNormal="80" workbookViewId="0">
      <selection activeCell="D30" sqref="D30"/>
    </sheetView>
  </sheetViews>
  <sheetFormatPr defaultColWidth="9.21875" defaultRowHeight="12"/>
  <cols>
    <col min="1" max="1" width="11.77734375" style="587" bestFit="1" customWidth="1"/>
    <col min="2" max="2" width="63.88671875" style="587" customWidth="1"/>
    <col min="3" max="3" width="15.5546875" style="587" customWidth="1"/>
    <col min="4" max="18" width="22.21875" style="587" customWidth="1"/>
    <col min="19" max="19" width="23.21875" style="587" bestFit="1" customWidth="1"/>
    <col min="20" max="26" width="22.21875" style="587" customWidth="1"/>
    <col min="27" max="27" width="23.21875" style="587" bestFit="1" customWidth="1"/>
    <col min="28" max="28" width="20" style="417" customWidth="1"/>
    <col min="29" max="16384" width="9.21875" style="417"/>
  </cols>
  <sheetData>
    <row r="1" spans="1:28" ht="13.2">
      <c r="A1" s="487" t="s">
        <v>684</v>
      </c>
      <c r="B1" s="573">
        <f>'Info '!C2</f>
        <v>0</v>
      </c>
    </row>
    <row r="2" spans="1:28">
      <c r="A2" s="575" t="s">
        <v>32</v>
      </c>
      <c r="B2" s="576">
        <f>'1. key ratios '!B2</f>
        <v>45747</v>
      </c>
      <c r="C2" s="588"/>
    </row>
    <row r="3" spans="1:28">
      <c r="A3" s="577" t="s">
        <v>406</v>
      </c>
    </row>
    <row r="5" spans="1:28" ht="15" customHeight="1">
      <c r="A5" s="783" t="s">
        <v>616</v>
      </c>
      <c r="B5" s="784"/>
      <c r="C5" s="789" t="s">
        <v>407</v>
      </c>
      <c r="D5" s="790"/>
      <c r="E5" s="790"/>
      <c r="F5" s="790"/>
      <c r="G5" s="790"/>
      <c r="H5" s="790"/>
      <c r="I5" s="790"/>
      <c r="J5" s="790"/>
      <c r="K5" s="790"/>
      <c r="L5" s="790"/>
      <c r="M5" s="790"/>
      <c r="N5" s="790"/>
      <c r="O5" s="790"/>
      <c r="P5" s="790"/>
      <c r="Q5" s="790"/>
      <c r="R5" s="790"/>
      <c r="S5" s="790"/>
      <c r="T5" s="622"/>
      <c r="U5" s="622"/>
      <c r="V5" s="622"/>
      <c r="W5" s="622"/>
      <c r="X5" s="622"/>
      <c r="Y5" s="622"/>
      <c r="Z5" s="622"/>
      <c r="AA5" s="623"/>
      <c r="AB5" s="420"/>
    </row>
    <row r="6" spans="1:28" ht="12" customHeight="1">
      <c r="A6" s="785"/>
      <c r="B6" s="786"/>
      <c r="C6" s="791" t="s">
        <v>63</v>
      </c>
      <c r="D6" s="793" t="s">
        <v>699</v>
      </c>
      <c r="E6" s="793"/>
      <c r="F6" s="793"/>
      <c r="G6" s="793"/>
      <c r="H6" s="793" t="s">
        <v>700</v>
      </c>
      <c r="I6" s="793"/>
      <c r="J6" s="793"/>
      <c r="K6" s="793"/>
      <c r="L6" s="624"/>
      <c r="M6" s="794" t="s">
        <v>701</v>
      </c>
      <c r="N6" s="794"/>
      <c r="O6" s="794"/>
      <c r="P6" s="794"/>
      <c r="Q6" s="794"/>
      <c r="R6" s="794"/>
      <c r="S6" s="774"/>
      <c r="T6" s="625"/>
      <c r="U6" s="782" t="s">
        <v>615</v>
      </c>
      <c r="V6" s="782"/>
      <c r="W6" s="782"/>
      <c r="X6" s="782"/>
      <c r="Y6" s="782"/>
      <c r="Z6" s="782"/>
      <c r="AA6" s="775"/>
      <c r="AB6" s="421"/>
    </row>
    <row r="7" spans="1:28" ht="22.8">
      <c r="A7" s="787"/>
      <c r="B7" s="788"/>
      <c r="C7" s="792"/>
      <c r="D7" s="626"/>
      <c r="E7" s="627" t="s">
        <v>408</v>
      </c>
      <c r="F7" s="590" t="s">
        <v>613</v>
      </c>
      <c r="G7" s="589" t="s">
        <v>614</v>
      </c>
      <c r="H7" s="588"/>
      <c r="I7" s="627" t="s">
        <v>408</v>
      </c>
      <c r="J7" s="590" t="s">
        <v>613</v>
      </c>
      <c r="K7" s="589" t="s">
        <v>614</v>
      </c>
      <c r="L7" s="628"/>
      <c r="M7" s="627" t="s">
        <v>408</v>
      </c>
      <c r="N7" s="627" t="s">
        <v>613</v>
      </c>
      <c r="O7" s="627" t="s">
        <v>612</v>
      </c>
      <c r="P7" s="627" t="s">
        <v>611</v>
      </c>
      <c r="Q7" s="627" t="s">
        <v>610</v>
      </c>
      <c r="R7" s="590" t="s">
        <v>609</v>
      </c>
      <c r="S7" s="627" t="s">
        <v>608</v>
      </c>
      <c r="T7" s="628"/>
      <c r="U7" s="627" t="s">
        <v>408</v>
      </c>
      <c r="V7" s="627" t="s">
        <v>613</v>
      </c>
      <c r="W7" s="627" t="s">
        <v>612</v>
      </c>
      <c r="X7" s="627" t="s">
        <v>611</v>
      </c>
      <c r="Y7" s="627" t="s">
        <v>610</v>
      </c>
      <c r="Z7" s="590" t="s">
        <v>609</v>
      </c>
      <c r="AA7" s="627" t="s">
        <v>608</v>
      </c>
      <c r="AB7" s="420"/>
    </row>
    <row r="8" spans="1:28">
      <c r="A8" s="629">
        <v>1</v>
      </c>
      <c r="B8" s="598" t="s">
        <v>409</v>
      </c>
      <c r="C8" s="598"/>
      <c r="D8" s="593"/>
      <c r="E8" s="593"/>
      <c r="F8" s="593"/>
      <c r="G8" s="593"/>
      <c r="H8" s="593"/>
      <c r="I8" s="593"/>
      <c r="J8" s="593"/>
      <c r="K8" s="593"/>
      <c r="L8" s="593"/>
      <c r="M8" s="593"/>
      <c r="N8" s="593"/>
      <c r="O8" s="593"/>
      <c r="P8" s="593"/>
      <c r="Q8" s="593"/>
      <c r="R8" s="593"/>
      <c r="S8" s="593"/>
      <c r="T8" s="593"/>
      <c r="U8" s="593"/>
      <c r="V8" s="593"/>
      <c r="W8" s="593"/>
      <c r="X8" s="593"/>
      <c r="Y8" s="593"/>
      <c r="Z8" s="593"/>
      <c r="AA8" s="593"/>
      <c r="AB8" s="419"/>
    </row>
    <row r="9" spans="1:28">
      <c r="A9" s="593">
        <v>1.1000000000000001</v>
      </c>
      <c r="B9" s="630" t="s">
        <v>410</v>
      </c>
      <c r="C9" s="630"/>
      <c r="D9" s="593"/>
      <c r="E9" s="593"/>
      <c r="F9" s="593"/>
      <c r="G9" s="593"/>
      <c r="H9" s="593"/>
      <c r="I9" s="593"/>
      <c r="J9" s="593"/>
      <c r="K9" s="593"/>
      <c r="L9" s="593"/>
      <c r="M9" s="593"/>
      <c r="N9" s="593"/>
      <c r="O9" s="593"/>
      <c r="P9" s="593"/>
      <c r="Q9" s="593"/>
      <c r="R9" s="593"/>
      <c r="S9" s="593"/>
      <c r="T9" s="593"/>
      <c r="U9" s="593"/>
      <c r="V9" s="593"/>
      <c r="W9" s="593"/>
      <c r="X9" s="593"/>
      <c r="Y9" s="593"/>
      <c r="Z9" s="593"/>
      <c r="AA9" s="593"/>
      <c r="AB9" s="419"/>
    </row>
    <row r="10" spans="1:28">
      <c r="A10" s="593">
        <v>1.2</v>
      </c>
      <c r="B10" s="630" t="s">
        <v>411</v>
      </c>
      <c r="C10" s="630"/>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419"/>
    </row>
    <row r="11" spans="1:28">
      <c r="A11" s="593">
        <v>1.3</v>
      </c>
      <c r="B11" s="630" t="s">
        <v>412</v>
      </c>
      <c r="C11" s="630"/>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419"/>
    </row>
    <row r="12" spans="1:28">
      <c r="A12" s="593">
        <v>1.4</v>
      </c>
      <c r="B12" s="630" t="s">
        <v>413</v>
      </c>
      <c r="C12" s="630"/>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419"/>
    </row>
    <row r="13" spans="1:28">
      <c r="A13" s="593">
        <v>1.5</v>
      </c>
      <c r="B13" s="630" t="s">
        <v>414</v>
      </c>
      <c r="C13" s="630"/>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419"/>
    </row>
    <row r="14" spans="1:28">
      <c r="A14" s="593">
        <v>1.6</v>
      </c>
      <c r="B14" s="630" t="s">
        <v>415</v>
      </c>
      <c r="C14" s="630"/>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419"/>
    </row>
    <row r="15" spans="1:28">
      <c r="A15" s="629">
        <v>2</v>
      </c>
      <c r="B15" s="604" t="s">
        <v>416</v>
      </c>
      <c r="C15" s="598"/>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419"/>
    </row>
    <row r="16" spans="1:28">
      <c r="A16" s="593">
        <v>2.1</v>
      </c>
      <c r="B16" s="630" t="s">
        <v>410</v>
      </c>
      <c r="C16" s="630"/>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419"/>
    </row>
    <row r="17" spans="1:28">
      <c r="A17" s="593">
        <v>2.2000000000000002</v>
      </c>
      <c r="B17" s="630" t="s">
        <v>411</v>
      </c>
      <c r="C17" s="630"/>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419"/>
    </row>
    <row r="18" spans="1:28">
      <c r="A18" s="593">
        <v>2.2999999999999998</v>
      </c>
      <c r="B18" s="630" t="s">
        <v>412</v>
      </c>
      <c r="C18" s="630"/>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419"/>
    </row>
    <row r="19" spans="1:28">
      <c r="A19" s="593">
        <v>2.4</v>
      </c>
      <c r="B19" s="630" t="s">
        <v>413</v>
      </c>
      <c r="C19" s="630"/>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419"/>
    </row>
    <row r="20" spans="1:28">
      <c r="A20" s="593">
        <v>2.5</v>
      </c>
      <c r="B20" s="630" t="s">
        <v>414</v>
      </c>
      <c r="C20" s="630"/>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419"/>
    </row>
    <row r="21" spans="1:28">
      <c r="A21" s="593">
        <v>2.6</v>
      </c>
      <c r="B21" s="630" t="s">
        <v>415</v>
      </c>
      <c r="C21" s="630"/>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419"/>
    </row>
    <row r="22" spans="1:28">
      <c r="A22" s="629">
        <v>3</v>
      </c>
      <c r="B22" s="598" t="s">
        <v>454</v>
      </c>
      <c r="C22" s="598"/>
      <c r="D22" s="598"/>
      <c r="E22" s="631"/>
      <c r="F22" s="631"/>
      <c r="G22" s="631"/>
      <c r="H22" s="598"/>
      <c r="I22" s="631"/>
      <c r="J22" s="631"/>
      <c r="K22" s="631"/>
      <c r="L22" s="598"/>
      <c r="M22" s="631"/>
      <c r="N22" s="631"/>
      <c r="O22" s="631"/>
      <c r="P22" s="631"/>
      <c r="Q22" s="631"/>
      <c r="R22" s="631"/>
      <c r="S22" s="631"/>
      <c r="T22" s="598"/>
      <c r="U22" s="631"/>
      <c r="V22" s="631"/>
      <c r="W22" s="631"/>
      <c r="X22" s="631"/>
      <c r="Y22" s="631"/>
      <c r="Z22" s="631"/>
      <c r="AA22" s="631"/>
      <c r="AB22" s="419"/>
    </row>
    <row r="23" spans="1:28">
      <c r="A23" s="593">
        <v>3.1</v>
      </c>
      <c r="B23" s="630" t="s">
        <v>410</v>
      </c>
      <c r="C23" s="630"/>
      <c r="D23" s="598"/>
      <c r="E23" s="631"/>
      <c r="F23" s="631"/>
      <c r="G23" s="631"/>
      <c r="H23" s="598"/>
      <c r="I23" s="631"/>
      <c r="J23" s="631"/>
      <c r="K23" s="631"/>
      <c r="L23" s="598"/>
      <c r="M23" s="631"/>
      <c r="N23" s="631"/>
      <c r="O23" s="631"/>
      <c r="P23" s="631"/>
      <c r="Q23" s="631"/>
      <c r="R23" s="631"/>
      <c r="S23" s="631"/>
      <c r="T23" s="598"/>
      <c r="U23" s="631"/>
      <c r="V23" s="631"/>
      <c r="W23" s="631"/>
      <c r="X23" s="631"/>
      <c r="Y23" s="631"/>
      <c r="Z23" s="631"/>
      <c r="AA23" s="631"/>
      <c r="AB23" s="419"/>
    </row>
    <row r="24" spans="1:28">
      <c r="A24" s="593">
        <v>3.2</v>
      </c>
      <c r="B24" s="630" t="s">
        <v>411</v>
      </c>
      <c r="C24" s="630"/>
      <c r="D24" s="598"/>
      <c r="E24" s="631"/>
      <c r="F24" s="631"/>
      <c r="G24" s="631"/>
      <c r="H24" s="598"/>
      <c r="I24" s="631"/>
      <c r="J24" s="631"/>
      <c r="K24" s="631"/>
      <c r="L24" s="598"/>
      <c r="M24" s="631"/>
      <c r="N24" s="631"/>
      <c r="O24" s="631"/>
      <c r="P24" s="631"/>
      <c r="Q24" s="631"/>
      <c r="R24" s="631"/>
      <c r="S24" s="631"/>
      <c r="T24" s="598"/>
      <c r="U24" s="631"/>
      <c r="V24" s="631"/>
      <c r="W24" s="631"/>
      <c r="X24" s="631"/>
      <c r="Y24" s="631"/>
      <c r="Z24" s="631"/>
      <c r="AA24" s="631"/>
      <c r="AB24" s="419"/>
    </row>
    <row r="25" spans="1:28">
      <c r="A25" s="593">
        <v>3.3</v>
      </c>
      <c r="B25" s="630" t="s">
        <v>412</v>
      </c>
      <c r="C25" s="630"/>
      <c r="D25" s="598"/>
      <c r="E25" s="631"/>
      <c r="F25" s="631"/>
      <c r="G25" s="631"/>
      <c r="H25" s="598"/>
      <c r="I25" s="631"/>
      <c r="J25" s="631"/>
      <c r="K25" s="631"/>
      <c r="L25" s="598"/>
      <c r="M25" s="631"/>
      <c r="N25" s="631"/>
      <c r="O25" s="631"/>
      <c r="P25" s="631"/>
      <c r="Q25" s="631"/>
      <c r="R25" s="631"/>
      <c r="S25" s="631"/>
      <c r="T25" s="598"/>
      <c r="U25" s="631"/>
      <c r="V25" s="631"/>
      <c r="W25" s="631"/>
      <c r="X25" s="631"/>
      <c r="Y25" s="631"/>
      <c r="Z25" s="631"/>
      <c r="AA25" s="631"/>
      <c r="AB25" s="419"/>
    </row>
    <row r="26" spans="1:28">
      <c r="A26" s="593">
        <v>3.4</v>
      </c>
      <c r="B26" s="630" t="s">
        <v>413</v>
      </c>
      <c r="C26" s="630"/>
      <c r="D26" s="598"/>
      <c r="E26" s="631"/>
      <c r="F26" s="631"/>
      <c r="G26" s="631"/>
      <c r="H26" s="598"/>
      <c r="I26" s="631"/>
      <c r="J26" s="631"/>
      <c r="K26" s="631"/>
      <c r="L26" s="598"/>
      <c r="M26" s="631"/>
      <c r="N26" s="631"/>
      <c r="O26" s="631"/>
      <c r="P26" s="631"/>
      <c r="Q26" s="631"/>
      <c r="R26" s="631"/>
      <c r="S26" s="631"/>
      <c r="T26" s="598"/>
      <c r="U26" s="631"/>
      <c r="V26" s="631"/>
      <c r="W26" s="631"/>
      <c r="X26" s="631"/>
      <c r="Y26" s="631"/>
      <c r="Z26" s="631"/>
      <c r="AA26" s="631"/>
      <c r="AB26" s="419"/>
    </row>
    <row r="27" spans="1:28">
      <c r="A27" s="593">
        <v>3.5</v>
      </c>
      <c r="B27" s="630" t="s">
        <v>414</v>
      </c>
      <c r="C27" s="630"/>
      <c r="D27" s="598"/>
      <c r="E27" s="631"/>
      <c r="F27" s="631"/>
      <c r="G27" s="631"/>
      <c r="H27" s="598"/>
      <c r="I27" s="631"/>
      <c r="J27" s="631"/>
      <c r="K27" s="631"/>
      <c r="L27" s="598"/>
      <c r="M27" s="631"/>
      <c r="N27" s="631"/>
      <c r="O27" s="631"/>
      <c r="P27" s="631"/>
      <c r="Q27" s="631"/>
      <c r="R27" s="631"/>
      <c r="S27" s="631"/>
      <c r="T27" s="598"/>
      <c r="U27" s="631"/>
      <c r="V27" s="631"/>
      <c r="W27" s="631"/>
      <c r="X27" s="631"/>
      <c r="Y27" s="631"/>
      <c r="Z27" s="631"/>
      <c r="AA27" s="631"/>
      <c r="AB27" s="419"/>
    </row>
    <row r="28" spans="1:28">
      <c r="A28" s="593">
        <v>3.6</v>
      </c>
      <c r="B28" s="630" t="s">
        <v>415</v>
      </c>
      <c r="C28" s="630"/>
      <c r="D28" s="598"/>
      <c r="E28" s="631"/>
      <c r="F28" s="631"/>
      <c r="G28" s="631"/>
      <c r="H28" s="598"/>
      <c r="I28" s="631"/>
      <c r="J28" s="631"/>
      <c r="K28" s="631"/>
      <c r="L28" s="598"/>
      <c r="M28" s="631"/>
      <c r="N28" s="631"/>
      <c r="O28" s="631"/>
      <c r="P28" s="631"/>
      <c r="Q28" s="631"/>
      <c r="R28" s="631"/>
      <c r="S28" s="631"/>
      <c r="T28" s="598"/>
      <c r="U28" s="631"/>
      <c r="V28" s="631"/>
      <c r="W28" s="631"/>
      <c r="X28" s="631"/>
      <c r="Y28" s="631"/>
      <c r="Z28" s="631"/>
      <c r="AA28" s="631"/>
      <c r="AB28" s="41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B21" sqref="B21"/>
    </sheetView>
  </sheetViews>
  <sheetFormatPr defaultColWidth="9.21875" defaultRowHeight="12"/>
  <cols>
    <col min="1" max="1" width="11.77734375" style="587" bestFit="1" customWidth="1"/>
    <col min="2" max="2" width="90.21875" style="587" bestFit="1" customWidth="1"/>
    <col min="3" max="3" width="20.21875" style="587" customWidth="1"/>
    <col min="4" max="4" width="22.21875" style="587" customWidth="1"/>
    <col min="5" max="7" width="17.109375" style="587" customWidth="1"/>
    <col min="8" max="8" width="22.21875" style="587" customWidth="1"/>
    <col min="9" max="10" width="17.109375" style="587" customWidth="1"/>
    <col min="11" max="27" width="22.21875" style="587" customWidth="1"/>
    <col min="28" max="16384" width="9.21875" style="417"/>
  </cols>
  <sheetData>
    <row r="1" spans="1:27" ht="13.2">
      <c r="A1" s="487" t="s">
        <v>684</v>
      </c>
      <c r="B1" s="573">
        <f>'Info '!C2</f>
        <v>0</v>
      </c>
    </row>
    <row r="2" spans="1:27">
      <c r="A2" s="575" t="s">
        <v>32</v>
      </c>
      <c r="B2" s="576">
        <f>'1. key ratios '!B2</f>
        <v>45747</v>
      </c>
    </row>
    <row r="3" spans="1:27">
      <c r="A3" s="577" t="s">
        <v>418</v>
      </c>
      <c r="C3" s="632"/>
    </row>
    <row r="4" spans="1:27" ht="12.6" thickBot="1">
      <c r="A4" s="577"/>
      <c r="B4" s="633"/>
      <c r="C4" s="632"/>
    </row>
    <row r="5" spans="1:27" s="422" customFormat="1" ht="13.5" customHeight="1">
      <c r="A5" s="795" t="s">
        <v>619</v>
      </c>
      <c r="B5" s="796"/>
      <c r="C5" s="804" t="s">
        <v>618</v>
      </c>
      <c r="D5" s="805"/>
      <c r="E5" s="805"/>
      <c r="F5" s="805"/>
      <c r="G5" s="805"/>
      <c r="H5" s="805"/>
      <c r="I5" s="805"/>
      <c r="J5" s="805"/>
      <c r="K5" s="805"/>
      <c r="L5" s="805"/>
      <c r="M5" s="805"/>
      <c r="N5" s="805"/>
      <c r="O5" s="805"/>
      <c r="P5" s="805"/>
      <c r="Q5" s="805"/>
      <c r="R5" s="805"/>
      <c r="S5" s="806"/>
      <c r="T5" s="622"/>
      <c r="U5" s="622"/>
      <c r="V5" s="622"/>
      <c r="W5" s="622"/>
      <c r="X5" s="622"/>
      <c r="Y5" s="622"/>
      <c r="Z5" s="622"/>
      <c r="AA5" s="623"/>
    </row>
    <row r="6" spans="1:27" s="422" customFormat="1" ht="12" customHeight="1">
      <c r="A6" s="797"/>
      <c r="B6" s="798"/>
      <c r="C6" s="801" t="s">
        <v>63</v>
      </c>
      <c r="D6" s="793" t="s">
        <v>699</v>
      </c>
      <c r="E6" s="793"/>
      <c r="F6" s="793"/>
      <c r="G6" s="793"/>
      <c r="H6" s="793" t="s">
        <v>700</v>
      </c>
      <c r="I6" s="793"/>
      <c r="J6" s="793"/>
      <c r="K6" s="793"/>
      <c r="L6" s="624"/>
      <c r="M6" s="794" t="s">
        <v>701</v>
      </c>
      <c r="N6" s="794"/>
      <c r="O6" s="794"/>
      <c r="P6" s="794"/>
      <c r="Q6" s="794"/>
      <c r="R6" s="794"/>
      <c r="S6" s="803"/>
      <c r="T6" s="622"/>
      <c r="U6" s="782" t="s">
        <v>615</v>
      </c>
      <c r="V6" s="782"/>
      <c r="W6" s="782"/>
      <c r="X6" s="782"/>
      <c r="Y6" s="782"/>
      <c r="Z6" s="782"/>
      <c r="AA6" s="775"/>
    </row>
    <row r="7" spans="1:27" s="422" customFormat="1" ht="22.8">
      <c r="A7" s="799"/>
      <c r="B7" s="800"/>
      <c r="C7" s="802"/>
      <c r="D7" s="626"/>
      <c r="E7" s="627" t="s">
        <v>408</v>
      </c>
      <c r="F7" s="590" t="s">
        <v>613</v>
      </c>
      <c r="G7" s="589" t="s">
        <v>614</v>
      </c>
      <c r="H7" s="634"/>
      <c r="I7" s="627" t="s">
        <v>408</v>
      </c>
      <c r="J7" s="590" t="s">
        <v>613</v>
      </c>
      <c r="K7" s="589" t="s">
        <v>614</v>
      </c>
      <c r="L7" s="628"/>
      <c r="M7" s="627" t="s">
        <v>408</v>
      </c>
      <c r="N7" s="590" t="s">
        <v>613</v>
      </c>
      <c r="O7" s="590" t="s">
        <v>612</v>
      </c>
      <c r="P7" s="590" t="s">
        <v>611</v>
      </c>
      <c r="Q7" s="590" t="s">
        <v>610</v>
      </c>
      <c r="R7" s="590" t="s">
        <v>609</v>
      </c>
      <c r="S7" s="635" t="s">
        <v>608</v>
      </c>
      <c r="T7" s="636"/>
      <c r="U7" s="627" t="s">
        <v>408</v>
      </c>
      <c r="V7" s="627" t="s">
        <v>613</v>
      </c>
      <c r="W7" s="627" t="s">
        <v>612</v>
      </c>
      <c r="X7" s="627" t="s">
        <v>611</v>
      </c>
      <c r="Y7" s="627" t="s">
        <v>610</v>
      </c>
      <c r="Z7" s="590" t="s">
        <v>609</v>
      </c>
      <c r="AA7" s="627" t="s">
        <v>608</v>
      </c>
    </row>
    <row r="8" spans="1:27">
      <c r="A8" s="637">
        <v>1</v>
      </c>
      <c r="B8" s="638" t="s">
        <v>409</v>
      </c>
      <c r="C8" s="639"/>
      <c r="D8" s="593"/>
      <c r="E8" s="593"/>
      <c r="F8" s="593"/>
      <c r="G8" s="593"/>
      <c r="H8" s="593"/>
      <c r="I8" s="593"/>
      <c r="J8" s="593"/>
      <c r="K8" s="593"/>
      <c r="L8" s="593"/>
      <c r="M8" s="593"/>
      <c r="N8" s="593"/>
      <c r="O8" s="593"/>
      <c r="P8" s="593"/>
      <c r="Q8" s="593"/>
      <c r="R8" s="593"/>
      <c r="S8" s="640"/>
      <c r="T8" s="641"/>
      <c r="U8" s="593"/>
      <c r="V8" s="593"/>
      <c r="W8" s="593"/>
      <c r="X8" s="593"/>
      <c r="Y8" s="593"/>
      <c r="Z8" s="593"/>
      <c r="AA8" s="640"/>
    </row>
    <row r="9" spans="1:27">
      <c r="A9" s="642">
        <v>1.1000000000000001</v>
      </c>
      <c r="B9" s="643" t="s">
        <v>419</v>
      </c>
      <c r="C9" s="642"/>
      <c r="D9" s="593"/>
      <c r="E9" s="593"/>
      <c r="F9" s="593"/>
      <c r="G9" s="593"/>
      <c r="H9" s="593"/>
      <c r="I9" s="593"/>
      <c r="J9" s="593"/>
      <c r="K9" s="593"/>
      <c r="L9" s="593"/>
      <c r="M9" s="593"/>
      <c r="N9" s="593"/>
      <c r="O9" s="593"/>
      <c r="P9" s="593"/>
      <c r="Q9" s="593"/>
      <c r="R9" s="593"/>
      <c r="S9" s="640"/>
      <c r="T9" s="641"/>
      <c r="U9" s="593"/>
      <c r="V9" s="593"/>
      <c r="W9" s="593"/>
      <c r="X9" s="593"/>
      <c r="Y9" s="593"/>
      <c r="Z9" s="593"/>
      <c r="AA9" s="640"/>
    </row>
    <row r="10" spans="1:27">
      <c r="A10" s="644" t="s">
        <v>16</v>
      </c>
      <c r="B10" s="645" t="s">
        <v>420</v>
      </c>
      <c r="C10" s="644"/>
      <c r="D10" s="593"/>
      <c r="E10" s="593"/>
      <c r="F10" s="593"/>
      <c r="G10" s="593"/>
      <c r="H10" s="593"/>
      <c r="I10" s="593"/>
      <c r="J10" s="593"/>
      <c r="K10" s="593"/>
      <c r="L10" s="593"/>
      <c r="M10" s="593"/>
      <c r="N10" s="593"/>
      <c r="O10" s="593"/>
      <c r="P10" s="593"/>
      <c r="Q10" s="593"/>
      <c r="R10" s="593"/>
      <c r="S10" s="640"/>
      <c r="T10" s="641"/>
      <c r="U10" s="593"/>
      <c r="V10" s="593"/>
      <c r="W10" s="593"/>
      <c r="X10" s="593"/>
      <c r="Y10" s="593"/>
      <c r="Z10" s="593"/>
      <c r="AA10" s="640"/>
    </row>
    <row r="11" spans="1:27">
      <c r="A11" s="646" t="s">
        <v>421</v>
      </c>
      <c r="B11" s="647" t="s">
        <v>422</v>
      </c>
      <c r="C11" s="648"/>
      <c r="D11" s="593"/>
      <c r="E11" s="593"/>
      <c r="F11" s="593"/>
      <c r="G11" s="593"/>
      <c r="H11" s="593"/>
      <c r="I11" s="593"/>
      <c r="J11" s="593"/>
      <c r="K11" s="593"/>
      <c r="L11" s="593"/>
      <c r="M11" s="593"/>
      <c r="N11" s="593"/>
      <c r="O11" s="593"/>
      <c r="P11" s="593"/>
      <c r="Q11" s="593"/>
      <c r="R11" s="593"/>
      <c r="S11" s="640"/>
      <c r="T11" s="641"/>
      <c r="U11" s="593"/>
      <c r="V11" s="593"/>
      <c r="W11" s="593"/>
      <c r="X11" s="593"/>
      <c r="Y11" s="593"/>
      <c r="Z11" s="593"/>
      <c r="AA11" s="640"/>
    </row>
    <row r="12" spans="1:27">
      <c r="A12" s="646" t="s">
        <v>423</v>
      </c>
      <c r="B12" s="647" t="s">
        <v>424</v>
      </c>
      <c r="C12" s="648"/>
      <c r="D12" s="593"/>
      <c r="E12" s="593"/>
      <c r="F12" s="593"/>
      <c r="G12" s="593"/>
      <c r="H12" s="593"/>
      <c r="I12" s="593"/>
      <c r="J12" s="593"/>
      <c r="K12" s="593"/>
      <c r="L12" s="593"/>
      <c r="M12" s="593"/>
      <c r="N12" s="593"/>
      <c r="O12" s="593"/>
      <c r="P12" s="593"/>
      <c r="Q12" s="593"/>
      <c r="R12" s="593"/>
      <c r="S12" s="640"/>
      <c r="T12" s="641"/>
      <c r="U12" s="593"/>
      <c r="V12" s="593"/>
      <c r="W12" s="593"/>
      <c r="X12" s="593"/>
      <c r="Y12" s="593"/>
      <c r="Z12" s="593"/>
      <c r="AA12" s="640"/>
    </row>
    <row r="13" spans="1:27">
      <c r="A13" s="646" t="s">
        <v>425</v>
      </c>
      <c r="B13" s="647" t="s">
        <v>426</v>
      </c>
      <c r="C13" s="648"/>
      <c r="D13" s="593"/>
      <c r="E13" s="593"/>
      <c r="F13" s="593"/>
      <c r="G13" s="593"/>
      <c r="H13" s="593"/>
      <c r="I13" s="593"/>
      <c r="J13" s="593"/>
      <c r="K13" s="593"/>
      <c r="L13" s="593"/>
      <c r="M13" s="593"/>
      <c r="N13" s="593"/>
      <c r="O13" s="593"/>
      <c r="P13" s="593"/>
      <c r="Q13" s="593"/>
      <c r="R13" s="593"/>
      <c r="S13" s="640"/>
      <c r="T13" s="641"/>
      <c r="U13" s="593"/>
      <c r="V13" s="593"/>
      <c r="W13" s="593"/>
      <c r="X13" s="593"/>
      <c r="Y13" s="593"/>
      <c r="Z13" s="593"/>
      <c r="AA13" s="640"/>
    </row>
    <row r="14" spans="1:27">
      <c r="A14" s="646" t="s">
        <v>427</v>
      </c>
      <c r="B14" s="647" t="s">
        <v>428</v>
      </c>
      <c r="C14" s="648"/>
      <c r="D14" s="593"/>
      <c r="E14" s="593"/>
      <c r="F14" s="593"/>
      <c r="G14" s="593"/>
      <c r="H14" s="593"/>
      <c r="I14" s="593"/>
      <c r="J14" s="593"/>
      <c r="K14" s="593"/>
      <c r="L14" s="593"/>
      <c r="M14" s="593"/>
      <c r="N14" s="593"/>
      <c r="O14" s="593"/>
      <c r="P14" s="593"/>
      <c r="Q14" s="593"/>
      <c r="R14" s="593"/>
      <c r="S14" s="640"/>
      <c r="T14" s="641"/>
      <c r="U14" s="593"/>
      <c r="V14" s="593"/>
      <c r="W14" s="593"/>
      <c r="X14" s="593"/>
      <c r="Y14" s="593"/>
      <c r="Z14" s="593"/>
      <c r="AA14" s="640"/>
    </row>
    <row r="15" spans="1:27">
      <c r="A15" s="649">
        <v>1.2</v>
      </c>
      <c r="B15" s="650" t="s">
        <v>617</v>
      </c>
      <c r="C15" s="651"/>
      <c r="D15" s="593"/>
      <c r="E15" s="593"/>
      <c r="F15" s="593"/>
      <c r="G15" s="593"/>
      <c r="H15" s="593"/>
      <c r="I15" s="593"/>
      <c r="J15" s="593"/>
      <c r="K15" s="593"/>
      <c r="L15" s="593"/>
      <c r="M15" s="593"/>
      <c r="N15" s="593"/>
      <c r="O15" s="593"/>
      <c r="P15" s="593"/>
      <c r="Q15" s="593"/>
      <c r="R15" s="593"/>
      <c r="S15" s="640"/>
      <c r="T15" s="641"/>
      <c r="U15" s="593"/>
      <c r="V15" s="593"/>
      <c r="W15" s="593"/>
      <c r="X15" s="593"/>
      <c r="Y15" s="593"/>
      <c r="Z15" s="593"/>
      <c r="AA15" s="640"/>
    </row>
    <row r="16" spans="1:27">
      <c r="A16" s="652">
        <v>1.3</v>
      </c>
      <c r="B16" s="650" t="s">
        <v>465</v>
      </c>
      <c r="C16" s="653"/>
      <c r="D16" s="654"/>
      <c r="E16" s="654"/>
      <c r="F16" s="654"/>
      <c r="G16" s="654"/>
      <c r="H16" s="654"/>
      <c r="I16" s="654"/>
      <c r="J16" s="654"/>
      <c r="K16" s="654"/>
      <c r="L16" s="654"/>
      <c r="M16" s="654"/>
      <c r="N16" s="654"/>
      <c r="O16" s="654"/>
      <c r="P16" s="654"/>
      <c r="Q16" s="654"/>
      <c r="R16" s="654"/>
      <c r="S16" s="655"/>
      <c r="T16" s="656"/>
      <c r="U16" s="654"/>
      <c r="V16" s="654"/>
      <c r="W16" s="654"/>
      <c r="X16" s="654"/>
      <c r="Y16" s="654"/>
      <c r="Z16" s="654"/>
      <c r="AA16" s="655"/>
    </row>
    <row r="17" spans="1:27" s="422" customFormat="1">
      <c r="A17" s="657" t="s">
        <v>429</v>
      </c>
      <c r="B17" s="658" t="s">
        <v>430</v>
      </c>
      <c r="C17" s="659"/>
      <c r="D17" s="594"/>
      <c r="E17" s="594"/>
      <c r="F17" s="594"/>
      <c r="G17" s="594"/>
      <c r="H17" s="594"/>
      <c r="I17" s="594"/>
      <c r="J17" s="594"/>
      <c r="K17" s="594"/>
      <c r="L17" s="594"/>
      <c r="M17" s="594"/>
      <c r="N17" s="594"/>
      <c r="O17" s="594"/>
      <c r="P17" s="594"/>
      <c r="Q17" s="594"/>
      <c r="R17" s="594"/>
      <c r="S17" s="660"/>
      <c r="T17" s="661"/>
      <c r="U17" s="594"/>
      <c r="V17" s="594"/>
      <c r="W17" s="594"/>
      <c r="X17" s="594"/>
      <c r="Y17" s="594"/>
      <c r="Z17" s="594"/>
      <c r="AA17" s="660"/>
    </row>
    <row r="18" spans="1:27" s="422" customFormat="1">
      <c r="A18" s="662" t="s">
        <v>431</v>
      </c>
      <c r="B18" s="663" t="s">
        <v>432</v>
      </c>
      <c r="C18" s="662"/>
      <c r="D18" s="594"/>
      <c r="E18" s="594"/>
      <c r="F18" s="594"/>
      <c r="G18" s="594"/>
      <c r="H18" s="594"/>
      <c r="I18" s="594"/>
      <c r="J18" s="594"/>
      <c r="K18" s="594"/>
      <c r="L18" s="594"/>
      <c r="M18" s="594"/>
      <c r="N18" s="594"/>
      <c r="O18" s="594"/>
      <c r="P18" s="594"/>
      <c r="Q18" s="594"/>
      <c r="R18" s="594"/>
      <c r="S18" s="660"/>
      <c r="T18" s="661"/>
      <c r="U18" s="594"/>
      <c r="V18" s="594"/>
      <c r="W18" s="594"/>
      <c r="X18" s="594"/>
      <c r="Y18" s="594"/>
      <c r="Z18" s="594"/>
      <c r="AA18" s="660"/>
    </row>
    <row r="19" spans="1:27" s="422" customFormat="1">
      <c r="A19" s="657" t="s">
        <v>433</v>
      </c>
      <c r="B19" s="664" t="s">
        <v>434</v>
      </c>
      <c r="C19" s="665"/>
      <c r="D19" s="594"/>
      <c r="E19" s="594"/>
      <c r="F19" s="594"/>
      <c r="G19" s="594"/>
      <c r="H19" s="594"/>
      <c r="I19" s="594"/>
      <c r="J19" s="594"/>
      <c r="K19" s="594"/>
      <c r="L19" s="594"/>
      <c r="M19" s="594"/>
      <c r="N19" s="594"/>
      <c r="O19" s="594"/>
      <c r="P19" s="594"/>
      <c r="Q19" s="594"/>
      <c r="R19" s="594"/>
      <c r="S19" s="660"/>
      <c r="T19" s="661"/>
      <c r="U19" s="594"/>
      <c r="V19" s="594"/>
      <c r="W19" s="594"/>
      <c r="X19" s="594"/>
      <c r="Y19" s="594"/>
      <c r="Z19" s="594"/>
      <c r="AA19" s="660"/>
    </row>
    <row r="20" spans="1:27" s="422" customFormat="1">
      <c r="A20" s="662" t="s">
        <v>435</v>
      </c>
      <c r="B20" s="663" t="s">
        <v>432</v>
      </c>
      <c r="C20" s="662"/>
      <c r="D20" s="594"/>
      <c r="E20" s="594"/>
      <c r="F20" s="594"/>
      <c r="G20" s="594"/>
      <c r="H20" s="594"/>
      <c r="I20" s="594"/>
      <c r="J20" s="594"/>
      <c r="K20" s="594"/>
      <c r="L20" s="594"/>
      <c r="M20" s="594"/>
      <c r="N20" s="594"/>
      <c r="O20" s="594"/>
      <c r="P20" s="594"/>
      <c r="Q20" s="594"/>
      <c r="R20" s="594"/>
      <c r="S20" s="660"/>
      <c r="T20" s="661"/>
      <c r="U20" s="594"/>
      <c r="V20" s="594"/>
      <c r="W20" s="594"/>
      <c r="X20" s="594"/>
      <c r="Y20" s="594"/>
      <c r="Z20" s="594"/>
      <c r="AA20" s="660"/>
    </row>
    <row r="21" spans="1:27" s="422" customFormat="1">
      <c r="A21" s="666">
        <v>1.4</v>
      </c>
      <c r="B21" s="667" t="s">
        <v>436</v>
      </c>
      <c r="C21" s="668"/>
      <c r="D21" s="594"/>
      <c r="E21" s="594"/>
      <c r="F21" s="594"/>
      <c r="G21" s="594"/>
      <c r="H21" s="594"/>
      <c r="I21" s="594"/>
      <c r="J21" s="594"/>
      <c r="K21" s="594"/>
      <c r="L21" s="594"/>
      <c r="M21" s="594"/>
      <c r="N21" s="594"/>
      <c r="O21" s="594"/>
      <c r="P21" s="594"/>
      <c r="Q21" s="594"/>
      <c r="R21" s="594"/>
      <c r="S21" s="660"/>
      <c r="T21" s="661"/>
      <c r="U21" s="594"/>
      <c r="V21" s="594"/>
      <c r="W21" s="594"/>
      <c r="X21" s="594"/>
      <c r="Y21" s="594"/>
      <c r="Z21" s="594"/>
      <c r="AA21" s="660"/>
    </row>
    <row r="22" spans="1:27" s="422" customFormat="1" ht="12.6" thickBot="1">
      <c r="A22" s="669">
        <v>1.5</v>
      </c>
      <c r="B22" s="670" t="s">
        <v>694</v>
      </c>
      <c r="C22" s="671"/>
      <c r="D22" s="672"/>
      <c r="E22" s="672"/>
      <c r="F22" s="672"/>
      <c r="G22" s="672"/>
      <c r="H22" s="672"/>
      <c r="I22" s="672"/>
      <c r="J22" s="672"/>
      <c r="K22" s="672"/>
      <c r="L22" s="672"/>
      <c r="M22" s="672"/>
      <c r="N22" s="672"/>
      <c r="O22" s="672"/>
      <c r="P22" s="672"/>
      <c r="Q22" s="672"/>
      <c r="R22" s="672"/>
      <c r="S22" s="673"/>
      <c r="T22" s="674"/>
      <c r="U22" s="672"/>
      <c r="V22" s="672"/>
      <c r="W22" s="672"/>
      <c r="X22" s="672"/>
      <c r="Y22" s="672"/>
      <c r="Z22" s="672"/>
      <c r="AA22" s="673"/>
    </row>
    <row r="23" spans="1:27">
      <c r="A23" s="67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topLeftCell="A11" zoomScale="80" zoomScaleNormal="80" workbookViewId="0">
      <selection activeCell="B26" sqref="B26"/>
    </sheetView>
  </sheetViews>
  <sheetFormatPr defaultColWidth="9.21875" defaultRowHeight="12"/>
  <cols>
    <col min="1" max="1" width="11.77734375" style="587" bestFit="1" customWidth="1"/>
    <col min="2" max="2" width="93.44140625" style="587" customWidth="1"/>
    <col min="3" max="3" width="14.6640625" style="587" customWidth="1"/>
    <col min="4" max="5" width="16.109375" style="587" customWidth="1"/>
    <col min="6" max="6" width="16.109375" style="680" customWidth="1"/>
    <col min="7" max="7" width="25.21875" style="680" customWidth="1"/>
    <col min="8" max="8" width="16.109375" style="587" customWidth="1"/>
    <col min="9" max="11" width="16.109375" style="680" customWidth="1"/>
    <col min="12" max="12" width="26.21875" style="680" customWidth="1"/>
    <col min="13" max="16384" width="9.21875" style="417"/>
  </cols>
  <sheetData>
    <row r="1" spans="1:12" ht="13.2">
      <c r="A1" s="487" t="s">
        <v>684</v>
      </c>
      <c r="B1" s="573">
        <f>'Info '!C2</f>
        <v>0</v>
      </c>
      <c r="F1" s="587"/>
      <c r="G1" s="587"/>
      <c r="I1" s="587"/>
      <c r="J1" s="587"/>
      <c r="K1" s="587"/>
      <c r="L1" s="587"/>
    </row>
    <row r="2" spans="1:12">
      <c r="A2" s="575" t="s">
        <v>32</v>
      </c>
      <c r="B2" s="576">
        <f>'1. key ratios '!B2</f>
        <v>45747</v>
      </c>
      <c r="F2" s="587"/>
      <c r="G2" s="587"/>
      <c r="I2" s="587"/>
      <c r="J2" s="587"/>
      <c r="K2" s="587"/>
      <c r="L2" s="587"/>
    </row>
    <row r="3" spans="1:12">
      <c r="A3" s="577" t="s">
        <v>437</v>
      </c>
      <c r="F3" s="587"/>
      <c r="G3" s="587"/>
      <c r="I3" s="587"/>
      <c r="J3" s="587"/>
      <c r="K3" s="587"/>
      <c r="L3" s="587"/>
    </row>
    <row r="4" spans="1:12">
      <c r="F4" s="587"/>
      <c r="G4" s="587"/>
      <c r="I4" s="587"/>
      <c r="J4" s="587"/>
      <c r="K4" s="587"/>
      <c r="L4" s="587"/>
    </row>
    <row r="5" spans="1:12" ht="37.5" customHeight="1">
      <c r="A5" s="761" t="s">
        <v>453</v>
      </c>
      <c r="B5" s="762"/>
      <c r="C5" s="807" t="s">
        <v>438</v>
      </c>
      <c r="D5" s="808"/>
      <c r="E5" s="808"/>
      <c r="F5" s="808"/>
      <c r="G5" s="808"/>
      <c r="H5" s="809" t="s">
        <v>597</v>
      </c>
      <c r="I5" s="810"/>
      <c r="J5" s="810"/>
      <c r="K5" s="810"/>
      <c r="L5" s="811"/>
    </row>
    <row r="6" spans="1:12" ht="39.450000000000003" customHeight="1">
      <c r="A6" s="765"/>
      <c r="B6" s="766"/>
      <c r="C6" s="676"/>
      <c r="D6" s="591" t="s">
        <v>699</v>
      </c>
      <c r="E6" s="591" t="s">
        <v>700</v>
      </c>
      <c r="F6" s="591" t="s">
        <v>701</v>
      </c>
      <c r="G6" s="591" t="s">
        <v>615</v>
      </c>
      <c r="H6" s="677"/>
      <c r="I6" s="591" t="s">
        <v>699</v>
      </c>
      <c r="J6" s="591" t="s">
        <v>700</v>
      </c>
      <c r="K6" s="591" t="s">
        <v>701</v>
      </c>
      <c r="L6" s="591" t="s">
        <v>615</v>
      </c>
    </row>
    <row r="7" spans="1:12">
      <c r="A7" s="594">
        <v>1</v>
      </c>
      <c r="B7" s="603" t="s">
        <v>456</v>
      </c>
      <c r="C7" s="603"/>
      <c r="D7" s="593"/>
      <c r="E7" s="593"/>
      <c r="F7" s="678"/>
      <c r="G7" s="678"/>
      <c r="H7" s="593"/>
      <c r="I7" s="678"/>
      <c r="J7" s="678"/>
      <c r="K7" s="678"/>
      <c r="L7" s="678"/>
    </row>
    <row r="8" spans="1:12">
      <c r="A8" s="594">
        <v>2</v>
      </c>
      <c r="B8" s="603" t="s">
        <v>371</v>
      </c>
      <c r="C8" s="603"/>
      <c r="D8" s="593"/>
      <c r="E8" s="593"/>
      <c r="F8" s="590"/>
      <c r="G8" s="590"/>
      <c r="H8" s="593"/>
      <c r="I8" s="590"/>
      <c r="J8" s="590"/>
      <c r="K8" s="590"/>
      <c r="L8" s="590"/>
    </row>
    <row r="9" spans="1:12">
      <c r="A9" s="594">
        <v>3</v>
      </c>
      <c r="B9" s="603" t="s">
        <v>372</v>
      </c>
      <c r="C9" s="603"/>
      <c r="D9" s="593"/>
      <c r="E9" s="593"/>
      <c r="F9" s="589"/>
      <c r="G9" s="589"/>
      <c r="H9" s="593"/>
      <c r="I9" s="589"/>
      <c r="J9" s="589"/>
      <c r="K9" s="589"/>
      <c r="L9" s="589"/>
    </row>
    <row r="10" spans="1:12">
      <c r="A10" s="594">
        <v>4</v>
      </c>
      <c r="B10" s="603" t="s">
        <v>457</v>
      </c>
      <c r="C10" s="603"/>
      <c r="D10" s="593"/>
      <c r="E10" s="593"/>
      <c r="F10" s="589"/>
      <c r="G10" s="589"/>
      <c r="H10" s="593"/>
      <c r="I10" s="589"/>
      <c r="J10" s="589"/>
      <c r="K10" s="589"/>
      <c r="L10" s="589"/>
    </row>
    <row r="11" spans="1:12">
      <c r="A11" s="594">
        <v>5</v>
      </c>
      <c r="B11" s="603" t="s">
        <v>373</v>
      </c>
      <c r="C11" s="603"/>
      <c r="D11" s="593"/>
      <c r="E11" s="593"/>
      <c r="F11" s="589"/>
      <c r="G11" s="589"/>
      <c r="H11" s="593"/>
      <c r="I11" s="589"/>
      <c r="J11" s="589"/>
      <c r="K11" s="589"/>
      <c r="L11" s="589"/>
    </row>
    <row r="12" spans="1:12">
      <c r="A12" s="594">
        <v>6</v>
      </c>
      <c r="B12" s="603" t="s">
        <v>374</v>
      </c>
      <c r="C12" s="603"/>
      <c r="D12" s="593"/>
      <c r="E12" s="593"/>
      <c r="F12" s="589"/>
      <c r="G12" s="589"/>
      <c r="H12" s="593"/>
      <c r="I12" s="589"/>
      <c r="J12" s="589"/>
      <c r="K12" s="589"/>
      <c r="L12" s="589"/>
    </row>
    <row r="13" spans="1:12">
      <c r="A13" s="594">
        <v>7</v>
      </c>
      <c r="B13" s="603" t="s">
        <v>375</v>
      </c>
      <c r="C13" s="603"/>
      <c r="D13" s="593"/>
      <c r="E13" s="593"/>
      <c r="F13" s="589"/>
      <c r="G13" s="589"/>
      <c r="H13" s="593"/>
      <c r="I13" s="589"/>
      <c r="J13" s="589"/>
      <c r="K13" s="589"/>
      <c r="L13" s="589"/>
    </row>
    <row r="14" spans="1:12">
      <c r="A14" s="594">
        <v>8</v>
      </c>
      <c r="B14" s="603" t="s">
        <v>376</v>
      </c>
      <c r="C14" s="603"/>
      <c r="D14" s="593"/>
      <c r="E14" s="593"/>
      <c r="F14" s="589"/>
      <c r="G14" s="589"/>
      <c r="H14" s="593"/>
      <c r="I14" s="589"/>
      <c r="J14" s="589"/>
      <c r="K14" s="589"/>
      <c r="L14" s="589"/>
    </row>
    <row r="15" spans="1:12">
      <c r="A15" s="594">
        <v>9</v>
      </c>
      <c r="B15" s="603" t="s">
        <v>377</v>
      </c>
      <c r="C15" s="603"/>
      <c r="D15" s="593"/>
      <c r="E15" s="593"/>
      <c r="F15" s="589"/>
      <c r="G15" s="589"/>
      <c r="H15" s="593"/>
      <c r="I15" s="589"/>
      <c r="J15" s="589"/>
      <c r="K15" s="589"/>
      <c r="L15" s="589"/>
    </row>
    <row r="16" spans="1:12">
      <c r="A16" s="594">
        <v>10</v>
      </c>
      <c r="B16" s="603" t="s">
        <v>378</v>
      </c>
      <c r="C16" s="603"/>
      <c r="D16" s="593"/>
      <c r="E16" s="593"/>
      <c r="F16" s="589"/>
      <c r="G16" s="589"/>
      <c r="H16" s="593"/>
      <c r="I16" s="589"/>
      <c r="J16" s="589"/>
      <c r="K16" s="589"/>
      <c r="L16" s="589"/>
    </row>
    <row r="17" spans="1:12">
      <c r="A17" s="594">
        <v>11</v>
      </c>
      <c r="B17" s="603" t="s">
        <v>379</v>
      </c>
      <c r="C17" s="603"/>
      <c r="D17" s="593"/>
      <c r="E17" s="593"/>
      <c r="F17" s="589"/>
      <c r="G17" s="589"/>
      <c r="H17" s="593"/>
      <c r="I17" s="589"/>
      <c r="J17" s="589"/>
      <c r="K17" s="589"/>
      <c r="L17" s="589"/>
    </row>
    <row r="18" spans="1:12">
      <c r="A18" s="594">
        <v>12</v>
      </c>
      <c r="B18" s="603" t="s">
        <v>380</v>
      </c>
      <c r="C18" s="603"/>
      <c r="D18" s="593"/>
      <c r="E18" s="593"/>
      <c r="F18" s="589"/>
      <c r="G18" s="589"/>
      <c r="H18" s="593"/>
      <c r="I18" s="589"/>
      <c r="J18" s="589"/>
      <c r="K18" s="589"/>
      <c r="L18" s="589"/>
    </row>
    <row r="19" spans="1:12">
      <c r="A19" s="594">
        <v>13</v>
      </c>
      <c r="B19" s="603" t="s">
        <v>381</v>
      </c>
      <c r="C19" s="603"/>
      <c r="D19" s="593"/>
      <c r="E19" s="593"/>
      <c r="F19" s="589"/>
      <c r="G19" s="589"/>
      <c r="H19" s="593"/>
      <c r="I19" s="589"/>
      <c r="J19" s="589"/>
      <c r="K19" s="589"/>
      <c r="L19" s="589"/>
    </row>
    <row r="20" spans="1:12">
      <c r="A20" s="594">
        <v>14</v>
      </c>
      <c r="B20" s="603" t="s">
        <v>382</v>
      </c>
      <c r="C20" s="603"/>
      <c r="D20" s="593"/>
      <c r="E20" s="593"/>
      <c r="F20" s="589"/>
      <c r="G20" s="589"/>
      <c r="H20" s="593"/>
      <c r="I20" s="589"/>
      <c r="J20" s="589"/>
      <c r="K20" s="589"/>
      <c r="L20" s="589"/>
    </row>
    <row r="21" spans="1:12">
      <c r="A21" s="594">
        <v>15</v>
      </c>
      <c r="B21" s="603" t="s">
        <v>383</v>
      </c>
      <c r="C21" s="603"/>
      <c r="D21" s="593"/>
      <c r="E21" s="593"/>
      <c r="F21" s="589"/>
      <c r="G21" s="589"/>
      <c r="H21" s="593"/>
      <c r="I21" s="589"/>
      <c r="J21" s="589"/>
      <c r="K21" s="589"/>
      <c r="L21" s="589"/>
    </row>
    <row r="22" spans="1:12">
      <c r="A22" s="594">
        <v>16</v>
      </c>
      <c r="B22" s="603" t="s">
        <v>384</v>
      </c>
      <c r="C22" s="603"/>
      <c r="D22" s="593"/>
      <c r="E22" s="593"/>
      <c r="F22" s="589"/>
      <c r="G22" s="589"/>
      <c r="H22" s="593"/>
      <c r="I22" s="589"/>
      <c r="J22" s="589"/>
      <c r="K22" s="589"/>
      <c r="L22" s="589"/>
    </row>
    <row r="23" spans="1:12">
      <c r="A23" s="594">
        <v>17</v>
      </c>
      <c r="B23" s="603" t="s">
        <v>460</v>
      </c>
      <c r="C23" s="603"/>
      <c r="D23" s="593"/>
      <c r="E23" s="593"/>
      <c r="F23" s="589"/>
      <c r="G23" s="589"/>
      <c r="H23" s="593"/>
      <c r="I23" s="589"/>
      <c r="J23" s="589"/>
      <c r="K23" s="589"/>
      <c r="L23" s="589"/>
    </row>
    <row r="24" spans="1:12">
      <c r="A24" s="594">
        <v>18</v>
      </c>
      <c r="B24" s="603" t="s">
        <v>385</v>
      </c>
      <c r="C24" s="603"/>
      <c r="D24" s="593"/>
      <c r="E24" s="593"/>
      <c r="F24" s="589"/>
      <c r="G24" s="589"/>
      <c r="H24" s="593"/>
      <c r="I24" s="589"/>
      <c r="J24" s="589"/>
      <c r="K24" s="589"/>
      <c r="L24" s="589"/>
    </row>
    <row r="25" spans="1:12">
      <c r="A25" s="594">
        <v>19</v>
      </c>
      <c r="B25" s="603" t="s">
        <v>386</v>
      </c>
      <c r="C25" s="603"/>
      <c r="D25" s="593"/>
      <c r="E25" s="593"/>
      <c r="F25" s="589"/>
      <c r="G25" s="589"/>
      <c r="H25" s="593"/>
      <c r="I25" s="589"/>
      <c r="J25" s="589"/>
      <c r="K25" s="589"/>
      <c r="L25" s="589"/>
    </row>
    <row r="26" spans="1:12">
      <c r="A26" s="594">
        <v>20</v>
      </c>
      <c r="B26" s="603" t="s">
        <v>459</v>
      </c>
      <c r="C26" s="603"/>
      <c r="D26" s="593"/>
      <c r="E26" s="593"/>
      <c r="F26" s="589"/>
      <c r="G26" s="589"/>
      <c r="H26" s="593"/>
      <c r="I26" s="589"/>
      <c r="J26" s="589"/>
      <c r="K26" s="589"/>
      <c r="L26" s="589"/>
    </row>
    <row r="27" spans="1:12">
      <c r="A27" s="594">
        <v>21</v>
      </c>
      <c r="B27" s="603" t="s">
        <v>387</v>
      </c>
      <c r="C27" s="603"/>
      <c r="D27" s="593"/>
      <c r="E27" s="593"/>
      <c r="F27" s="589"/>
      <c r="G27" s="589"/>
      <c r="H27" s="593"/>
      <c r="I27" s="589"/>
      <c r="J27" s="589"/>
      <c r="K27" s="589"/>
      <c r="L27" s="589"/>
    </row>
    <row r="28" spans="1:12">
      <c r="A28" s="594">
        <v>22</v>
      </c>
      <c r="B28" s="603" t="s">
        <v>388</v>
      </c>
      <c r="C28" s="603"/>
      <c r="D28" s="593"/>
      <c r="E28" s="593"/>
      <c r="F28" s="589"/>
      <c r="G28" s="589"/>
      <c r="H28" s="593"/>
      <c r="I28" s="589"/>
      <c r="J28" s="589"/>
      <c r="K28" s="589"/>
      <c r="L28" s="589"/>
    </row>
    <row r="29" spans="1:12">
      <c r="A29" s="594">
        <v>23</v>
      </c>
      <c r="B29" s="603" t="s">
        <v>389</v>
      </c>
      <c r="C29" s="603"/>
      <c r="D29" s="593"/>
      <c r="E29" s="593"/>
      <c r="F29" s="589"/>
      <c r="G29" s="589"/>
      <c r="H29" s="593"/>
      <c r="I29" s="589"/>
      <c r="J29" s="589"/>
      <c r="K29" s="589"/>
      <c r="L29" s="589"/>
    </row>
    <row r="30" spans="1:12">
      <c r="A30" s="594">
        <v>24</v>
      </c>
      <c r="B30" s="603" t="s">
        <v>458</v>
      </c>
      <c r="C30" s="603"/>
      <c r="D30" s="593"/>
      <c r="E30" s="593"/>
      <c r="F30" s="589"/>
      <c r="G30" s="589"/>
      <c r="H30" s="593"/>
      <c r="I30" s="589"/>
      <c r="J30" s="589"/>
      <c r="K30" s="589"/>
      <c r="L30" s="589"/>
    </row>
    <row r="31" spans="1:12">
      <c r="A31" s="594">
        <v>25</v>
      </c>
      <c r="B31" s="603" t="s">
        <v>390</v>
      </c>
      <c r="C31" s="603"/>
      <c r="D31" s="593"/>
      <c r="E31" s="593"/>
      <c r="F31" s="589"/>
      <c r="G31" s="589"/>
      <c r="H31" s="593"/>
      <c r="I31" s="589"/>
      <c r="J31" s="589"/>
      <c r="K31" s="589"/>
      <c r="L31" s="589"/>
    </row>
    <row r="32" spans="1:12">
      <c r="A32" s="594">
        <v>26</v>
      </c>
      <c r="B32" s="603" t="s">
        <v>455</v>
      </c>
      <c r="C32" s="603"/>
      <c r="D32" s="593"/>
      <c r="E32" s="593"/>
      <c r="F32" s="589"/>
      <c r="G32" s="589"/>
      <c r="H32" s="593"/>
      <c r="I32" s="589"/>
      <c r="J32" s="589"/>
      <c r="K32" s="589"/>
      <c r="L32" s="589"/>
    </row>
    <row r="33" spans="1:12">
      <c r="A33" s="594">
        <v>27</v>
      </c>
      <c r="B33" s="679" t="s">
        <v>63</v>
      </c>
      <c r="C33" s="679"/>
      <c r="D33" s="593"/>
      <c r="E33" s="593"/>
      <c r="F33" s="589"/>
      <c r="G33" s="589"/>
      <c r="H33" s="594"/>
      <c r="I33" s="589"/>
      <c r="J33" s="589"/>
      <c r="K33" s="589"/>
      <c r="L33" s="589"/>
    </row>
    <row r="34" spans="1:12">
      <c r="A34" s="675"/>
      <c r="B34" s="675"/>
      <c r="C34" s="675"/>
      <c r="D34" s="675"/>
      <c r="E34" s="675"/>
      <c r="H34" s="675"/>
    </row>
    <row r="35" spans="1:12">
      <c r="A35" s="675"/>
      <c r="B35" s="681"/>
      <c r="C35" s="681"/>
      <c r="D35" s="675"/>
      <c r="E35" s="675"/>
      <c r="H35" s="675"/>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B14" sqref="B14"/>
    </sheetView>
  </sheetViews>
  <sheetFormatPr defaultColWidth="8.77734375" defaultRowHeight="12"/>
  <cols>
    <col min="1" max="1" width="11.77734375" style="587" bestFit="1" customWidth="1"/>
    <col min="2" max="2" width="68.77734375" style="587" customWidth="1"/>
    <col min="3" max="11" width="28.21875" style="587" customWidth="1"/>
    <col min="12" max="16384" width="8.77734375" style="423"/>
  </cols>
  <sheetData>
    <row r="1" spans="1:11" s="417" customFormat="1" ht="13.2">
      <c r="A1" s="487" t="s">
        <v>684</v>
      </c>
      <c r="B1" s="573">
        <f>'Info '!C2</f>
        <v>0</v>
      </c>
      <c r="C1" s="587"/>
      <c r="D1" s="587"/>
      <c r="E1" s="587"/>
      <c r="F1" s="587"/>
      <c r="G1" s="587"/>
      <c r="H1" s="587"/>
      <c r="I1" s="587"/>
      <c r="J1" s="587"/>
      <c r="K1" s="587"/>
    </row>
    <row r="2" spans="1:11" s="417" customFormat="1">
      <c r="A2" s="575" t="s">
        <v>32</v>
      </c>
      <c r="B2" s="576">
        <f>'1. key ratios '!B2</f>
        <v>45747</v>
      </c>
      <c r="C2" s="587"/>
      <c r="D2" s="587"/>
      <c r="E2" s="587"/>
      <c r="F2" s="587"/>
      <c r="G2" s="587"/>
      <c r="H2" s="587"/>
      <c r="I2" s="587"/>
      <c r="J2" s="587"/>
      <c r="K2" s="587"/>
    </row>
    <row r="3" spans="1:11" s="417" customFormat="1">
      <c r="A3" s="577" t="s">
        <v>439</v>
      </c>
      <c r="B3" s="587"/>
      <c r="C3" s="587"/>
      <c r="D3" s="587"/>
      <c r="E3" s="587"/>
      <c r="F3" s="587"/>
      <c r="G3" s="587"/>
      <c r="H3" s="587"/>
      <c r="I3" s="587"/>
      <c r="J3" s="587"/>
      <c r="K3" s="587"/>
    </row>
    <row r="4" spans="1:11">
      <c r="C4" s="680" t="s">
        <v>629</v>
      </c>
      <c r="D4" s="680" t="s">
        <v>628</v>
      </c>
      <c r="E4" s="680" t="s">
        <v>627</v>
      </c>
      <c r="F4" s="680" t="s">
        <v>626</v>
      </c>
      <c r="G4" s="680" t="s">
        <v>625</v>
      </c>
      <c r="H4" s="680" t="s">
        <v>624</v>
      </c>
      <c r="I4" s="680" t="s">
        <v>623</v>
      </c>
      <c r="J4" s="680" t="s">
        <v>622</v>
      </c>
      <c r="K4" s="680" t="s">
        <v>621</v>
      </c>
    </row>
    <row r="5" spans="1:11" ht="103.95" customHeight="1">
      <c r="A5" s="812" t="s">
        <v>620</v>
      </c>
      <c r="B5" s="813"/>
      <c r="C5" s="682" t="s">
        <v>440</v>
      </c>
      <c r="D5" s="682" t="s">
        <v>441</v>
      </c>
      <c r="E5" s="682" t="s">
        <v>693</v>
      </c>
      <c r="F5" s="682" t="s">
        <v>442</v>
      </c>
      <c r="G5" s="682" t="s">
        <v>443</v>
      </c>
      <c r="H5" s="682" t="s">
        <v>444</v>
      </c>
      <c r="I5" s="682" t="s">
        <v>445</v>
      </c>
      <c r="J5" s="682" t="s">
        <v>446</v>
      </c>
      <c r="K5" s="682" t="s">
        <v>447</v>
      </c>
    </row>
    <row r="6" spans="1:11">
      <c r="A6" s="593">
        <v>1</v>
      </c>
      <c r="B6" s="593" t="s">
        <v>409</v>
      </c>
      <c r="C6" s="593"/>
      <c r="D6" s="593"/>
      <c r="E6" s="593"/>
      <c r="F6" s="593"/>
      <c r="G6" s="593"/>
      <c r="H6" s="593"/>
      <c r="I6" s="593"/>
      <c r="J6" s="593"/>
      <c r="K6" s="593"/>
    </row>
    <row r="7" spans="1:11">
      <c r="A7" s="593">
        <v>2</v>
      </c>
      <c r="B7" s="594" t="s">
        <v>448</v>
      </c>
      <c r="C7" s="593"/>
      <c r="D7" s="593"/>
      <c r="E7" s="593"/>
      <c r="F7" s="593"/>
      <c r="G7" s="593"/>
      <c r="H7" s="593"/>
      <c r="I7" s="593"/>
      <c r="J7" s="593"/>
      <c r="K7" s="593"/>
    </row>
    <row r="8" spans="1:11">
      <c r="A8" s="593">
        <v>3</v>
      </c>
      <c r="B8" s="594" t="s">
        <v>417</v>
      </c>
      <c r="C8" s="593"/>
      <c r="D8" s="593"/>
      <c r="E8" s="593"/>
      <c r="F8" s="593"/>
      <c r="G8" s="593"/>
      <c r="H8" s="593"/>
      <c r="I8" s="593"/>
      <c r="J8" s="593"/>
      <c r="K8" s="593"/>
    </row>
    <row r="9" spans="1:11">
      <c r="A9" s="593">
        <v>4</v>
      </c>
      <c r="B9" s="630" t="s">
        <v>449</v>
      </c>
      <c r="C9" s="593"/>
      <c r="D9" s="593"/>
      <c r="E9" s="593"/>
      <c r="F9" s="593"/>
      <c r="G9" s="593"/>
      <c r="H9" s="593"/>
      <c r="I9" s="593"/>
      <c r="J9" s="593"/>
      <c r="K9" s="593"/>
    </row>
    <row r="10" spans="1:11">
      <c r="A10" s="593">
        <v>5</v>
      </c>
      <c r="B10" s="610" t="s">
        <v>450</v>
      </c>
      <c r="C10" s="593"/>
      <c r="D10" s="593"/>
      <c r="E10" s="593"/>
      <c r="F10" s="593"/>
      <c r="G10" s="593"/>
      <c r="H10" s="593"/>
      <c r="I10" s="593"/>
      <c r="J10" s="593"/>
      <c r="K10" s="593"/>
    </row>
    <row r="11" spans="1:11">
      <c r="A11" s="593">
        <v>6</v>
      </c>
      <c r="B11" s="610" t="s">
        <v>451</v>
      </c>
      <c r="C11" s="593"/>
      <c r="D11" s="593"/>
      <c r="E11" s="593"/>
      <c r="F11" s="593"/>
      <c r="G11" s="593"/>
      <c r="H11" s="593"/>
      <c r="I11" s="593"/>
      <c r="J11" s="593"/>
      <c r="K11" s="593"/>
    </row>
    <row r="13" spans="1:11" ht="13.2">
      <c r="B13" s="68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52" zoomScale="80" zoomScaleNormal="80" workbookViewId="0">
      <selection activeCell="B72" sqref="B72"/>
    </sheetView>
  </sheetViews>
  <sheetFormatPr defaultColWidth="8.77734375" defaultRowHeight="13.8"/>
  <cols>
    <col min="1" max="1" width="8.77734375" style="472"/>
    <col min="2" max="2" width="69.21875" style="473" customWidth="1"/>
    <col min="3" max="3" width="13.6640625" style="431" customWidth="1"/>
    <col min="4" max="4" width="14.44140625" style="431" customWidth="1"/>
    <col min="5" max="8" width="13.21875" style="431" customWidth="1"/>
    <col min="9" max="16384" width="8.77734375" style="431"/>
  </cols>
  <sheetData>
    <row r="1" spans="1:8">
      <c r="A1" s="257" t="s">
        <v>684</v>
      </c>
      <c r="B1" s="430">
        <f>'Info '!C2</f>
        <v>0</v>
      </c>
      <c r="C1" s="430"/>
    </row>
    <row r="2" spans="1:8">
      <c r="A2" s="257" t="s">
        <v>32</v>
      </c>
      <c r="B2" s="432">
        <f>'1. key ratios '!B2</f>
        <v>45747</v>
      </c>
      <c r="C2" s="433"/>
      <c r="D2" s="434"/>
      <c r="E2" s="434"/>
      <c r="F2" s="434"/>
      <c r="G2" s="434"/>
      <c r="H2" s="434"/>
    </row>
    <row r="3" spans="1:8">
      <c r="A3" s="257"/>
      <c r="B3" s="433"/>
      <c r="C3" s="433"/>
      <c r="D3" s="434"/>
      <c r="E3" s="434"/>
      <c r="F3" s="434"/>
      <c r="G3" s="434"/>
      <c r="H3" s="434"/>
    </row>
    <row r="4" spans="1:8" ht="21" customHeight="1">
      <c r="A4" s="705" t="s">
        <v>7</v>
      </c>
      <c r="B4" s="706" t="s">
        <v>491</v>
      </c>
      <c r="C4" s="708" t="s">
        <v>492</v>
      </c>
      <c r="D4" s="708"/>
      <c r="E4" s="708"/>
      <c r="F4" s="708" t="s">
        <v>493</v>
      </c>
      <c r="G4" s="708"/>
      <c r="H4" s="709"/>
    </row>
    <row r="5" spans="1:8" ht="21" customHeight="1">
      <c r="A5" s="705"/>
      <c r="B5" s="707"/>
      <c r="C5" s="435" t="s">
        <v>33</v>
      </c>
      <c r="D5" s="435" t="s">
        <v>34</v>
      </c>
      <c r="E5" s="435" t="s">
        <v>35</v>
      </c>
      <c r="F5" s="435" t="s">
        <v>33</v>
      </c>
      <c r="G5" s="435" t="s">
        <v>34</v>
      </c>
      <c r="H5" s="435" t="s">
        <v>35</v>
      </c>
    </row>
    <row r="6" spans="1:8" ht="26.55" customHeight="1">
      <c r="A6" s="705"/>
      <c r="B6" s="436" t="s">
        <v>494</v>
      </c>
      <c r="C6" s="710"/>
      <c r="D6" s="711"/>
      <c r="E6" s="711"/>
      <c r="F6" s="711"/>
      <c r="G6" s="711"/>
      <c r="H6" s="712"/>
    </row>
    <row r="7" spans="1:8" ht="22.95" customHeight="1">
      <c r="A7" s="437">
        <v>1</v>
      </c>
      <c r="B7" s="438" t="s">
        <v>495</v>
      </c>
      <c r="C7" s="439">
        <f>SUM(C8:C10)</f>
        <v>0</v>
      </c>
      <c r="D7" s="439">
        <f>SUM(D8:D10)</f>
        <v>0</v>
      </c>
      <c r="E7" s="440">
        <f>C7+D7</f>
        <v>0</v>
      </c>
      <c r="F7" s="439">
        <f>SUM(F8:F10)</f>
        <v>0</v>
      </c>
      <c r="G7" s="439">
        <f>SUM(G8:G10)</f>
        <v>0</v>
      </c>
      <c r="H7" s="440">
        <f>F7+G7</f>
        <v>0</v>
      </c>
    </row>
    <row r="8" spans="1:8">
      <c r="A8" s="437">
        <v>1.1000000000000001</v>
      </c>
      <c r="B8" s="441" t="s">
        <v>496</v>
      </c>
      <c r="C8" s="439"/>
      <c r="D8" s="439"/>
      <c r="E8" s="440">
        <f t="shared" ref="E8:E36" si="0">C8+D8</f>
        <v>0</v>
      </c>
      <c r="F8" s="439"/>
      <c r="G8" s="439"/>
      <c r="H8" s="440">
        <f t="shared" ref="H8:H36" si="1">F8+G8</f>
        <v>0</v>
      </c>
    </row>
    <row r="9" spans="1:8">
      <c r="A9" s="437">
        <v>1.2</v>
      </c>
      <c r="B9" s="441" t="s">
        <v>497</v>
      </c>
      <c r="C9" s="439"/>
      <c r="D9" s="439"/>
      <c r="E9" s="440">
        <f t="shared" si="0"/>
        <v>0</v>
      </c>
      <c r="F9" s="439"/>
      <c r="G9" s="439"/>
      <c r="H9" s="440">
        <f t="shared" si="1"/>
        <v>0</v>
      </c>
    </row>
    <row r="10" spans="1:8">
      <c r="A10" s="437">
        <v>1.3</v>
      </c>
      <c r="B10" s="441" t="s">
        <v>498</v>
      </c>
      <c r="C10" s="439"/>
      <c r="D10" s="439"/>
      <c r="E10" s="440">
        <f t="shared" si="0"/>
        <v>0</v>
      </c>
      <c r="F10" s="439"/>
      <c r="G10" s="439"/>
      <c r="H10" s="440">
        <f t="shared" si="1"/>
        <v>0</v>
      </c>
    </row>
    <row r="11" spans="1:8">
      <c r="A11" s="437">
        <v>2</v>
      </c>
      <c r="B11" s="442" t="s">
        <v>499</v>
      </c>
      <c r="C11" s="439"/>
      <c r="D11" s="439"/>
      <c r="E11" s="440">
        <f t="shared" si="0"/>
        <v>0</v>
      </c>
      <c r="F11" s="439"/>
      <c r="G11" s="439"/>
      <c r="H11" s="440">
        <f t="shared" si="1"/>
        <v>0</v>
      </c>
    </row>
    <row r="12" spans="1:8">
      <c r="A12" s="437">
        <v>2.1</v>
      </c>
      <c r="B12" s="443" t="s">
        <v>500</v>
      </c>
      <c r="C12" s="439"/>
      <c r="D12" s="439"/>
      <c r="E12" s="440">
        <f t="shared" si="0"/>
        <v>0</v>
      </c>
      <c r="F12" s="439"/>
      <c r="G12" s="439"/>
      <c r="H12" s="440">
        <f t="shared" si="1"/>
        <v>0</v>
      </c>
    </row>
    <row r="13" spans="1:8" ht="26.55" customHeight="1">
      <c r="A13" s="437">
        <v>3</v>
      </c>
      <c r="B13" s="444" t="s">
        <v>501</v>
      </c>
      <c r="C13" s="439"/>
      <c r="D13" s="439"/>
      <c r="E13" s="440">
        <f t="shared" si="0"/>
        <v>0</v>
      </c>
      <c r="F13" s="439"/>
      <c r="G13" s="439"/>
      <c r="H13" s="440">
        <f t="shared" si="1"/>
        <v>0</v>
      </c>
    </row>
    <row r="14" spans="1:8" ht="26.55" customHeight="1">
      <c r="A14" s="437">
        <v>4</v>
      </c>
      <c r="B14" s="445" t="s">
        <v>502</v>
      </c>
      <c r="C14" s="439"/>
      <c r="D14" s="439"/>
      <c r="E14" s="440">
        <f t="shared" si="0"/>
        <v>0</v>
      </c>
      <c r="F14" s="439"/>
      <c r="G14" s="439"/>
      <c r="H14" s="440">
        <f t="shared" si="1"/>
        <v>0</v>
      </c>
    </row>
    <row r="15" spans="1:8" ht="24.45" customHeight="1">
      <c r="A15" s="437">
        <v>5</v>
      </c>
      <c r="B15" s="446" t="s">
        <v>503</v>
      </c>
      <c r="C15" s="447">
        <f>SUM(C16:C18)</f>
        <v>0</v>
      </c>
      <c r="D15" s="447">
        <f>SUM(D16:D18)</f>
        <v>0</v>
      </c>
      <c r="E15" s="448">
        <f t="shared" si="0"/>
        <v>0</v>
      </c>
      <c r="F15" s="447">
        <f>SUM(F16:F18)</f>
        <v>0</v>
      </c>
      <c r="G15" s="447">
        <f>SUM(G16:G18)</f>
        <v>0</v>
      </c>
      <c r="H15" s="448">
        <f t="shared" si="1"/>
        <v>0</v>
      </c>
    </row>
    <row r="16" spans="1:8">
      <c r="A16" s="437">
        <v>5.0999999999999996</v>
      </c>
      <c r="B16" s="449" t="s">
        <v>504</v>
      </c>
      <c r="C16" s="439"/>
      <c r="D16" s="439"/>
      <c r="E16" s="440">
        <f t="shared" si="0"/>
        <v>0</v>
      </c>
      <c r="F16" s="439"/>
      <c r="G16" s="439"/>
      <c r="H16" s="440">
        <f t="shared" si="1"/>
        <v>0</v>
      </c>
    </row>
    <row r="17" spans="1:8">
      <c r="A17" s="437">
        <v>5.2</v>
      </c>
      <c r="B17" s="449" t="s">
        <v>505</v>
      </c>
      <c r="C17" s="439"/>
      <c r="D17" s="439"/>
      <c r="E17" s="440">
        <f t="shared" si="0"/>
        <v>0</v>
      </c>
      <c r="F17" s="439"/>
      <c r="G17" s="439"/>
      <c r="H17" s="440">
        <f t="shared" si="1"/>
        <v>0</v>
      </c>
    </row>
    <row r="18" spans="1:8">
      <c r="A18" s="437">
        <v>5.3</v>
      </c>
      <c r="B18" s="450" t="s">
        <v>506</v>
      </c>
      <c r="C18" s="439"/>
      <c r="D18" s="439"/>
      <c r="E18" s="440">
        <f t="shared" si="0"/>
        <v>0</v>
      </c>
      <c r="F18" s="439"/>
      <c r="G18" s="439"/>
      <c r="H18" s="440">
        <f t="shared" si="1"/>
        <v>0</v>
      </c>
    </row>
    <row r="19" spans="1:8">
      <c r="A19" s="437">
        <v>6</v>
      </c>
      <c r="B19" s="444" t="s">
        <v>507</v>
      </c>
      <c r="C19" s="439">
        <f>SUM(C20:C21)</f>
        <v>0</v>
      </c>
      <c r="D19" s="439">
        <f>SUM(D20:D21)</f>
        <v>0</v>
      </c>
      <c r="E19" s="440">
        <f t="shared" si="0"/>
        <v>0</v>
      </c>
      <c r="F19" s="439">
        <f>SUM(F20:F21)</f>
        <v>0</v>
      </c>
      <c r="G19" s="439">
        <f>SUM(G20:G21)</f>
        <v>0</v>
      </c>
      <c r="H19" s="440">
        <f t="shared" si="1"/>
        <v>0</v>
      </c>
    </row>
    <row r="20" spans="1:8">
      <c r="A20" s="437">
        <v>6.1</v>
      </c>
      <c r="B20" s="449" t="s">
        <v>505</v>
      </c>
      <c r="C20" s="439"/>
      <c r="D20" s="439"/>
      <c r="E20" s="440">
        <f t="shared" si="0"/>
        <v>0</v>
      </c>
      <c r="F20" s="439"/>
      <c r="G20" s="439"/>
      <c r="H20" s="440">
        <f t="shared" si="1"/>
        <v>0</v>
      </c>
    </row>
    <row r="21" spans="1:8">
      <c r="A21" s="437">
        <v>6.2</v>
      </c>
      <c r="B21" s="450" t="s">
        <v>506</v>
      </c>
      <c r="C21" s="439"/>
      <c r="D21" s="439"/>
      <c r="E21" s="440">
        <f t="shared" si="0"/>
        <v>0</v>
      </c>
      <c r="F21" s="439"/>
      <c r="G21" s="439"/>
      <c r="H21" s="440">
        <f t="shared" si="1"/>
        <v>0</v>
      </c>
    </row>
    <row r="22" spans="1:8">
      <c r="A22" s="437">
        <v>7</v>
      </c>
      <c r="B22" s="442" t="s">
        <v>508</v>
      </c>
      <c r="C22" s="439"/>
      <c r="D22" s="439"/>
      <c r="E22" s="440">
        <f t="shared" si="0"/>
        <v>0</v>
      </c>
      <c r="F22" s="439"/>
      <c r="G22" s="439"/>
      <c r="H22" s="440">
        <f t="shared" si="1"/>
        <v>0</v>
      </c>
    </row>
    <row r="23" spans="1:8">
      <c r="A23" s="437">
        <v>8</v>
      </c>
      <c r="B23" s="451" t="s">
        <v>509</v>
      </c>
      <c r="C23" s="439"/>
      <c r="D23" s="439"/>
      <c r="E23" s="440">
        <f t="shared" si="0"/>
        <v>0</v>
      </c>
      <c r="F23" s="439"/>
      <c r="G23" s="439"/>
      <c r="H23" s="440">
        <f t="shared" si="1"/>
        <v>0</v>
      </c>
    </row>
    <row r="24" spans="1:8">
      <c r="A24" s="437">
        <v>9</v>
      </c>
      <c r="B24" s="445" t="s">
        <v>510</v>
      </c>
      <c r="C24" s="439">
        <f>SUM(C25:C26)</f>
        <v>0</v>
      </c>
      <c r="D24" s="439">
        <f>SUM(D25:D26)</f>
        <v>0</v>
      </c>
      <c r="E24" s="440">
        <f t="shared" si="0"/>
        <v>0</v>
      </c>
      <c r="F24" s="439">
        <f>SUM(F25:F26)</f>
        <v>0</v>
      </c>
      <c r="G24" s="439">
        <f>SUM(G25:G26)</f>
        <v>0</v>
      </c>
      <c r="H24" s="440">
        <f t="shared" si="1"/>
        <v>0</v>
      </c>
    </row>
    <row r="25" spans="1:8">
      <c r="A25" s="437">
        <v>9.1</v>
      </c>
      <c r="B25" s="449" t="s">
        <v>511</v>
      </c>
      <c r="C25" s="439"/>
      <c r="D25" s="439"/>
      <c r="E25" s="440">
        <f t="shared" si="0"/>
        <v>0</v>
      </c>
      <c r="F25" s="439"/>
      <c r="G25" s="439"/>
      <c r="H25" s="440">
        <f t="shared" si="1"/>
        <v>0</v>
      </c>
    </row>
    <row r="26" spans="1:8">
      <c r="A26" s="437">
        <v>9.1999999999999993</v>
      </c>
      <c r="B26" s="449" t="s">
        <v>512</v>
      </c>
      <c r="C26" s="439"/>
      <c r="D26" s="439"/>
      <c r="E26" s="440">
        <f t="shared" si="0"/>
        <v>0</v>
      </c>
      <c r="F26" s="439"/>
      <c r="G26" s="439"/>
      <c r="H26" s="440">
        <f t="shared" si="1"/>
        <v>0</v>
      </c>
    </row>
    <row r="27" spans="1:8">
      <c r="A27" s="437">
        <v>10</v>
      </c>
      <c r="B27" s="445" t="s">
        <v>513</v>
      </c>
      <c r="C27" s="439">
        <f>SUM(C28:C29)</f>
        <v>0</v>
      </c>
      <c r="D27" s="439">
        <f>SUM(D28:D29)</f>
        <v>0</v>
      </c>
      <c r="E27" s="440">
        <f t="shared" si="0"/>
        <v>0</v>
      </c>
      <c r="F27" s="439">
        <f>SUM(F28:F29)</f>
        <v>0</v>
      </c>
      <c r="G27" s="439">
        <f>SUM(G28:G29)</f>
        <v>0</v>
      </c>
      <c r="H27" s="440">
        <f t="shared" si="1"/>
        <v>0</v>
      </c>
    </row>
    <row r="28" spans="1:8">
      <c r="A28" s="437">
        <v>10.1</v>
      </c>
      <c r="B28" s="449" t="s">
        <v>514</v>
      </c>
      <c r="C28" s="439"/>
      <c r="D28" s="439"/>
      <c r="E28" s="440">
        <f t="shared" si="0"/>
        <v>0</v>
      </c>
      <c r="F28" s="439"/>
      <c r="G28" s="439"/>
      <c r="H28" s="440">
        <f t="shared" si="1"/>
        <v>0</v>
      </c>
    </row>
    <row r="29" spans="1:8">
      <c r="A29" s="437">
        <v>10.199999999999999</v>
      </c>
      <c r="B29" s="449" t="s">
        <v>515</v>
      </c>
      <c r="C29" s="439"/>
      <c r="D29" s="439"/>
      <c r="E29" s="440">
        <f t="shared" si="0"/>
        <v>0</v>
      </c>
      <c r="F29" s="439"/>
      <c r="G29" s="439"/>
      <c r="H29" s="440">
        <f t="shared" si="1"/>
        <v>0</v>
      </c>
    </row>
    <row r="30" spans="1:8">
      <c r="A30" s="437">
        <v>11</v>
      </c>
      <c r="B30" s="445" t="s">
        <v>516</v>
      </c>
      <c r="C30" s="439">
        <f>SUM(C31:C32)</f>
        <v>0</v>
      </c>
      <c r="D30" s="439">
        <f>SUM(D31:D32)</f>
        <v>0</v>
      </c>
      <c r="E30" s="440">
        <f t="shared" si="0"/>
        <v>0</v>
      </c>
      <c r="F30" s="439">
        <f>SUM(F31:F32)</f>
        <v>0</v>
      </c>
      <c r="G30" s="439">
        <f>SUM(G31:G32)</f>
        <v>0</v>
      </c>
      <c r="H30" s="440">
        <f t="shared" si="1"/>
        <v>0</v>
      </c>
    </row>
    <row r="31" spans="1:8">
      <c r="A31" s="437">
        <v>11.1</v>
      </c>
      <c r="B31" s="449" t="s">
        <v>517</v>
      </c>
      <c r="C31" s="439"/>
      <c r="D31" s="439"/>
      <c r="E31" s="440">
        <f t="shared" si="0"/>
        <v>0</v>
      </c>
      <c r="F31" s="439"/>
      <c r="G31" s="439"/>
      <c r="H31" s="440">
        <f t="shared" si="1"/>
        <v>0</v>
      </c>
    </row>
    <row r="32" spans="1:8">
      <c r="A32" s="437">
        <v>11.2</v>
      </c>
      <c r="B32" s="449" t="s">
        <v>518</v>
      </c>
      <c r="C32" s="439"/>
      <c r="D32" s="439"/>
      <c r="E32" s="440">
        <f t="shared" si="0"/>
        <v>0</v>
      </c>
      <c r="F32" s="439"/>
      <c r="G32" s="439"/>
      <c r="H32" s="440">
        <f t="shared" si="1"/>
        <v>0</v>
      </c>
    </row>
    <row r="33" spans="1:8">
      <c r="A33" s="437">
        <v>13</v>
      </c>
      <c r="B33" s="445" t="s">
        <v>519</v>
      </c>
      <c r="C33" s="439"/>
      <c r="D33" s="439"/>
      <c r="E33" s="440">
        <f t="shared" si="0"/>
        <v>0</v>
      </c>
      <c r="F33" s="439"/>
      <c r="G33" s="439"/>
      <c r="H33" s="440">
        <f t="shared" si="1"/>
        <v>0</v>
      </c>
    </row>
    <row r="34" spans="1:8">
      <c r="A34" s="437">
        <v>13.1</v>
      </c>
      <c r="B34" s="452" t="s">
        <v>520</v>
      </c>
      <c r="C34" s="439"/>
      <c r="D34" s="439"/>
      <c r="E34" s="440">
        <f t="shared" si="0"/>
        <v>0</v>
      </c>
      <c r="F34" s="439"/>
      <c r="G34" s="439"/>
      <c r="H34" s="440">
        <f t="shared" si="1"/>
        <v>0</v>
      </c>
    </row>
    <row r="35" spans="1:8">
      <c r="A35" s="437">
        <v>13.2</v>
      </c>
      <c r="B35" s="452" t="s">
        <v>521</v>
      </c>
      <c r="C35" s="439"/>
      <c r="D35" s="439"/>
      <c r="E35" s="440">
        <f t="shared" si="0"/>
        <v>0</v>
      </c>
      <c r="F35" s="439"/>
      <c r="G35" s="439"/>
      <c r="H35" s="440">
        <f t="shared" si="1"/>
        <v>0</v>
      </c>
    </row>
    <row r="36" spans="1:8">
      <c r="A36" s="437">
        <v>14</v>
      </c>
      <c r="B36" s="453" t="s">
        <v>522</v>
      </c>
      <c r="C36" s="439">
        <f>SUM(C7,C11,C13,C14,C15,C19,C22,C23,C24,C27,C30,C33)</f>
        <v>0</v>
      </c>
      <c r="D36" s="439">
        <f>SUM(D7,D11,D13,D14,D15,D19,D22,D23,D24,D27,D30,D33)</f>
        <v>0</v>
      </c>
      <c r="E36" s="440">
        <f t="shared" si="0"/>
        <v>0</v>
      </c>
      <c r="F36" s="439">
        <f>SUM(F7,F11,F13,F14,F15,F19,F22,F23,F24,F27,F30,F33)</f>
        <v>0</v>
      </c>
      <c r="G36" s="439">
        <f>SUM(G7,G11,G13,G14,G15,G19,G22,G23,G24,G27,G30,G33)</f>
        <v>0</v>
      </c>
      <c r="H36" s="440">
        <f t="shared" si="1"/>
        <v>0</v>
      </c>
    </row>
    <row r="37" spans="1:8" ht="22.5" customHeight="1">
      <c r="A37" s="437"/>
      <c r="B37" s="454" t="s">
        <v>523</v>
      </c>
      <c r="C37" s="710"/>
      <c r="D37" s="711"/>
      <c r="E37" s="711"/>
      <c r="F37" s="711"/>
      <c r="G37" s="711"/>
      <c r="H37" s="712"/>
    </row>
    <row r="38" spans="1:8">
      <c r="A38" s="437">
        <v>15</v>
      </c>
      <c r="B38" s="455" t="s">
        <v>524</v>
      </c>
      <c r="C38" s="456"/>
      <c r="D38" s="456"/>
      <c r="E38" s="457">
        <f>C38+D38</f>
        <v>0</v>
      </c>
      <c r="F38" s="456"/>
      <c r="G38" s="456"/>
      <c r="H38" s="457">
        <f>F38+G38</f>
        <v>0</v>
      </c>
    </row>
    <row r="39" spans="1:8">
      <c r="A39" s="458">
        <v>15.1</v>
      </c>
      <c r="B39" s="459" t="s">
        <v>500</v>
      </c>
      <c r="C39" s="456"/>
      <c r="D39" s="456"/>
      <c r="E39" s="457">
        <f t="shared" ref="E39:E53" si="2">C39+D39</f>
        <v>0</v>
      </c>
      <c r="F39" s="456"/>
      <c r="G39" s="456"/>
      <c r="H39" s="457">
        <f t="shared" ref="H39:H53" si="3">F39+G39</f>
        <v>0</v>
      </c>
    </row>
    <row r="40" spans="1:8" ht="24" customHeight="1">
      <c r="A40" s="458">
        <v>16</v>
      </c>
      <c r="B40" s="442" t="s">
        <v>525</v>
      </c>
      <c r="C40" s="456"/>
      <c r="D40" s="456"/>
      <c r="E40" s="457">
        <f t="shared" si="2"/>
        <v>0</v>
      </c>
      <c r="F40" s="456"/>
      <c r="G40" s="456"/>
      <c r="H40" s="457">
        <f t="shared" si="3"/>
        <v>0</v>
      </c>
    </row>
    <row r="41" spans="1:8">
      <c r="A41" s="458">
        <v>17</v>
      </c>
      <c r="B41" s="442" t="s">
        <v>526</v>
      </c>
      <c r="C41" s="456">
        <f>SUM(C42:C45)</f>
        <v>0</v>
      </c>
      <c r="D41" s="456">
        <f>SUM(D42:D45)</f>
        <v>0</v>
      </c>
      <c r="E41" s="457">
        <f t="shared" si="2"/>
        <v>0</v>
      </c>
      <c r="F41" s="456">
        <f>SUM(F42:F45)</f>
        <v>0</v>
      </c>
      <c r="G41" s="456">
        <f>SUM(G42:G45)</f>
        <v>0</v>
      </c>
      <c r="H41" s="457">
        <f t="shared" si="3"/>
        <v>0</v>
      </c>
    </row>
    <row r="42" spans="1:8">
      <c r="A42" s="458">
        <v>17.100000000000001</v>
      </c>
      <c r="B42" s="460" t="s">
        <v>527</v>
      </c>
      <c r="C42" s="456"/>
      <c r="D42" s="456"/>
      <c r="E42" s="457">
        <f t="shared" si="2"/>
        <v>0</v>
      </c>
      <c r="F42" s="456"/>
      <c r="G42" s="456"/>
      <c r="H42" s="457">
        <f t="shared" si="3"/>
        <v>0</v>
      </c>
    </row>
    <row r="43" spans="1:8">
      <c r="A43" s="458">
        <v>17.2</v>
      </c>
      <c r="B43" s="461" t="s">
        <v>528</v>
      </c>
      <c r="C43" s="456"/>
      <c r="D43" s="456"/>
      <c r="E43" s="457">
        <f t="shared" si="2"/>
        <v>0</v>
      </c>
      <c r="F43" s="456"/>
      <c r="G43" s="456"/>
      <c r="H43" s="457">
        <f t="shared" si="3"/>
        <v>0</v>
      </c>
    </row>
    <row r="44" spans="1:8">
      <c r="A44" s="458">
        <v>17.3</v>
      </c>
      <c r="B44" s="460" t="s">
        <v>529</v>
      </c>
      <c r="C44" s="456"/>
      <c r="D44" s="456"/>
      <c r="E44" s="457">
        <f t="shared" si="2"/>
        <v>0</v>
      </c>
      <c r="F44" s="456"/>
      <c r="G44" s="456"/>
      <c r="H44" s="457">
        <f t="shared" si="3"/>
        <v>0</v>
      </c>
    </row>
    <row r="45" spans="1:8">
      <c r="A45" s="458">
        <v>17.399999999999999</v>
      </c>
      <c r="B45" s="460" t="s">
        <v>530</v>
      </c>
      <c r="C45" s="456"/>
      <c r="D45" s="456"/>
      <c r="E45" s="457">
        <f t="shared" si="2"/>
        <v>0</v>
      </c>
      <c r="F45" s="456"/>
      <c r="G45" s="456"/>
      <c r="H45" s="457">
        <f t="shared" si="3"/>
        <v>0</v>
      </c>
    </row>
    <row r="46" spans="1:8">
      <c r="A46" s="458">
        <v>18</v>
      </c>
      <c r="B46" s="462" t="s">
        <v>531</v>
      </c>
      <c r="C46" s="456"/>
      <c r="D46" s="456"/>
      <c r="E46" s="457">
        <f t="shared" si="2"/>
        <v>0</v>
      </c>
      <c r="F46" s="456"/>
      <c r="G46" s="456"/>
      <c r="H46" s="457">
        <f t="shared" si="3"/>
        <v>0</v>
      </c>
    </row>
    <row r="47" spans="1:8">
      <c r="A47" s="458">
        <v>19</v>
      </c>
      <c r="B47" s="462" t="s">
        <v>532</v>
      </c>
      <c r="C47" s="456">
        <f>SUM(C48:C49)</f>
        <v>0</v>
      </c>
      <c r="D47" s="456">
        <f>SUM(D48:D49)</f>
        <v>0</v>
      </c>
      <c r="E47" s="457">
        <f t="shared" si="2"/>
        <v>0</v>
      </c>
      <c r="F47" s="456">
        <f>SUM(F48:F49)</f>
        <v>0</v>
      </c>
      <c r="G47" s="456">
        <f>SUM(G48:G49)</f>
        <v>0</v>
      </c>
      <c r="H47" s="457">
        <f t="shared" si="3"/>
        <v>0</v>
      </c>
    </row>
    <row r="48" spans="1:8">
      <c r="A48" s="458">
        <v>19.100000000000001</v>
      </c>
      <c r="B48" s="463" t="s">
        <v>533</v>
      </c>
      <c r="C48" s="456"/>
      <c r="D48" s="456"/>
      <c r="E48" s="457">
        <f t="shared" si="2"/>
        <v>0</v>
      </c>
      <c r="F48" s="456"/>
      <c r="G48" s="456"/>
      <c r="H48" s="457">
        <f t="shared" si="3"/>
        <v>0</v>
      </c>
    </row>
    <row r="49" spans="1:8">
      <c r="A49" s="458">
        <v>19.2</v>
      </c>
      <c r="B49" s="464" t="s">
        <v>534</v>
      </c>
      <c r="C49" s="456"/>
      <c r="D49" s="456"/>
      <c r="E49" s="457">
        <f t="shared" si="2"/>
        <v>0</v>
      </c>
      <c r="F49" s="456"/>
      <c r="G49" s="456"/>
      <c r="H49" s="457">
        <f t="shared" si="3"/>
        <v>0</v>
      </c>
    </row>
    <row r="50" spans="1:8">
      <c r="A50" s="458">
        <v>20</v>
      </c>
      <c r="B50" s="465" t="s">
        <v>535</v>
      </c>
      <c r="C50" s="456"/>
      <c r="D50" s="456"/>
      <c r="E50" s="457">
        <f t="shared" si="2"/>
        <v>0</v>
      </c>
      <c r="F50" s="456"/>
      <c r="G50" s="456"/>
      <c r="H50" s="457">
        <f t="shared" si="3"/>
        <v>0</v>
      </c>
    </row>
    <row r="51" spans="1:8">
      <c r="A51" s="458">
        <v>21</v>
      </c>
      <c r="B51" s="451" t="s">
        <v>536</v>
      </c>
      <c r="C51" s="456"/>
      <c r="D51" s="456"/>
      <c r="E51" s="457">
        <f t="shared" si="2"/>
        <v>0</v>
      </c>
      <c r="F51" s="456"/>
      <c r="G51" s="456"/>
      <c r="H51" s="457">
        <f t="shared" si="3"/>
        <v>0</v>
      </c>
    </row>
    <row r="52" spans="1:8">
      <c r="A52" s="458">
        <v>21.1</v>
      </c>
      <c r="B52" s="461" t="s">
        <v>537</v>
      </c>
      <c r="C52" s="456"/>
      <c r="D52" s="456"/>
      <c r="E52" s="457">
        <f t="shared" si="2"/>
        <v>0</v>
      </c>
      <c r="F52" s="456"/>
      <c r="G52" s="456"/>
      <c r="H52" s="457">
        <f t="shared" si="3"/>
        <v>0</v>
      </c>
    </row>
    <row r="53" spans="1:8">
      <c r="A53" s="458">
        <v>22</v>
      </c>
      <c r="B53" s="466" t="s">
        <v>538</v>
      </c>
      <c r="C53" s="456">
        <f>SUM(C38,C40,C41,C46,C47,C50,C51)</f>
        <v>0</v>
      </c>
      <c r="D53" s="456">
        <f>SUM(D38,D40,D41,D46,D47,D50,D51)</f>
        <v>0</v>
      </c>
      <c r="E53" s="457">
        <f t="shared" si="2"/>
        <v>0</v>
      </c>
      <c r="F53" s="456">
        <f>SUM(F38,F40,F41,F46,F47,F50,F51)</f>
        <v>0</v>
      </c>
      <c r="G53" s="456">
        <f>SUM(G38,G40,G41,G46,G47,G50,G51)</f>
        <v>0</v>
      </c>
      <c r="H53" s="457">
        <f t="shared" si="3"/>
        <v>0</v>
      </c>
    </row>
    <row r="54" spans="1:8" ht="24" customHeight="1">
      <c r="A54" s="458"/>
      <c r="B54" s="467" t="s">
        <v>539</v>
      </c>
      <c r="C54" s="702"/>
      <c r="D54" s="703"/>
      <c r="E54" s="703"/>
      <c r="F54" s="703"/>
      <c r="G54" s="703"/>
      <c r="H54" s="704"/>
    </row>
    <row r="55" spans="1:8">
      <c r="A55" s="458">
        <v>23</v>
      </c>
      <c r="B55" s="482" t="s">
        <v>642</v>
      </c>
      <c r="C55" s="456"/>
      <c r="D55" s="456"/>
      <c r="E55" s="457">
        <f>C55+D55</f>
        <v>0</v>
      </c>
      <c r="F55" s="456"/>
      <c r="G55" s="456"/>
      <c r="H55" s="457">
        <f>F55+G55</f>
        <v>0</v>
      </c>
    </row>
    <row r="56" spans="1:8">
      <c r="A56" s="458">
        <v>24</v>
      </c>
      <c r="B56" s="465" t="s">
        <v>541</v>
      </c>
      <c r="C56" s="456"/>
      <c r="D56" s="456"/>
      <c r="E56" s="457">
        <f t="shared" ref="E56:E69" si="4">C56+D56</f>
        <v>0</v>
      </c>
      <c r="F56" s="456"/>
      <c r="G56" s="456"/>
      <c r="H56" s="457">
        <f t="shared" ref="H56:H69" si="5">F56+G56</f>
        <v>0</v>
      </c>
    </row>
    <row r="57" spans="1:8">
      <c r="A57" s="458">
        <v>25</v>
      </c>
      <c r="B57" s="462" t="s">
        <v>542</v>
      </c>
      <c r="C57" s="456"/>
      <c r="D57" s="456"/>
      <c r="E57" s="457">
        <f t="shared" si="4"/>
        <v>0</v>
      </c>
      <c r="F57" s="456"/>
      <c r="G57" s="456"/>
      <c r="H57" s="457">
        <f t="shared" si="5"/>
        <v>0</v>
      </c>
    </row>
    <row r="58" spans="1:8">
      <c r="A58" s="458">
        <v>26</v>
      </c>
      <c r="B58" s="462" t="s">
        <v>543</v>
      </c>
      <c r="C58" s="456"/>
      <c r="D58" s="456"/>
      <c r="E58" s="457">
        <f t="shared" si="4"/>
        <v>0</v>
      </c>
      <c r="F58" s="456"/>
      <c r="G58" s="456"/>
      <c r="H58" s="457">
        <f t="shared" si="5"/>
        <v>0</v>
      </c>
    </row>
    <row r="59" spans="1:8">
      <c r="A59" s="458">
        <v>27</v>
      </c>
      <c r="B59" s="462" t="s">
        <v>544</v>
      </c>
      <c r="C59" s="456">
        <f>SUM(C60:C61)</f>
        <v>0</v>
      </c>
      <c r="D59" s="456">
        <f>SUM(D60:D61)</f>
        <v>0</v>
      </c>
      <c r="E59" s="457">
        <f t="shared" si="4"/>
        <v>0</v>
      </c>
      <c r="F59" s="456"/>
      <c r="G59" s="456"/>
      <c r="H59" s="457">
        <f t="shared" si="5"/>
        <v>0</v>
      </c>
    </row>
    <row r="60" spans="1:8">
      <c r="A60" s="458">
        <v>27.1</v>
      </c>
      <c r="B60" s="460" t="s">
        <v>545</v>
      </c>
      <c r="C60" s="456"/>
      <c r="D60" s="456"/>
      <c r="E60" s="457">
        <f t="shared" si="4"/>
        <v>0</v>
      </c>
      <c r="F60" s="456"/>
      <c r="G60" s="456"/>
      <c r="H60" s="457">
        <f t="shared" si="5"/>
        <v>0</v>
      </c>
    </row>
    <row r="61" spans="1:8">
      <c r="A61" s="458">
        <v>27.2</v>
      </c>
      <c r="B61" s="460" t="s">
        <v>546</v>
      </c>
      <c r="C61" s="456"/>
      <c r="D61" s="456"/>
      <c r="E61" s="457">
        <f t="shared" si="4"/>
        <v>0</v>
      </c>
      <c r="F61" s="456"/>
      <c r="G61" s="456"/>
      <c r="H61" s="457">
        <f t="shared" si="5"/>
        <v>0</v>
      </c>
    </row>
    <row r="62" spans="1:8">
      <c r="A62" s="458">
        <v>28</v>
      </c>
      <c r="B62" s="468" t="s">
        <v>547</v>
      </c>
      <c r="C62" s="456"/>
      <c r="D62" s="456"/>
      <c r="E62" s="457">
        <f t="shared" si="4"/>
        <v>0</v>
      </c>
      <c r="F62" s="456"/>
      <c r="G62" s="456"/>
      <c r="H62" s="457">
        <f t="shared" si="5"/>
        <v>0</v>
      </c>
    </row>
    <row r="63" spans="1:8">
      <c r="A63" s="458">
        <v>29</v>
      </c>
      <c r="B63" s="462" t="s">
        <v>548</v>
      </c>
      <c r="C63" s="456">
        <f>SUM(C64:C66)</f>
        <v>0</v>
      </c>
      <c r="D63" s="456">
        <f>SUM(D64:D66)</f>
        <v>0</v>
      </c>
      <c r="E63" s="457">
        <f t="shared" si="4"/>
        <v>0</v>
      </c>
      <c r="F63" s="456"/>
      <c r="G63" s="456"/>
      <c r="H63" s="457">
        <f t="shared" si="5"/>
        <v>0</v>
      </c>
    </row>
    <row r="64" spans="1:8">
      <c r="A64" s="458">
        <v>29.1</v>
      </c>
      <c r="B64" s="450" t="s">
        <v>549</v>
      </c>
      <c r="C64" s="456"/>
      <c r="D64" s="456"/>
      <c r="E64" s="457">
        <f t="shared" si="4"/>
        <v>0</v>
      </c>
      <c r="F64" s="456"/>
      <c r="G64" s="456"/>
      <c r="H64" s="457">
        <f t="shared" si="5"/>
        <v>0</v>
      </c>
    </row>
    <row r="65" spans="1:8" ht="25.05" customHeight="1">
      <c r="A65" s="458">
        <v>29.2</v>
      </c>
      <c r="B65" s="469" t="s">
        <v>550</v>
      </c>
      <c r="C65" s="456"/>
      <c r="D65" s="456"/>
      <c r="E65" s="457">
        <f t="shared" si="4"/>
        <v>0</v>
      </c>
      <c r="F65" s="456"/>
      <c r="G65" s="456"/>
      <c r="H65" s="457">
        <f t="shared" si="5"/>
        <v>0</v>
      </c>
    </row>
    <row r="66" spans="1:8" ht="22.5" customHeight="1">
      <c r="A66" s="458">
        <v>29.3</v>
      </c>
      <c r="B66" s="469" t="s">
        <v>551</v>
      </c>
      <c r="C66" s="456"/>
      <c r="D66" s="456"/>
      <c r="E66" s="457">
        <f t="shared" si="4"/>
        <v>0</v>
      </c>
      <c r="F66" s="456"/>
      <c r="G66" s="456"/>
      <c r="H66" s="457">
        <f t="shared" si="5"/>
        <v>0</v>
      </c>
    </row>
    <row r="67" spans="1:8">
      <c r="A67" s="458">
        <v>30</v>
      </c>
      <c r="B67" s="445" t="s">
        <v>552</v>
      </c>
      <c r="C67" s="456"/>
      <c r="D67" s="456"/>
      <c r="E67" s="457">
        <f t="shared" si="4"/>
        <v>0</v>
      </c>
      <c r="F67" s="456"/>
      <c r="G67" s="456"/>
      <c r="H67" s="457">
        <f t="shared" si="5"/>
        <v>0</v>
      </c>
    </row>
    <row r="68" spans="1:8">
      <c r="A68" s="458">
        <v>31</v>
      </c>
      <c r="B68" s="470" t="s">
        <v>702</v>
      </c>
      <c r="C68" s="456">
        <f>SUM(C55,C56,C57,C58,C59,C62,C63,C67)</f>
        <v>0</v>
      </c>
      <c r="D68" s="456">
        <f>SUM(D55,D56,D57,D58,D59,D62,D63,D67)</f>
        <v>0</v>
      </c>
      <c r="E68" s="457">
        <f t="shared" si="4"/>
        <v>0</v>
      </c>
      <c r="F68" s="456">
        <f>SUM(F55,F56,F57,F58,F59,F62,F63,F67)</f>
        <v>0</v>
      </c>
      <c r="G68" s="456">
        <f>SUM(G55,G56,G57,G58,G59,G62,G63,G67)</f>
        <v>0</v>
      </c>
      <c r="H68" s="457">
        <f t="shared" si="5"/>
        <v>0</v>
      </c>
    </row>
    <row r="69" spans="1:8">
      <c r="A69" s="458">
        <v>32</v>
      </c>
      <c r="B69" s="471" t="s">
        <v>554</v>
      </c>
      <c r="C69" s="456">
        <f>SUM(C53,C68)</f>
        <v>0</v>
      </c>
      <c r="D69" s="456">
        <f>SUM(D53,D68)</f>
        <v>0</v>
      </c>
      <c r="E69" s="457">
        <f t="shared" si="4"/>
        <v>0</v>
      </c>
      <c r="F69" s="456">
        <f>SUM(F68)</f>
        <v>0</v>
      </c>
      <c r="G69" s="456">
        <f>SUM(G68)</f>
        <v>0</v>
      </c>
      <c r="H69" s="457">
        <f t="shared" si="5"/>
        <v>0</v>
      </c>
    </row>
    <row r="72" spans="1:8">
      <c r="B72" s="696" t="s">
        <v>703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69" zoomScaleNormal="80" workbookViewId="0">
      <selection activeCell="B11" sqref="B11"/>
    </sheetView>
  </sheetViews>
  <sheetFormatPr defaultColWidth="8.77734375" defaultRowHeight="14.4"/>
  <cols>
    <col min="1" max="1" width="10" style="684" bestFit="1" customWidth="1"/>
    <col min="2" max="2" width="71.77734375" style="684" customWidth="1"/>
    <col min="3" max="3" width="10.6640625" style="684" bestFit="1" customWidth="1"/>
    <col min="4" max="7" width="15.5546875" style="684" customWidth="1"/>
    <col min="8" max="8" width="10.6640625" style="684" bestFit="1" customWidth="1"/>
    <col min="9" max="12" width="17.21875" style="684" customWidth="1"/>
    <col min="13" max="13" width="10.6640625" style="684" bestFit="1" customWidth="1"/>
    <col min="14" max="17" width="16.21875" style="684" customWidth="1"/>
    <col min="18" max="18" width="12.21875" style="684" bestFit="1" customWidth="1"/>
    <col min="19" max="19" width="46.88671875" style="684" bestFit="1" customWidth="1"/>
    <col min="20" max="20" width="43.44140625" style="684" bestFit="1" customWidth="1"/>
    <col min="21" max="21" width="45.88671875" style="684" bestFit="1" customWidth="1"/>
    <col min="22" max="22" width="43.33203125" style="684" bestFit="1" customWidth="1"/>
    <col min="23" max="16384" width="8.77734375" style="424"/>
  </cols>
  <sheetData>
    <row r="1" spans="1:22">
      <c r="A1" s="487" t="s">
        <v>684</v>
      </c>
      <c r="B1" s="573">
        <f>'Info '!C2</f>
        <v>0</v>
      </c>
    </row>
    <row r="2" spans="1:22">
      <c r="A2" s="575" t="s">
        <v>32</v>
      </c>
      <c r="B2" s="576">
        <f>'1. key ratios '!B2</f>
        <v>45747</v>
      </c>
    </row>
    <row r="3" spans="1:22">
      <c r="A3" s="577" t="s">
        <v>466</v>
      </c>
      <c r="B3" s="587"/>
    </row>
    <row r="4" spans="1:22">
      <c r="A4" s="577"/>
      <c r="B4" s="587"/>
    </row>
    <row r="5" spans="1:22" ht="24" customHeight="1">
      <c r="A5" s="814" t="s">
        <v>467</v>
      </c>
      <c r="B5" s="815"/>
      <c r="C5" s="773" t="s">
        <v>630</v>
      </c>
      <c r="D5" s="773"/>
      <c r="E5" s="773"/>
      <c r="F5" s="773"/>
      <c r="G5" s="773"/>
      <c r="H5" s="773" t="s">
        <v>485</v>
      </c>
      <c r="I5" s="773"/>
      <c r="J5" s="773"/>
      <c r="K5" s="773"/>
      <c r="L5" s="773"/>
      <c r="M5" s="773" t="s">
        <v>597</v>
      </c>
      <c r="N5" s="773"/>
      <c r="O5" s="773"/>
      <c r="P5" s="773"/>
      <c r="Q5" s="773"/>
      <c r="R5" s="775" t="s">
        <v>468</v>
      </c>
      <c r="S5" s="775" t="s">
        <v>482</v>
      </c>
      <c r="T5" s="775" t="s">
        <v>483</v>
      </c>
      <c r="U5" s="775" t="s">
        <v>639</v>
      </c>
      <c r="V5" s="775" t="s">
        <v>640</v>
      </c>
    </row>
    <row r="6" spans="1:22" ht="36" customHeight="1">
      <c r="A6" s="816"/>
      <c r="B6" s="817"/>
      <c r="C6" s="685"/>
      <c r="D6" s="591" t="s">
        <v>699</v>
      </c>
      <c r="E6" s="591" t="s">
        <v>700</v>
      </c>
      <c r="F6" s="591" t="s">
        <v>701</v>
      </c>
      <c r="G6" s="591" t="s">
        <v>615</v>
      </c>
      <c r="H6" s="685"/>
      <c r="I6" s="591" t="s">
        <v>699</v>
      </c>
      <c r="J6" s="591" t="s">
        <v>700</v>
      </c>
      <c r="K6" s="591" t="s">
        <v>701</v>
      </c>
      <c r="L6" s="591" t="s">
        <v>615</v>
      </c>
      <c r="M6" s="685"/>
      <c r="N6" s="591" t="s">
        <v>699</v>
      </c>
      <c r="O6" s="591" t="s">
        <v>700</v>
      </c>
      <c r="P6" s="591" t="s">
        <v>701</v>
      </c>
      <c r="Q6" s="591" t="s">
        <v>615</v>
      </c>
      <c r="R6" s="775"/>
      <c r="S6" s="775"/>
      <c r="T6" s="775"/>
      <c r="U6" s="775"/>
      <c r="V6" s="775"/>
    </row>
    <row r="7" spans="1:22">
      <c r="A7" s="686">
        <v>1</v>
      </c>
      <c r="B7" s="687" t="s">
        <v>476</v>
      </c>
      <c r="C7" s="593"/>
      <c r="D7" s="593"/>
      <c r="E7" s="593"/>
      <c r="F7" s="593"/>
      <c r="G7" s="593"/>
      <c r="H7" s="593"/>
      <c r="I7" s="593"/>
      <c r="J7" s="593"/>
      <c r="K7" s="593"/>
      <c r="L7" s="593"/>
      <c r="M7" s="593"/>
      <c r="N7" s="593"/>
      <c r="O7" s="593"/>
      <c r="P7" s="593"/>
      <c r="Q7" s="593"/>
      <c r="R7" s="593"/>
      <c r="S7" s="593"/>
      <c r="T7" s="593"/>
      <c r="U7" s="593"/>
      <c r="V7" s="593"/>
    </row>
    <row r="8" spans="1:22">
      <c r="A8" s="686">
        <v>2</v>
      </c>
      <c r="B8" s="688" t="s">
        <v>475</v>
      </c>
      <c r="C8" s="593"/>
      <c r="D8" s="593"/>
      <c r="E8" s="593"/>
      <c r="F8" s="593"/>
      <c r="G8" s="593"/>
      <c r="H8" s="593"/>
      <c r="I8" s="593"/>
      <c r="J8" s="593"/>
      <c r="K8" s="593"/>
      <c r="L8" s="593"/>
      <c r="M8" s="593"/>
      <c r="N8" s="593"/>
      <c r="O8" s="593"/>
      <c r="P8" s="593"/>
      <c r="Q8" s="593"/>
      <c r="R8" s="593"/>
      <c r="S8" s="593"/>
      <c r="T8" s="593"/>
      <c r="U8" s="593"/>
      <c r="V8" s="593"/>
    </row>
    <row r="9" spans="1:22">
      <c r="A9" s="686">
        <v>3</v>
      </c>
      <c r="B9" s="688" t="s">
        <v>474</v>
      </c>
      <c r="C9" s="593"/>
      <c r="D9" s="593"/>
      <c r="E9" s="593"/>
      <c r="F9" s="593"/>
      <c r="G9" s="593"/>
      <c r="H9" s="593"/>
      <c r="I9" s="593"/>
      <c r="J9" s="593"/>
      <c r="K9" s="593"/>
      <c r="L9" s="593"/>
      <c r="M9" s="593"/>
      <c r="N9" s="593"/>
      <c r="O9" s="593"/>
      <c r="P9" s="593"/>
      <c r="Q9" s="593"/>
      <c r="R9" s="593"/>
      <c r="S9" s="593"/>
      <c r="T9" s="593"/>
      <c r="U9" s="593"/>
      <c r="V9" s="593"/>
    </row>
    <row r="10" spans="1:22">
      <c r="A10" s="686">
        <v>4</v>
      </c>
      <c r="B10" s="688" t="s">
        <v>473</v>
      </c>
      <c r="C10" s="593"/>
      <c r="D10" s="593"/>
      <c r="E10" s="593"/>
      <c r="F10" s="593"/>
      <c r="G10" s="593"/>
      <c r="H10" s="593"/>
      <c r="I10" s="593"/>
      <c r="J10" s="593"/>
      <c r="K10" s="593"/>
      <c r="L10" s="593"/>
      <c r="M10" s="593"/>
      <c r="N10" s="593"/>
      <c r="O10" s="593"/>
      <c r="P10" s="593"/>
      <c r="Q10" s="593"/>
      <c r="R10" s="593"/>
      <c r="S10" s="593"/>
      <c r="T10" s="593"/>
      <c r="U10" s="593"/>
      <c r="V10" s="593"/>
    </row>
    <row r="11" spans="1:22">
      <c r="A11" s="686">
        <v>5</v>
      </c>
      <c r="B11" s="688" t="s">
        <v>472</v>
      </c>
      <c r="C11" s="593"/>
      <c r="D11" s="593"/>
      <c r="E11" s="593"/>
      <c r="F11" s="593"/>
      <c r="G11" s="593"/>
      <c r="H11" s="593"/>
      <c r="I11" s="593"/>
      <c r="J11" s="593"/>
      <c r="K11" s="593"/>
      <c r="L11" s="593"/>
      <c r="M11" s="593"/>
      <c r="N11" s="593"/>
      <c r="O11" s="593"/>
      <c r="P11" s="593"/>
      <c r="Q11" s="593"/>
      <c r="R11" s="593"/>
      <c r="S11" s="593"/>
      <c r="T11" s="593"/>
      <c r="U11" s="593"/>
      <c r="V11" s="593"/>
    </row>
    <row r="12" spans="1:22">
      <c r="A12" s="686">
        <v>6</v>
      </c>
      <c r="B12" s="688" t="s">
        <v>471</v>
      </c>
      <c r="C12" s="593"/>
      <c r="D12" s="593"/>
      <c r="E12" s="593"/>
      <c r="F12" s="593"/>
      <c r="G12" s="593"/>
      <c r="H12" s="593"/>
      <c r="I12" s="593"/>
      <c r="J12" s="593"/>
      <c r="K12" s="593"/>
      <c r="L12" s="593"/>
      <c r="M12" s="593"/>
      <c r="N12" s="593"/>
      <c r="O12" s="593"/>
      <c r="P12" s="593"/>
      <c r="Q12" s="593"/>
      <c r="R12" s="593"/>
      <c r="S12" s="593"/>
      <c r="T12" s="593"/>
      <c r="U12" s="593"/>
      <c r="V12" s="593"/>
    </row>
    <row r="13" spans="1:22">
      <c r="A13" s="686">
        <v>7</v>
      </c>
      <c r="B13" s="688" t="s">
        <v>470</v>
      </c>
      <c r="C13" s="593"/>
      <c r="D13" s="593"/>
      <c r="E13" s="593"/>
      <c r="F13" s="593"/>
      <c r="G13" s="593"/>
      <c r="H13" s="593"/>
      <c r="I13" s="593"/>
      <c r="J13" s="593"/>
      <c r="K13" s="593"/>
      <c r="L13" s="593"/>
      <c r="M13" s="593"/>
      <c r="N13" s="593"/>
      <c r="O13" s="593"/>
      <c r="P13" s="593"/>
      <c r="Q13" s="593"/>
      <c r="R13" s="593"/>
      <c r="S13" s="593"/>
      <c r="T13" s="593"/>
      <c r="U13" s="593"/>
      <c r="V13" s="593"/>
    </row>
    <row r="14" spans="1:22">
      <c r="A14" s="689">
        <v>7.1</v>
      </c>
      <c r="B14" s="690" t="s">
        <v>479</v>
      </c>
      <c r="C14" s="593"/>
      <c r="D14" s="593"/>
      <c r="E14" s="593"/>
      <c r="F14" s="593"/>
      <c r="G14" s="593"/>
      <c r="H14" s="593"/>
      <c r="I14" s="593"/>
      <c r="J14" s="593"/>
      <c r="K14" s="593"/>
      <c r="L14" s="593"/>
      <c r="M14" s="593"/>
      <c r="N14" s="593"/>
      <c r="O14" s="593"/>
      <c r="P14" s="593"/>
      <c r="Q14" s="593"/>
      <c r="R14" s="593"/>
      <c r="S14" s="593"/>
      <c r="T14" s="593"/>
      <c r="U14" s="593"/>
      <c r="V14" s="593"/>
    </row>
    <row r="15" spans="1:22">
      <c r="A15" s="689">
        <v>7.2</v>
      </c>
      <c r="B15" s="690" t="s">
        <v>481</v>
      </c>
      <c r="C15" s="593"/>
      <c r="D15" s="593"/>
      <c r="E15" s="593"/>
      <c r="F15" s="593"/>
      <c r="G15" s="593"/>
      <c r="H15" s="593"/>
      <c r="I15" s="593"/>
      <c r="J15" s="593"/>
      <c r="K15" s="593"/>
      <c r="L15" s="593"/>
      <c r="M15" s="593"/>
      <c r="N15" s="593"/>
      <c r="O15" s="593"/>
      <c r="P15" s="593"/>
      <c r="Q15" s="593"/>
      <c r="R15" s="593"/>
      <c r="S15" s="593"/>
      <c r="T15" s="593"/>
      <c r="U15" s="593"/>
      <c r="V15" s="593"/>
    </row>
    <row r="16" spans="1:22">
      <c r="A16" s="689">
        <v>7.3</v>
      </c>
      <c r="B16" s="690" t="s">
        <v>478</v>
      </c>
      <c r="C16" s="593"/>
      <c r="D16" s="593"/>
      <c r="E16" s="593"/>
      <c r="F16" s="593"/>
      <c r="G16" s="593"/>
      <c r="H16" s="593"/>
      <c r="I16" s="593"/>
      <c r="J16" s="593"/>
      <c r="K16" s="593"/>
      <c r="L16" s="593"/>
      <c r="M16" s="593"/>
      <c r="N16" s="593"/>
      <c r="O16" s="593"/>
      <c r="P16" s="593"/>
      <c r="Q16" s="593"/>
      <c r="R16" s="593"/>
      <c r="S16" s="593"/>
      <c r="T16" s="593"/>
      <c r="U16" s="593"/>
      <c r="V16" s="593"/>
    </row>
    <row r="17" spans="1:22">
      <c r="A17" s="686">
        <v>8</v>
      </c>
      <c r="B17" s="688" t="s">
        <v>477</v>
      </c>
      <c r="C17" s="593"/>
      <c r="D17" s="593"/>
      <c r="E17" s="593"/>
      <c r="F17" s="593"/>
      <c r="G17" s="593"/>
      <c r="H17" s="593"/>
      <c r="I17" s="593"/>
      <c r="J17" s="593"/>
      <c r="K17" s="593"/>
      <c r="L17" s="593"/>
      <c r="M17" s="593"/>
      <c r="N17" s="593"/>
      <c r="O17" s="593"/>
      <c r="P17" s="593"/>
      <c r="Q17" s="593"/>
      <c r="R17" s="593"/>
      <c r="S17" s="593"/>
      <c r="T17" s="593"/>
      <c r="U17" s="593"/>
      <c r="V17" s="593"/>
    </row>
    <row r="18" spans="1:22">
      <c r="A18" s="691">
        <v>9</v>
      </c>
      <c r="B18" s="692" t="s">
        <v>469</v>
      </c>
      <c r="C18" s="693"/>
      <c r="D18" s="693"/>
      <c r="E18" s="693"/>
      <c r="F18" s="693"/>
      <c r="G18" s="693"/>
      <c r="H18" s="693"/>
      <c r="I18" s="693"/>
      <c r="J18" s="693"/>
      <c r="K18" s="693"/>
      <c r="L18" s="693"/>
      <c r="M18" s="693"/>
      <c r="N18" s="693"/>
      <c r="O18" s="693"/>
      <c r="P18" s="693"/>
      <c r="Q18" s="693"/>
      <c r="R18" s="693"/>
      <c r="S18" s="693"/>
      <c r="T18" s="693"/>
      <c r="U18" s="693"/>
      <c r="V18" s="693"/>
    </row>
    <row r="19" spans="1:22">
      <c r="A19" s="694">
        <v>10</v>
      </c>
      <c r="B19" s="695" t="s">
        <v>480</v>
      </c>
      <c r="C19" s="593"/>
      <c r="D19" s="593"/>
      <c r="E19" s="593"/>
      <c r="F19" s="593"/>
      <c r="G19" s="593"/>
      <c r="H19" s="593"/>
      <c r="I19" s="593"/>
      <c r="J19" s="593"/>
      <c r="K19" s="593"/>
      <c r="L19" s="593"/>
      <c r="M19" s="593"/>
      <c r="N19" s="593"/>
      <c r="O19" s="593"/>
      <c r="P19" s="593"/>
      <c r="Q19" s="593"/>
      <c r="R19" s="593"/>
      <c r="S19" s="593"/>
      <c r="T19" s="593"/>
      <c r="U19" s="593"/>
      <c r="V19" s="593"/>
    </row>
    <row r="20" spans="1:22" ht="22.8">
      <c r="A20" s="689">
        <v>10.1</v>
      </c>
      <c r="B20" s="690" t="s">
        <v>484</v>
      </c>
      <c r="C20" s="593"/>
      <c r="D20" s="593"/>
      <c r="E20" s="593"/>
      <c r="F20" s="593"/>
      <c r="G20" s="593"/>
      <c r="H20" s="593"/>
      <c r="I20" s="593"/>
      <c r="J20" s="593"/>
      <c r="K20" s="593"/>
      <c r="L20" s="593"/>
      <c r="M20" s="593"/>
      <c r="N20" s="593"/>
      <c r="O20" s="593"/>
      <c r="P20" s="593"/>
      <c r="Q20" s="593"/>
      <c r="R20" s="593"/>
      <c r="S20" s="593"/>
      <c r="T20" s="593"/>
      <c r="U20" s="593"/>
      <c r="V20" s="593"/>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election activeCell="A2" sqref="A2"/>
    </sheetView>
  </sheetViews>
  <sheetFormatPr defaultRowHeight="14.4"/>
  <cols>
    <col min="2" max="2" width="66.6640625" customWidth="1"/>
    <col min="3" max="8" width="17.77734375" customWidth="1"/>
  </cols>
  <sheetData>
    <row r="1" spans="1:8" s="5" customFormat="1">
      <c r="A1" s="257" t="s">
        <v>684</v>
      </c>
      <c r="B1" s="3">
        <f>'Info '!C2</f>
        <v>0</v>
      </c>
      <c r="C1" s="3"/>
      <c r="D1" s="4"/>
      <c r="E1" s="4"/>
      <c r="F1" s="4"/>
      <c r="G1" s="4"/>
    </row>
    <row r="2" spans="1:8" s="5" customFormat="1" ht="13.8">
      <c r="A2" s="2" t="s">
        <v>32</v>
      </c>
      <c r="B2" s="325">
        <f>'1. key ratios '!B2</f>
        <v>45747</v>
      </c>
      <c r="C2" s="6"/>
      <c r="D2" s="7"/>
      <c r="E2" s="7"/>
      <c r="F2" s="7"/>
      <c r="G2" s="7"/>
      <c r="H2" s="8"/>
    </row>
    <row r="4" spans="1:8">
      <c r="A4" s="713" t="s">
        <v>7</v>
      </c>
      <c r="B4" s="715" t="s">
        <v>555</v>
      </c>
      <c r="C4" s="708" t="s">
        <v>492</v>
      </c>
      <c r="D4" s="708"/>
      <c r="E4" s="708"/>
      <c r="F4" s="708" t="s">
        <v>493</v>
      </c>
      <c r="G4" s="708"/>
      <c r="H4" s="709"/>
    </row>
    <row r="5" spans="1:8" ht="15.45" customHeight="1">
      <c r="A5" s="714"/>
      <c r="B5" s="716"/>
      <c r="C5" s="365" t="s">
        <v>33</v>
      </c>
      <c r="D5" s="365" t="s">
        <v>34</v>
      </c>
      <c r="E5" s="365" t="s">
        <v>35</v>
      </c>
      <c r="F5" s="365" t="s">
        <v>33</v>
      </c>
      <c r="G5" s="365" t="s">
        <v>34</v>
      </c>
      <c r="H5" s="365" t="s">
        <v>35</v>
      </c>
    </row>
    <row r="6" spans="1:8">
      <c r="A6" s="366">
        <v>1</v>
      </c>
      <c r="B6" s="367" t="s">
        <v>556</v>
      </c>
      <c r="C6" s="354">
        <f>SUM(C7:C12)</f>
        <v>0</v>
      </c>
      <c r="D6" s="354">
        <f>SUM(D7:D12)</f>
        <v>0</v>
      </c>
      <c r="E6" s="355">
        <f>C6+D6</f>
        <v>0</v>
      </c>
      <c r="F6" s="354">
        <f>SUM(F7:F12)</f>
        <v>0</v>
      </c>
      <c r="G6" s="354">
        <f>SUM(G7:G12)</f>
        <v>0</v>
      </c>
      <c r="H6" s="355">
        <f>F6+G6</f>
        <v>0</v>
      </c>
    </row>
    <row r="7" spans="1:8">
      <c r="A7" s="366">
        <v>1.1000000000000001</v>
      </c>
      <c r="B7" s="368" t="s">
        <v>499</v>
      </c>
      <c r="C7" s="354"/>
      <c r="D7" s="354"/>
      <c r="E7" s="355">
        <f t="shared" ref="E7:E45" si="0">C7+D7</f>
        <v>0</v>
      </c>
      <c r="F7" s="354"/>
      <c r="G7" s="354"/>
      <c r="H7" s="355">
        <f t="shared" ref="H7:H45" si="1">F7+G7</f>
        <v>0</v>
      </c>
    </row>
    <row r="8" spans="1:8">
      <c r="A8" s="366">
        <v>1.2</v>
      </c>
      <c r="B8" s="368" t="s">
        <v>501</v>
      </c>
      <c r="C8" s="354"/>
      <c r="D8" s="354"/>
      <c r="E8" s="355">
        <f t="shared" si="0"/>
        <v>0</v>
      </c>
      <c r="F8" s="354"/>
      <c r="G8" s="354"/>
      <c r="H8" s="355">
        <f t="shared" si="1"/>
        <v>0</v>
      </c>
    </row>
    <row r="9" spans="1:8" ht="21.45" customHeight="1">
      <c r="A9" s="366">
        <v>1.3</v>
      </c>
      <c r="B9" s="368" t="s">
        <v>557</v>
      </c>
      <c r="C9" s="354"/>
      <c r="D9" s="354"/>
      <c r="E9" s="355">
        <f t="shared" si="0"/>
        <v>0</v>
      </c>
      <c r="F9" s="354"/>
      <c r="G9" s="354"/>
      <c r="H9" s="355">
        <f t="shared" si="1"/>
        <v>0</v>
      </c>
    </row>
    <row r="10" spans="1:8">
      <c r="A10" s="366">
        <v>1.4</v>
      </c>
      <c r="B10" s="368" t="s">
        <v>503</v>
      </c>
      <c r="C10" s="354"/>
      <c r="D10" s="354"/>
      <c r="E10" s="355">
        <f t="shared" si="0"/>
        <v>0</v>
      </c>
      <c r="F10" s="354"/>
      <c r="G10" s="354"/>
      <c r="H10" s="355">
        <f t="shared" si="1"/>
        <v>0</v>
      </c>
    </row>
    <row r="11" spans="1:8">
      <c r="A11" s="366">
        <v>1.5</v>
      </c>
      <c r="B11" s="368" t="s">
        <v>507</v>
      </c>
      <c r="C11" s="354"/>
      <c r="D11" s="354"/>
      <c r="E11" s="355">
        <f t="shared" si="0"/>
        <v>0</v>
      </c>
      <c r="F11" s="354"/>
      <c r="G11" s="354"/>
      <c r="H11" s="355">
        <f t="shared" si="1"/>
        <v>0</v>
      </c>
    </row>
    <row r="12" spans="1:8">
      <c r="A12" s="366">
        <v>1.6</v>
      </c>
      <c r="B12" s="369" t="s">
        <v>391</v>
      </c>
      <c r="C12" s="354"/>
      <c r="D12" s="354"/>
      <c r="E12" s="355">
        <f t="shared" si="0"/>
        <v>0</v>
      </c>
      <c r="F12" s="354"/>
      <c r="G12" s="354"/>
      <c r="H12" s="355">
        <f t="shared" si="1"/>
        <v>0</v>
      </c>
    </row>
    <row r="13" spans="1:8">
      <c r="A13" s="366">
        <v>2</v>
      </c>
      <c r="B13" s="370" t="s">
        <v>558</v>
      </c>
      <c r="C13" s="354">
        <f>SUM(C14:C17)</f>
        <v>0</v>
      </c>
      <c r="D13" s="354">
        <f>SUM(D14:D17)</f>
        <v>0</v>
      </c>
      <c r="E13" s="355">
        <f t="shared" si="0"/>
        <v>0</v>
      </c>
      <c r="F13" s="354">
        <f>SUM(F14:F17)</f>
        <v>0</v>
      </c>
      <c r="G13" s="354">
        <f>SUM(G14:G17)</f>
        <v>0</v>
      </c>
      <c r="H13" s="355">
        <f t="shared" si="1"/>
        <v>0</v>
      </c>
    </row>
    <row r="14" spans="1:8">
      <c r="A14" s="366">
        <v>2.1</v>
      </c>
      <c r="B14" s="368" t="s">
        <v>559</v>
      </c>
      <c r="C14" s="354"/>
      <c r="D14" s="354"/>
      <c r="E14" s="355">
        <f t="shared" si="0"/>
        <v>0</v>
      </c>
      <c r="F14" s="354"/>
      <c r="G14" s="354"/>
      <c r="H14" s="355">
        <f t="shared" si="1"/>
        <v>0</v>
      </c>
    </row>
    <row r="15" spans="1:8" ht="24.45" customHeight="1">
      <c r="A15" s="366">
        <v>2.2000000000000002</v>
      </c>
      <c r="B15" s="368" t="s">
        <v>560</v>
      </c>
      <c r="C15" s="354"/>
      <c r="D15" s="354"/>
      <c r="E15" s="355">
        <f t="shared" si="0"/>
        <v>0</v>
      </c>
      <c r="F15" s="354"/>
      <c r="G15" s="354"/>
      <c r="H15" s="355">
        <f t="shared" si="1"/>
        <v>0</v>
      </c>
    </row>
    <row r="16" spans="1:8" ht="20.55" customHeight="1">
      <c r="A16" s="366">
        <v>2.2999999999999998</v>
      </c>
      <c r="B16" s="368" t="s">
        <v>561</v>
      </c>
      <c r="C16" s="354"/>
      <c r="D16" s="354"/>
      <c r="E16" s="355">
        <f t="shared" si="0"/>
        <v>0</v>
      </c>
      <c r="F16" s="354"/>
      <c r="G16" s="354"/>
      <c r="H16" s="355">
        <f t="shared" si="1"/>
        <v>0</v>
      </c>
    </row>
    <row r="17" spans="1:8">
      <c r="A17" s="366">
        <v>2.4</v>
      </c>
      <c r="B17" s="368" t="s">
        <v>562</v>
      </c>
      <c r="C17" s="354"/>
      <c r="D17" s="354"/>
      <c r="E17" s="355">
        <f t="shared" si="0"/>
        <v>0</v>
      </c>
      <c r="F17" s="354"/>
      <c r="G17" s="354"/>
      <c r="H17" s="355">
        <f t="shared" si="1"/>
        <v>0</v>
      </c>
    </row>
    <row r="18" spans="1:8">
      <c r="A18" s="366">
        <v>3</v>
      </c>
      <c r="B18" s="370" t="s">
        <v>563</v>
      </c>
      <c r="C18" s="354"/>
      <c r="D18" s="354"/>
      <c r="E18" s="355">
        <f t="shared" si="0"/>
        <v>0</v>
      </c>
      <c r="F18" s="354"/>
      <c r="G18" s="354"/>
      <c r="H18" s="355">
        <f t="shared" si="1"/>
        <v>0</v>
      </c>
    </row>
    <row r="19" spans="1:8">
      <c r="A19" s="366">
        <v>4</v>
      </c>
      <c r="B19" s="370" t="s">
        <v>564</v>
      </c>
      <c r="C19" s="354"/>
      <c r="D19" s="354"/>
      <c r="E19" s="355">
        <f t="shared" si="0"/>
        <v>0</v>
      </c>
      <c r="F19" s="354"/>
      <c r="G19" s="354"/>
      <c r="H19" s="355">
        <f t="shared" si="1"/>
        <v>0</v>
      </c>
    </row>
    <row r="20" spans="1:8">
      <c r="A20" s="366">
        <v>5</v>
      </c>
      <c r="B20" s="370" t="s">
        <v>565</v>
      </c>
      <c r="C20" s="354"/>
      <c r="D20" s="354"/>
      <c r="E20" s="355">
        <f t="shared" si="0"/>
        <v>0</v>
      </c>
      <c r="F20" s="354"/>
      <c r="G20" s="354"/>
      <c r="H20" s="355">
        <f t="shared" si="1"/>
        <v>0</v>
      </c>
    </row>
    <row r="21" spans="1:8" ht="24" customHeight="1">
      <c r="A21" s="366">
        <v>6</v>
      </c>
      <c r="B21" s="370" t="s">
        <v>566</v>
      </c>
      <c r="C21" s="354"/>
      <c r="D21" s="354"/>
      <c r="E21" s="355">
        <f t="shared" si="0"/>
        <v>0</v>
      </c>
      <c r="F21" s="354"/>
      <c r="G21" s="354"/>
      <c r="H21" s="355">
        <f t="shared" si="1"/>
        <v>0</v>
      </c>
    </row>
    <row r="22" spans="1:8" ht="18.45" customHeight="1">
      <c r="A22" s="366">
        <v>7</v>
      </c>
      <c r="B22" s="370" t="s">
        <v>567</v>
      </c>
      <c r="C22" s="354"/>
      <c r="D22" s="354"/>
      <c r="E22" s="355">
        <f t="shared" si="0"/>
        <v>0</v>
      </c>
      <c r="F22" s="354"/>
      <c r="G22" s="354"/>
      <c r="H22" s="355">
        <f t="shared" si="1"/>
        <v>0</v>
      </c>
    </row>
    <row r="23" spans="1:8" ht="25.5" customHeight="1">
      <c r="A23" s="366">
        <v>8</v>
      </c>
      <c r="B23" s="371" t="s">
        <v>568</v>
      </c>
      <c r="C23" s="354"/>
      <c r="D23" s="354"/>
      <c r="E23" s="355">
        <f t="shared" si="0"/>
        <v>0</v>
      </c>
      <c r="F23" s="354"/>
      <c r="G23" s="354"/>
      <c r="H23" s="355">
        <f t="shared" si="1"/>
        <v>0</v>
      </c>
    </row>
    <row r="24" spans="1:8" ht="34.5" customHeight="1">
      <c r="A24" s="366">
        <v>9</v>
      </c>
      <c r="B24" s="371" t="s">
        <v>569</v>
      </c>
      <c r="C24" s="354"/>
      <c r="D24" s="354"/>
      <c r="E24" s="355">
        <f t="shared" si="0"/>
        <v>0</v>
      </c>
      <c r="F24" s="354"/>
      <c r="G24" s="354"/>
      <c r="H24" s="355">
        <f t="shared" si="1"/>
        <v>0</v>
      </c>
    </row>
    <row r="25" spans="1:8">
      <c r="A25" s="366">
        <v>10</v>
      </c>
      <c r="B25" s="370" t="s">
        <v>570</v>
      </c>
      <c r="C25" s="354"/>
      <c r="D25" s="354"/>
      <c r="E25" s="355">
        <f t="shared" si="0"/>
        <v>0</v>
      </c>
      <c r="F25" s="354"/>
      <c r="G25" s="354"/>
      <c r="H25" s="355">
        <f t="shared" si="1"/>
        <v>0</v>
      </c>
    </row>
    <row r="26" spans="1:8">
      <c r="A26" s="366">
        <v>11</v>
      </c>
      <c r="B26" s="372" t="s">
        <v>571</v>
      </c>
      <c r="C26" s="354"/>
      <c r="D26" s="354"/>
      <c r="E26" s="355">
        <f t="shared" si="0"/>
        <v>0</v>
      </c>
      <c r="F26" s="354"/>
      <c r="G26" s="354"/>
      <c r="H26" s="355">
        <f t="shared" si="1"/>
        <v>0</v>
      </c>
    </row>
    <row r="27" spans="1:8">
      <c r="A27" s="366">
        <v>12</v>
      </c>
      <c r="B27" s="370" t="s">
        <v>572</v>
      </c>
      <c r="C27" s="354"/>
      <c r="D27" s="354"/>
      <c r="E27" s="355">
        <f t="shared" si="0"/>
        <v>0</v>
      </c>
      <c r="F27" s="354"/>
      <c r="G27" s="354"/>
      <c r="H27" s="355">
        <f t="shared" si="1"/>
        <v>0</v>
      </c>
    </row>
    <row r="28" spans="1:8">
      <c r="A28" s="366">
        <v>13</v>
      </c>
      <c r="B28" s="373" t="s">
        <v>573</v>
      </c>
      <c r="C28" s="354"/>
      <c r="D28" s="354"/>
      <c r="E28" s="355">
        <f t="shared" si="0"/>
        <v>0</v>
      </c>
      <c r="F28" s="354"/>
      <c r="G28" s="354"/>
      <c r="H28" s="355">
        <f t="shared" si="1"/>
        <v>0</v>
      </c>
    </row>
    <row r="29" spans="1:8">
      <c r="A29" s="366">
        <v>14</v>
      </c>
      <c r="B29" s="374" t="s">
        <v>574</v>
      </c>
      <c r="C29" s="354">
        <f>SUM(C30:C31)</f>
        <v>0</v>
      </c>
      <c r="D29" s="354">
        <f>SUM(D30:D31)</f>
        <v>0</v>
      </c>
      <c r="E29" s="355">
        <f t="shared" si="0"/>
        <v>0</v>
      </c>
      <c r="F29" s="354">
        <f>SUM(F30:F31)</f>
        <v>0</v>
      </c>
      <c r="G29" s="354">
        <f>SUM(G30:G31)</f>
        <v>0</v>
      </c>
      <c r="H29" s="355">
        <f t="shared" si="1"/>
        <v>0</v>
      </c>
    </row>
    <row r="30" spans="1:8">
      <c r="A30" s="366">
        <v>14.1</v>
      </c>
      <c r="B30" s="347" t="s">
        <v>575</v>
      </c>
      <c r="C30" s="354"/>
      <c r="D30" s="354"/>
      <c r="E30" s="355">
        <f t="shared" si="0"/>
        <v>0</v>
      </c>
      <c r="F30" s="354"/>
      <c r="G30" s="354"/>
      <c r="H30" s="355">
        <f t="shared" si="1"/>
        <v>0</v>
      </c>
    </row>
    <row r="31" spans="1:8">
      <c r="A31" s="366">
        <v>14.2</v>
      </c>
      <c r="B31" s="347" t="s">
        <v>576</v>
      </c>
      <c r="C31" s="354"/>
      <c r="D31" s="354"/>
      <c r="E31" s="355">
        <f t="shared" si="0"/>
        <v>0</v>
      </c>
      <c r="F31" s="354"/>
      <c r="G31" s="354"/>
      <c r="H31" s="355">
        <f t="shared" si="1"/>
        <v>0</v>
      </c>
    </row>
    <row r="32" spans="1:8">
      <c r="A32" s="366">
        <v>15</v>
      </c>
      <c r="B32" s="370" t="s">
        <v>577</v>
      </c>
      <c r="C32" s="354"/>
      <c r="D32" s="354"/>
      <c r="E32" s="355">
        <f t="shared" si="0"/>
        <v>0</v>
      </c>
      <c r="F32" s="354"/>
      <c r="G32" s="354"/>
      <c r="H32" s="355">
        <f t="shared" si="1"/>
        <v>0</v>
      </c>
    </row>
    <row r="33" spans="1:8" ht="22.5" customHeight="1">
      <c r="A33" s="366">
        <v>16</v>
      </c>
      <c r="B33" s="345" t="s">
        <v>578</v>
      </c>
      <c r="C33" s="354"/>
      <c r="D33" s="354"/>
      <c r="E33" s="355">
        <f t="shared" si="0"/>
        <v>0</v>
      </c>
      <c r="F33" s="354"/>
      <c r="G33" s="354"/>
      <c r="H33" s="355">
        <f t="shared" si="1"/>
        <v>0</v>
      </c>
    </row>
    <row r="34" spans="1:8">
      <c r="A34" s="366">
        <v>17</v>
      </c>
      <c r="B34" s="370" t="s">
        <v>579</v>
      </c>
      <c r="C34" s="354">
        <f>SUM(C35:C36)</f>
        <v>0</v>
      </c>
      <c r="D34" s="354">
        <f>SUM(D35:D36)</f>
        <v>0</v>
      </c>
      <c r="E34" s="355">
        <f t="shared" si="0"/>
        <v>0</v>
      </c>
      <c r="F34" s="354">
        <f>SUM(F35:F36)</f>
        <v>0</v>
      </c>
      <c r="G34" s="354">
        <f>SUM(G35:G36)</f>
        <v>0</v>
      </c>
      <c r="H34" s="355">
        <f t="shared" si="1"/>
        <v>0</v>
      </c>
    </row>
    <row r="35" spans="1:8">
      <c r="A35" s="366">
        <v>17.100000000000001</v>
      </c>
      <c r="B35" s="347" t="s">
        <v>580</v>
      </c>
      <c r="C35" s="354"/>
      <c r="D35" s="354"/>
      <c r="E35" s="355">
        <f t="shared" si="0"/>
        <v>0</v>
      </c>
      <c r="F35" s="354"/>
      <c r="G35" s="354"/>
      <c r="H35" s="355">
        <f t="shared" si="1"/>
        <v>0</v>
      </c>
    </row>
    <row r="36" spans="1:8">
      <c r="A36" s="366">
        <v>17.2</v>
      </c>
      <c r="B36" s="347" t="s">
        <v>581</v>
      </c>
      <c r="C36" s="354"/>
      <c r="D36" s="354"/>
      <c r="E36" s="355">
        <f t="shared" si="0"/>
        <v>0</v>
      </c>
      <c r="F36" s="354"/>
      <c r="G36" s="354"/>
      <c r="H36" s="355">
        <f t="shared" si="1"/>
        <v>0</v>
      </c>
    </row>
    <row r="37" spans="1:8" ht="41.55" customHeight="1">
      <c r="A37" s="366">
        <v>18</v>
      </c>
      <c r="B37" s="375" t="s">
        <v>582</v>
      </c>
      <c r="C37" s="354">
        <f>SUM(C38:C39)</f>
        <v>0</v>
      </c>
      <c r="D37" s="354">
        <f>SUM(D38:D39)</f>
        <v>0</v>
      </c>
      <c r="E37" s="355">
        <f t="shared" si="0"/>
        <v>0</v>
      </c>
      <c r="F37" s="354">
        <f>SUM(F38:F39)</f>
        <v>0</v>
      </c>
      <c r="G37" s="376">
        <f>SUM(G38:G39)</f>
        <v>0</v>
      </c>
      <c r="H37" s="355">
        <f t="shared" si="1"/>
        <v>0</v>
      </c>
    </row>
    <row r="38" spans="1:8">
      <c r="A38" s="366">
        <v>18.100000000000001</v>
      </c>
      <c r="B38" s="377" t="s">
        <v>583</v>
      </c>
      <c r="C38" s="354"/>
      <c r="D38" s="354"/>
      <c r="E38" s="355">
        <f t="shared" si="0"/>
        <v>0</v>
      </c>
      <c r="F38" s="354"/>
      <c r="G38" s="354"/>
      <c r="H38" s="355">
        <f t="shared" si="1"/>
        <v>0</v>
      </c>
    </row>
    <row r="39" spans="1:8">
      <c r="A39" s="366">
        <v>18.2</v>
      </c>
      <c r="B39" s="377" t="s">
        <v>584</v>
      </c>
      <c r="C39" s="354"/>
      <c r="D39" s="354"/>
      <c r="E39" s="355">
        <f t="shared" si="0"/>
        <v>0</v>
      </c>
      <c r="F39" s="354"/>
      <c r="G39" s="354"/>
      <c r="H39" s="355">
        <f t="shared" si="1"/>
        <v>0</v>
      </c>
    </row>
    <row r="40" spans="1:8" ht="24.45" customHeight="1">
      <c r="A40" s="366">
        <v>19</v>
      </c>
      <c r="B40" s="375" t="s">
        <v>585</v>
      </c>
      <c r="C40" s="354"/>
      <c r="D40" s="354"/>
      <c r="E40" s="355">
        <f t="shared" si="0"/>
        <v>0</v>
      </c>
      <c r="F40" s="354"/>
      <c r="G40" s="354"/>
      <c r="H40" s="355">
        <f t="shared" si="1"/>
        <v>0</v>
      </c>
    </row>
    <row r="41" spans="1:8" ht="17.55" customHeight="1">
      <c r="A41" s="366">
        <v>20</v>
      </c>
      <c r="B41" s="375" t="s">
        <v>586</v>
      </c>
      <c r="C41" s="354"/>
      <c r="D41" s="354"/>
      <c r="E41" s="355">
        <f t="shared" si="0"/>
        <v>0</v>
      </c>
      <c r="F41" s="354"/>
      <c r="G41" s="354"/>
      <c r="H41" s="355">
        <f t="shared" si="1"/>
        <v>0</v>
      </c>
    </row>
    <row r="42" spans="1:8" ht="26.55" customHeight="1">
      <c r="A42" s="366">
        <v>21</v>
      </c>
      <c r="B42" s="375" t="s">
        <v>587</v>
      </c>
      <c r="C42" s="354"/>
      <c r="D42" s="354"/>
      <c r="E42" s="355">
        <f t="shared" si="0"/>
        <v>0</v>
      </c>
      <c r="F42" s="354"/>
      <c r="G42" s="354"/>
      <c r="H42" s="355">
        <f t="shared" si="1"/>
        <v>0</v>
      </c>
    </row>
    <row r="43" spans="1:8">
      <c r="A43" s="366">
        <v>22</v>
      </c>
      <c r="B43" s="378" t="s">
        <v>588</v>
      </c>
      <c r="C43" s="354">
        <f>SUM(C6,C13,C18,C19,C20,C21,C22,C23,C24,C25,C26,C27,C28,C29,C32,C33,C34,C37,C40,C41,C42)</f>
        <v>0</v>
      </c>
      <c r="D43" s="354">
        <f>SUM(D6,D13,D18,D19,D20,D21,D22,D23,D24,D25,D26,D27,D28,D29,D32,D33,D34,D37,D40,D41,D42)</f>
        <v>0</v>
      </c>
      <c r="E43" s="355">
        <f t="shared" si="0"/>
        <v>0</v>
      </c>
      <c r="F43" s="354">
        <f>SUM(F6,F13,F18,F19,F20,F21,F22,F23,F24,F25,F26,F27,F28,F29,F32,F33,F34,F37,F40,F41,F42)</f>
        <v>0</v>
      </c>
      <c r="G43" s="354">
        <f>SUM(G6,G13,G18,G19,G20,G21,G22,G23,G24,G25,G26,G27,G28,G29,G32,G33,G34,G37,G40,G41,G42)</f>
        <v>0</v>
      </c>
      <c r="H43" s="355">
        <f t="shared" si="1"/>
        <v>0</v>
      </c>
    </row>
    <row r="44" spans="1:8">
      <c r="A44" s="366">
        <v>23</v>
      </c>
      <c r="B44" s="378" t="s">
        <v>589</v>
      </c>
      <c r="C44" s="354"/>
      <c r="D44" s="354"/>
      <c r="E44" s="355">
        <f t="shared" si="0"/>
        <v>0</v>
      </c>
      <c r="F44" s="354"/>
      <c r="G44" s="354"/>
      <c r="H44" s="355">
        <f t="shared" si="1"/>
        <v>0</v>
      </c>
    </row>
    <row r="45" spans="1:8">
      <c r="A45" s="366">
        <v>24</v>
      </c>
      <c r="B45" s="379" t="s">
        <v>590</v>
      </c>
      <c r="C45" s="483">
        <f>C43+C44</f>
        <v>0</v>
      </c>
      <c r="D45" s="483">
        <f>D43+D44</f>
        <v>0</v>
      </c>
      <c r="E45" s="480">
        <f t="shared" si="0"/>
        <v>0</v>
      </c>
      <c r="F45" s="483">
        <f>F43+F44</f>
        <v>0</v>
      </c>
      <c r="G45" s="483">
        <f>G43+G44</f>
        <v>0</v>
      </c>
      <c r="H45" s="355">
        <f t="shared" si="1"/>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A2" sqref="A2"/>
    </sheetView>
  </sheetViews>
  <sheetFormatPr defaultColWidth="8.77734375" defaultRowHeight="13.8"/>
  <cols>
    <col min="1" max="1" width="8.77734375" style="472"/>
    <col min="2" max="2" width="87.6640625" style="431" bestFit="1" customWidth="1"/>
    <col min="3" max="8" width="15.44140625" style="431" customWidth="1"/>
    <col min="9" max="16384" width="8.77734375" style="431"/>
  </cols>
  <sheetData>
    <row r="1" spans="1:8">
      <c r="A1" s="257" t="s">
        <v>684</v>
      </c>
      <c r="B1" s="430">
        <f>'Info '!C2</f>
        <v>0</v>
      </c>
      <c r="C1" s="430"/>
    </row>
    <row r="2" spans="1:8">
      <c r="A2" s="257" t="s">
        <v>32</v>
      </c>
      <c r="B2" s="432">
        <f>'1. key ratios '!B2</f>
        <v>45747</v>
      </c>
      <c r="C2" s="433"/>
      <c r="D2" s="434"/>
      <c r="E2" s="434"/>
      <c r="F2" s="434"/>
      <c r="G2" s="434"/>
      <c r="H2" s="434"/>
    </row>
    <row r="3" spans="1:8" ht="14.4" thickBot="1">
      <c r="A3" s="431"/>
    </row>
    <row r="4" spans="1:8">
      <c r="A4" s="717" t="s">
        <v>7</v>
      </c>
      <c r="B4" s="718" t="s">
        <v>88</v>
      </c>
      <c r="C4" s="719" t="s">
        <v>492</v>
      </c>
      <c r="D4" s="719"/>
      <c r="E4" s="719"/>
      <c r="F4" s="719" t="s">
        <v>493</v>
      </c>
      <c r="G4" s="719"/>
      <c r="H4" s="720"/>
    </row>
    <row r="5" spans="1:8">
      <c r="A5" s="717"/>
      <c r="B5" s="718"/>
      <c r="C5" s="365" t="s">
        <v>33</v>
      </c>
      <c r="D5" s="365" t="s">
        <v>34</v>
      </c>
      <c r="E5" s="365" t="s">
        <v>35</v>
      </c>
      <c r="F5" s="365" t="s">
        <v>33</v>
      </c>
      <c r="G5" s="365" t="s">
        <v>34</v>
      </c>
      <c r="H5" s="365" t="s">
        <v>35</v>
      </c>
    </row>
    <row r="6" spans="1:8">
      <c r="A6" s="413">
        <v>1</v>
      </c>
      <c r="B6" s="381" t="s">
        <v>591</v>
      </c>
      <c r="C6" s="474"/>
      <c r="D6" s="474"/>
      <c r="E6" s="475">
        <f t="shared" ref="E6:E43" si="0">C6+D6</f>
        <v>0</v>
      </c>
      <c r="F6" s="474"/>
      <c r="G6" s="474"/>
      <c r="H6" s="476">
        <f t="shared" ref="H6:H43" si="1">F6+G6</f>
        <v>0</v>
      </c>
    </row>
    <row r="7" spans="1:8">
      <c r="A7" s="413">
        <v>2</v>
      </c>
      <c r="B7" s="381" t="s">
        <v>680</v>
      </c>
      <c r="C7" s="474"/>
      <c r="D7" s="474"/>
      <c r="E7" s="475">
        <f t="shared" si="0"/>
        <v>0</v>
      </c>
      <c r="F7" s="474"/>
      <c r="G7" s="474"/>
      <c r="H7" s="476">
        <f t="shared" si="1"/>
        <v>0</v>
      </c>
    </row>
    <row r="8" spans="1:8">
      <c r="A8" s="413">
        <v>3</v>
      </c>
      <c r="B8" s="381" t="s">
        <v>681</v>
      </c>
      <c r="C8" s="474">
        <f>C9+C10</f>
        <v>0</v>
      </c>
      <c r="D8" s="474">
        <f>D9+D10</f>
        <v>0</v>
      </c>
      <c r="E8" s="475">
        <f t="shared" si="0"/>
        <v>0</v>
      </c>
      <c r="F8" s="474">
        <f>F9+F10</f>
        <v>0</v>
      </c>
      <c r="G8" s="474">
        <f>G9+G10</f>
        <v>0</v>
      </c>
      <c r="H8" s="476">
        <f t="shared" si="1"/>
        <v>0</v>
      </c>
    </row>
    <row r="9" spans="1:8">
      <c r="A9" s="413">
        <v>3.1</v>
      </c>
      <c r="B9" s="380" t="s">
        <v>165</v>
      </c>
      <c r="C9" s="474"/>
      <c r="D9" s="474"/>
      <c r="E9" s="475">
        <f t="shared" si="0"/>
        <v>0</v>
      </c>
      <c r="F9" s="474"/>
      <c r="G9" s="474"/>
      <c r="H9" s="476">
        <f t="shared" si="1"/>
        <v>0</v>
      </c>
    </row>
    <row r="10" spans="1:8">
      <c r="A10" s="413">
        <v>3.2</v>
      </c>
      <c r="B10" s="380" t="s">
        <v>162</v>
      </c>
      <c r="C10" s="474"/>
      <c r="D10" s="474"/>
      <c r="E10" s="475">
        <f t="shared" si="0"/>
        <v>0</v>
      </c>
      <c r="F10" s="474"/>
      <c r="G10" s="474"/>
      <c r="H10" s="476">
        <f t="shared" si="1"/>
        <v>0</v>
      </c>
    </row>
    <row r="11" spans="1:8">
      <c r="A11" s="413">
        <v>4</v>
      </c>
      <c r="B11" s="381" t="s">
        <v>164</v>
      </c>
      <c r="C11" s="474">
        <f>C12+C13</f>
        <v>0</v>
      </c>
      <c r="D11" s="474">
        <f>D12+D13</f>
        <v>0</v>
      </c>
      <c r="E11" s="475">
        <f t="shared" si="0"/>
        <v>0</v>
      </c>
      <c r="F11" s="474">
        <f>F12+F13</f>
        <v>0</v>
      </c>
      <c r="G11" s="474">
        <f>G12+G13</f>
        <v>0</v>
      </c>
      <c r="H11" s="476">
        <f t="shared" si="1"/>
        <v>0</v>
      </c>
    </row>
    <row r="12" spans="1:8">
      <c r="A12" s="413">
        <v>4.0999999999999996</v>
      </c>
      <c r="B12" s="380" t="s">
        <v>682</v>
      </c>
      <c r="C12" s="474"/>
      <c r="D12" s="474"/>
      <c r="E12" s="475">
        <f t="shared" si="0"/>
        <v>0</v>
      </c>
      <c r="F12" s="474"/>
      <c r="G12" s="474"/>
      <c r="H12" s="476">
        <f t="shared" si="1"/>
        <v>0</v>
      </c>
    </row>
    <row r="13" spans="1:8">
      <c r="A13" s="413">
        <v>4.2</v>
      </c>
      <c r="B13" s="380" t="s">
        <v>683</v>
      </c>
      <c r="C13" s="474"/>
      <c r="D13" s="474"/>
      <c r="E13" s="475">
        <f t="shared" si="0"/>
        <v>0</v>
      </c>
      <c r="F13" s="474"/>
      <c r="G13" s="474"/>
      <c r="H13" s="476">
        <f t="shared" si="1"/>
        <v>0</v>
      </c>
    </row>
    <row r="14" spans="1:8">
      <c r="A14" s="413">
        <v>5</v>
      </c>
      <c r="B14" s="381" t="s">
        <v>173</v>
      </c>
      <c r="C14" s="474">
        <f>C15+C16+C17+C23+C24+C25+C26</f>
        <v>0</v>
      </c>
      <c r="D14" s="474">
        <f>D15+D16+D17+D23+D24+D25+D26</f>
        <v>0</v>
      </c>
      <c r="E14" s="475">
        <f t="shared" si="0"/>
        <v>0</v>
      </c>
      <c r="F14" s="474">
        <f>F15+F16+F17+F23+F24+F25+F26</f>
        <v>0</v>
      </c>
      <c r="G14" s="474">
        <f>G15+G16+G17+G23+G24+G25+G26</f>
        <v>0</v>
      </c>
      <c r="H14" s="476">
        <f t="shared" si="1"/>
        <v>0</v>
      </c>
    </row>
    <row r="15" spans="1:8">
      <c r="A15" s="413">
        <v>5.0999999999999996</v>
      </c>
      <c r="B15" s="382" t="s">
        <v>152</v>
      </c>
      <c r="C15" s="474"/>
      <c r="D15" s="474"/>
      <c r="E15" s="475">
        <f t="shared" si="0"/>
        <v>0</v>
      </c>
      <c r="F15" s="474"/>
      <c r="G15" s="474"/>
      <c r="H15" s="476">
        <f t="shared" si="1"/>
        <v>0</v>
      </c>
    </row>
    <row r="16" spans="1:8">
      <c r="A16" s="413">
        <v>5.2</v>
      </c>
      <c r="B16" s="382" t="s">
        <v>151</v>
      </c>
      <c r="C16" s="474"/>
      <c r="D16" s="474"/>
      <c r="E16" s="475">
        <f t="shared" si="0"/>
        <v>0</v>
      </c>
      <c r="F16" s="474"/>
      <c r="G16" s="474"/>
      <c r="H16" s="476">
        <f t="shared" si="1"/>
        <v>0</v>
      </c>
    </row>
    <row r="17" spans="1:8">
      <c r="A17" s="413">
        <v>5.3</v>
      </c>
      <c r="B17" s="382" t="s">
        <v>150</v>
      </c>
      <c r="C17" s="474">
        <f>C18+C19+C20+C21+C22</f>
        <v>0</v>
      </c>
      <c r="D17" s="474">
        <f>D18+D19+D20+D21+D22</f>
        <v>0</v>
      </c>
      <c r="E17" s="475">
        <f t="shared" si="0"/>
        <v>0</v>
      </c>
      <c r="F17" s="474"/>
      <c r="G17" s="474"/>
      <c r="H17" s="476">
        <f t="shared" si="1"/>
        <v>0</v>
      </c>
    </row>
    <row r="18" spans="1:8">
      <c r="A18" s="413" t="s">
        <v>17</v>
      </c>
      <c r="B18" s="383" t="s">
        <v>37</v>
      </c>
      <c r="C18" s="474"/>
      <c r="D18" s="474"/>
      <c r="E18" s="475">
        <f t="shared" si="0"/>
        <v>0</v>
      </c>
      <c r="F18" s="474"/>
      <c r="G18" s="474"/>
      <c r="H18" s="476">
        <f t="shared" si="1"/>
        <v>0</v>
      </c>
    </row>
    <row r="19" spans="1:8">
      <c r="A19" s="413" t="s">
        <v>18</v>
      </c>
      <c r="B19" s="383" t="s">
        <v>38</v>
      </c>
      <c r="C19" s="474"/>
      <c r="D19" s="474"/>
      <c r="E19" s="475">
        <f t="shared" si="0"/>
        <v>0</v>
      </c>
      <c r="F19" s="474"/>
      <c r="G19" s="474"/>
      <c r="H19" s="476">
        <f t="shared" si="1"/>
        <v>0</v>
      </c>
    </row>
    <row r="20" spans="1:8">
      <c r="A20" s="413" t="s">
        <v>19</v>
      </c>
      <c r="B20" s="383" t="s">
        <v>39</v>
      </c>
      <c r="C20" s="474"/>
      <c r="D20" s="474"/>
      <c r="E20" s="475">
        <f t="shared" si="0"/>
        <v>0</v>
      </c>
      <c r="F20" s="474"/>
      <c r="G20" s="474"/>
      <c r="H20" s="476">
        <f t="shared" si="1"/>
        <v>0</v>
      </c>
    </row>
    <row r="21" spans="1:8">
      <c r="A21" s="413" t="s">
        <v>20</v>
      </c>
      <c r="B21" s="383" t="s">
        <v>40</v>
      </c>
      <c r="C21" s="474"/>
      <c r="D21" s="474"/>
      <c r="E21" s="475">
        <f t="shared" si="0"/>
        <v>0</v>
      </c>
      <c r="F21" s="474"/>
      <c r="G21" s="474"/>
      <c r="H21" s="476">
        <f t="shared" si="1"/>
        <v>0</v>
      </c>
    </row>
    <row r="22" spans="1:8">
      <c r="A22" s="413" t="s">
        <v>21</v>
      </c>
      <c r="B22" s="383" t="s">
        <v>41</v>
      </c>
      <c r="C22" s="474"/>
      <c r="D22" s="474"/>
      <c r="E22" s="475">
        <f t="shared" si="0"/>
        <v>0</v>
      </c>
      <c r="F22" s="474"/>
      <c r="G22" s="474"/>
      <c r="H22" s="476">
        <f t="shared" si="1"/>
        <v>0</v>
      </c>
    </row>
    <row r="23" spans="1:8">
      <c r="A23" s="413">
        <v>5.4</v>
      </c>
      <c r="B23" s="382" t="s">
        <v>153</v>
      </c>
      <c r="C23" s="474"/>
      <c r="D23" s="474"/>
      <c r="E23" s="475">
        <f t="shared" si="0"/>
        <v>0</v>
      </c>
      <c r="F23" s="474"/>
      <c r="G23" s="474"/>
      <c r="H23" s="476">
        <f t="shared" si="1"/>
        <v>0</v>
      </c>
    </row>
    <row r="24" spans="1:8">
      <c r="A24" s="413">
        <v>5.5</v>
      </c>
      <c r="B24" s="382" t="s">
        <v>154</v>
      </c>
      <c r="C24" s="474"/>
      <c r="D24" s="474"/>
      <c r="E24" s="475">
        <f t="shared" si="0"/>
        <v>0</v>
      </c>
      <c r="F24" s="474"/>
      <c r="G24" s="474"/>
      <c r="H24" s="476">
        <f t="shared" si="1"/>
        <v>0</v>
      </c>
    </row>
    <row r="25" spans="1:8">
      <c r="A25" s="413">
        <v>5.6</v>
      </c>
      <c r="B25" s="382" t="s">
        <v>155</v>
      </c>
      <c r="C25" s="474"/>
      <c r="D25" s="474"/>
      <c r="E25" s="475">
        <f t="shared" si="0"/>
        <v>0</v>
      </c>
      <c r="F25" s="474"/>
      <c r="G25" s="474"/>
      <c r="H25" s="476">
        <f t="shared" si="1"/>
        <v>0</v>
      </c>
    </row>
    <row r="26" spans="1:8">
      <c r="A26" s="413">
        <v>5.7</v>
      </c>
      <c r="B26" s="382" t="s">
        <v>41</v>
      </c>
      <c r="C26" s="474"/>
      <c r="D26" s="474"/>
      <c r="E26" s="475">
        <f t="shared" si="0"/>
        <v>0</v>
      </c>
      <c r="F26" s="474"/>
      <c r="G26" s="474"/>
      <c r="H26" s="476">
        <f t="shared" si="1"/>
        <v>0</v>
      </c>
    </row>
    <row r="27" spans="1:8">
      <c r="A27" s="413">
        <v>6</v>
      </c>
      <c r="B27" s="477" t="s">
        <v>592</v>
      </c>
      <c r="C27" s="474"/>
      <c r="D27" s="474"/>
      <c r="E27" s="475">
        <f t="shared" si="0"/>
        <v>0</v>
      </c>
      <c r="F27" s="474"/>
      <c r="G27" s="474"/>
      <c r="H27" s="476">
        <f t="shared" si="1"/>
        <v>0</v>
      </c>
    </row>
    <row r="28" spans="1:8">
      <c r="A28" s="413">
        <v>7</v>
      </c>
      <c r="B28" s="477" t="s">
        <v>593</v>
      </c>
      <c r="C28" s="474"/>
      <c r="D28" s="474"/>
      <c r="E28" s="475">
        <f t="shared" si="0"/>
        <v>0</v>
      </c>
      <c r="F28" s="474"/>
      <c r="G28" s="474"/>
      <c r="H28" s="476">
        <f t="shared" si="1"/>
        <v>0</v>
      </c>
    </row>
    <row r="29" spans="1:8">
      <c r="A29" s="413">
        <v>8</v>
      </c>
      <c r="B29" s="477" t="s">
        <v>163</v>
      </c>
      <c r="C29" s="474"/>
      <c r="D29" s="474"/>
      <c r="E29" s="475">
        <f t="shared" si="0"/>
        <v>0</v>
      </c>
      <c r="F29" s="474"/>
      <c r="G29" s="474"/>
      <c r="H29" s="476">
        <f t="shared" si="1"/>
        <v>0</v>
      </c>
    </row>
    <row r="30" spans="1:8">
      <c r="A30" s="413">
        <v>9</v>
      </c>
      <c r="B30" s="478" t="s">
        <v>178</v>
      </c>
      <c r="C30" s="474">
        <f>C31+C32+C33+C34+C35+C36+C37</f>
        <v>0</v>
      </c>
      <c r="D30" s="474">
        <f>D31+D32+D33+D34+D35+D36+D37</f>
        <v>0</v>
      </c>
      <c r="E30" s="475">
        <f t="shared" si="0"/>
        <v>0</v>
      </c>
      <c r="F30" s="474">
        <f>F31+F32+F33+F34+F35+F36+F37</f>
        <v>0</v>
      </c>
      <c r="G30" s="474">
        <f>G31+G32+G33+G34+G35+G36+G37</f>
        <v>0</v>
      </c>
      <c r="H30" s="476">
        <f t="shared" si="1"/>
        <v>0</v>
      </c>
    </row>
    <row r="31" spans="1:8">
      <c r="A31" s="413">
        <v>9.1</v>
      </c>
      <c r="B31" s="384" t="s">
        <v>169</v>
      </c>
      <c r="C31" s="474"/>
      <c r="D31" s="474"/>
      <c r="E31" s="475">
        <f t="shared" si="0"/>
        <v>0</v>
      </c>
      <c r="F31" s="474"/>
      <c r="G31" s="474"/>
      <c r="H31" s="476">
        <f t="shared" si="1"/>
        <v>0</v>
      </c>
    </row>
    <row r="32" spans="1:8">
      <c r="A32" s="413">
        <v>9.1999999999999993</v>
      </c>
      <c r="B32" s="384" t="s">
        <v>170</v>
      </c>
      <c r="C32" s="474"/>
      <c r="D32" s="474"/>
      <c r="E32" s="475">
        <f t="shared" si="0"/>
        <v>0</v>
      </c>
      <c r="F32" s="474"/>
      <c r="G32" s="474"/>
      <c r="H32" s="476">
        <f t="shared" si="1"/>
        <v>0</v>
      </c>
    </row>
    <row r="33" spans="1:8">
      <c r="A33" s="413">
        <v>9.3000000000000007</v>
      </c>
      <c r="B33" s="384" t="s">
        <v>166</v>
      </c>
      <c r="C33" s="474"/>
      <c r="D33" s="474"/>
      <c r="E33" s="475">
        <f t="shared" si="0"/>
        <v>0</v>
      </c>
      <c r="F33" s="474"/>
      <c r="G33" s="474"/>
      <c r="H33" s="476">
        <f t="shared" si="1"/>
        <v>0</v>
      </c>
    </row>
    <row r="34" spans="1:8">
      <c r="A34" s="413">
        <v>9.4</v>
      </c>
      <c r="B34" s="384" t="s">
        <v>167</v>
      </c>
      <c r="C34" s="474"/>
      <c r="D34" s="474"/>
      <c r="E34" s="475">
        <f t="shared" si="0"/>
        <v>0</v>
      </c>
      <c r="F34" s="474"/>
      <c r="G34" s="474"/>
      <c r="H34" s="476">
        <f t="shared" si="1"/>
        <v>0</v>
      </c>
    </row>
    <row r="35" spans="1:8">
      <c r="A35" s="413">
        <v>9.5</v>
      </c>
      <c r="B35" s="384" t="s">
        <v>168</v>
      </c>
      <c r="C35" s="474"/>
      <c r="D35" s="474"/>
      <c r="E35" s="475">
        <f t="shared" si="0"/>
        <v>0</v>
      </c>
      <c r="F35" s="474"/>
      <c r="G35" s="474"/>
      <c r="H35" s="476">
        <f t="shared" si="1"/>
        <v>0</v>
      </c>
    </row>
    <row r="36" spans="1:8">
      <c r="A36" s="413">
        <v>9.6</v>
      </c>
      <c r="B36" s="384" t="s">
        <v>171</v>
      </c>
      <c r="C36" s="474"/>
      <c r="D36" s="474"/>
      <c r="E36" s="475">
        <f t="shared" si="0"/>
        <v>0</v>
      </c>
      <c r="F36" s="474"/>
      <c r="G36" s="474"/>
      <c r="H36" s="476">
        <f t="shared" si="1"/>
        <v>0</v>
      </c>
    </row>
    <row r="37" spans="1:8">
      <c r="A37" s="413">
        <v>9.6999999999999993</v>
      </c>
      <c r="B37" s="384" t="s">
        <v>172</v>
      </c>
      <c r="C37" s="474"/>
      <c r="D37" s="474"/>
      <c r="E37" s="475">
        <f t="shared" si="0"/>
        <v>0</v>
      </c>
      <c r="F37" s="474"/>
      <c r="G37" s="474"/>
      <c r="H37" s="476">
        <f t="shared" si="1"/>
        <v>0</v>
      </c>
    </row>
    <row r="38" spans="1:8">
      <c r="A38" s="413">
        <v>10</v>
      </c>
      <c r="B38" s="381" t="s">
        <v>174</v>
      </c>
      <c r="C38" s="484">
        <f>C41+C42</f>
        <v>0</v>
      </c>
      <c r="D38" s="484">
        <f>D41+D42</f>
        <v>0</v>
      </c>
      <c r="E38" s="479">
        <f t="shared" si="0"/>
        <v>0</v>
      </c>
      <c r="F38" s="484">
        <f>F41+F42</f>
        <v>0</v>
      </c>
      <c r="G38" s="484">
        <f>G41+G42</f>
        <v>0</v>
      </c>
      <c r="H38" s="476">
        <f t="shared" si="1"/>
        <v>0</v>
      </c>
    </row>
    <row r="39" spans="1:8">
      <c r="A39" s="413">
        <v>10.1</v>
      </c>
      <c r="B39" s="384" t="s">
        <v>175</v>
      </c>
      <c r="C39" s="474"/>
      <c r="D39" s="474"/>
      <c r="E39" s="475">
        <f t="shared" si="0"/>
        <v>0</v>
      </c>
      <c r="F39" s="474"/>
      <c r="G39" s="474"/>
      <c r="H39" s="476">
        <f t="shared" si="1"/>
        <v>0</v>
      </c>
    </row>
    <row r="40" spans="1:8">
      <c r="A40" s="413">
        <v>10.199999999999999</v>
      </c>
      <c r="B40" s="384" t="s">
        <v>176</v>
      </c>
      <c r="C40" s="474"/>
      <c r="D40" s="474"/>
      <c r="E40" s="475">
        <f t="shared" si="0"/>
        <v>0</v>
      </c>
      <c r="F40" s="474"/>
      <c r="G40" s="474"/>
      <c r="H40" s="476">
        <f t="shared" si="1"/>
        <v>0</v>
      </c>
    </row>
    <row r="41" spans="1:8">
      <c r="A41" s="413">
        <v>10.3</v>
      </c>
      <c r="B41" s="384" t="s">
        <v>179</v>
      </c>
      <c r="C41" s="474"/>
      <c r="D41" s="474"/>
      <c r="E41" s="475">
        <f t="shared" si="0"/>
        <v>0</v>
      </c>
      <c r="F41" s="474"/>
      <c r="G41" s="474"/>
      <c r="H41" s="476">
        <f t="shared" si="1"/>
        <v>0</v>
      </c>
    </row>
    <row r="42" spans="1:8" ht="26.4">
      <c r="A42" s="413">
        <v>10.4</v>
      </c>
      <c r="B42" s="384" t="s">
        <v>180</v>
      </c>
      <c r="C42" s="474"/>
      <c r="D42" s="474"/>
      <c r="E42" s="475">
        <f t="shared" si="0"/>
        <v>0</v>
      </c>
      <c r="F42" s="474"/>
      <c r="G42" s="474"/>
      <c r="H42" s="476">
        <f t="shared" si="1"/>
        <v>0</v>
      </c>
    </row>
    <row r="43" spans="1:8" ht="14.4" thickBot="1">
      <c r="A43" s="413">
        <v>11</v>
      </c>
      <c r="B43" s="137" t="s">
        <v>177</v>
      </c>
      <c r="C43" s="474"/>
      <c r="D43" s="474"/>
      <c r="E43" s="475">
        <f t="shared" si="0"/>
        <v>0</v>
      </c>
      <c r="F43" s="474"/>
      <c r="G43" s="474"/>
      <c r="H43" s="476">
        <f t="shared" si="1"/>
        <v>0</v>
      </c>
    </row>
    <row r="44" spans="1:8">
      <c r="C44" s="385"/>
      <c r="D44" s="385"/>
      <c r="E44" s="385"/>
      <c r="F44" s="385"/>
      <c r="G44" s="385"/>
      <c r="H44" s="385"/>
    </row>
    <row r="45" spans="1:8">
      <c r="C45" s="385"/>
      <c r="D45" s="385"/>
      <c r="E45" s="385"/>
      <c r="F45" s="385"/>
      <c r="G45" s="385"/>
      <c r="H45" s="385"/>
    </row>
    <row r="46" spans="1:8">
      <c r="C46" s="385"/>
      <c r="D46" s="385"/>
      <c r="E46" s="385"/>
      <c r="F46" s="385"/>
      <c r="G46" s="385"/>
      <c r="H46" s="385"/>
    </row>
    <row r="47" spans="1:8">
      <c r="C47" s="385"/>
      <c r="D47" s="385"/>
      <c r="E47" s="385"/>
      <c r="F47" s="385"/>
      <c r="G47" s="385"/>
      <c r="H47" s="38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A2" sqref="A2"/>
    </sheetView>
  </sheetViews>
  <sheetFormatPr defaultColWidth="9.21875" defaultRowHeight="13.2"/>
  <cols>
    <col min="1" max="1" width="9.5546875" style="4" bestFit="1" customWidth="1"/>
    <col min="2" max="2" width="93.5546875" style="4" customWidth="1"/>
    <col min="3" max="4" width="10.77734375" style="4" customWidth="1"/>
    <col min="5" max="11" width="9.77734375" style="31" customWidth="1"/>
    <col min="12" max="16384" width="9.21875" style="31"/>
  </cols>
  <sheetData>
    <row r="1" spans="1:8" ht="13.8">
      <c r="A1" s="257" t="s">
        <v>684</v>
      </c>
      <c r="B1" s="3">
        <f>'Info '!C2</f>
        <v>0</v>
      </c>
      <c r="C1" s="3"/>
    </row>
    <row r="2" spans="1:8">
      <c r="A2" s="2" t="s">
        <v>32</v>
      </c>
      <c r="B2" s="325">
        <f>'1. key ratios '!B2</f>
        <v>45747</v>
      </c>
      <c r="C2" s="6"/>
      <c r="D2" s="7"/>
      <c r="E2" s="34"/>
      <c r="F2" s="34"/>
      <c r="G2" s="34"/>
      <c r="H2" s="34"/>
    </row>
    <row r="3" spans="1:8">
      <c r="A3" s="2"/>
      <c r="B3" s="3"/>
      <c r="C3" s="6"/>
      <c r="D3" s="7"/>
      <c r="E3" s="34"/>
      <c r="F3" s="34"/>
      <c r="G3" s="34"/>
      <c r="H3" s="34"/>
    </row>
    <row r="4" spans="1:8" ht="15" customHeight="1" thickBot="1">
      <c r="A4" s="7" t="s">
        <v>90</v>
      </c>
      <c r="B4" s="113" t="s">
        <v>156</v>
      </c>
      <c r="C4" s="35" t="s">
        <v>36</v>
      </c>
    </row>
    <row r="5" spans="1:8" ht="15" customHeight="1">
      <c r="A5" s="161" t="s">
        <v>7</v>
      </c>
      <c r="B5" s="162"/>
      <c r="C5" s="323" t="str">
        <f>INT((MONTH($B$2))/3)&amp;"Q"&amp;"-"&amp;YEAR($B$2)</f>
        <v>1Q-2025</v>
      </c>
      <c r="D5" s="323" t="str">
        <f>IF(INT(MONTH($B$2))=3, "4"&amp;"Q"&amp;"-"&amp;YEAR($B$2)-1, IF(INT(MONTH($B$2))=6, "1"&amp;"Q"&amp;"-"&amp;YEAR($B$2), IF(INT(MONTH($B$2))=9, "2"&amp;"Q"&amp;"-"&amp;YEAR($B$2),IF(INT(MONTH($B$2))=12, "3"&amp;"Q"&amp;"-"&amp;YEAR($B$2), 0))))</f>
        <v>4Q-2024</v>
      </c>
      <c r="E5" s="323" t="str">
        <f>IF(INT(MONTH($B$2))=3, "3"&amp;"Q"&amp;"-"&amp;YEAR($B$2)-1, IF(INT(MONTH($B$2))=6, "4"&amp;"Q"&amp;"-"&amp;YEAR($B$2)-1, IF(INT(MONTH($B$2))=9, "1"&amp;"Q"&amp;"-"&amp;YEAR($B$2),IF(INT(MONTH($B$2))=12, "2"&amp;"Q"&amp;"-"&amp;YEAR($B$2), 0))))</f>
        <v>3Q-2024</v>
      </c>
      <c r="F5" s="323" t="str">
        <f>IF(INT(MONTH($B$2))=3, "2"&amp;"Q"&amp;"-"&amp;YEAR($B$2)-1, IF(INT(MONTH($B$2))=6, "3"&amp;"Q"&amp;"-"&amp;YEAR($B$2)-1, IF(INT(MONTH($B$2))=9, "4"&amp;"Q"&amp;"-"&amp;YEAR($B$2)-1,IF(INT(MONTH($B$2))=12, "1"&amp;"Q"&amp;"-"&amp;YEAR($B$2), 0))))</f>
        <v>2Q-2024</v>
      </c>
      <c r="G5" s="324" t="str">
        <f>IF(INT(MONTH($B$2))=3, "1"&amp;"Q"&amp;"-"&amp;YEAR($B$2)-1, IF(INT(MONTH($B$2))=6, "2"&amp;"Q"&amp;"-"&amp;YEAR($B$2)-1, IF(INT(MONTH($B$2))=9, "3"&amp;"Q"&amp;"-"&amp;YEAR($B$2)-1,IF(INT(MONTH($B$2))=12, "4"&amp;"Q"&amp;"-"&amp;YEAR($B$2)-1, 0))))</f>
        <v>1Q-2024</v>
      </c>
    </row>
    <row r="6" spans="1:8" ht="15" customHeight="1">
      <c r="A6" s="36">
        <v>1</v>
      </c>
      <c r="B6" s="271" t="s">
        <v>160</v>
      </c>
      <c r="C6" s="313">
        <f>C7+C9+C10</f>
        <v>0</v>
      </c>
      <c r="D6" s="316">
        <f>D7+D9+D10</f>
        <v>0</v>
      </c>
      <c r="E6" s="273">
        <f t="shared" ref="E6:G6" si="0">E7+E9+E10</f>
        <v>0</v>
      </c>
      <c r="F6" s="313">
        <f t="shared" si="0"/>
        <v>0</v>
      </c>
      <c r="G6" s="319">
        <f t="shared" si="0"/>
        <v>0</v>
      </c>
    </row>
    <row r="7" spans="1:8" ht="15" customHeight="1">
      <c r="A7" s="36">
        <v>1.1000000000000001</v>
      </c>
      <c r="B7" s="271" t="s">
        <v>671</v>
      </c>
      <c r="C7" s="314"/>
      <c r="D7" s="317"/>
      <c r="E7" s="314"/>
      <c r="F7" s="314"/>
      <c r="G7" s="320"/>
    </row>
    <row r="8" spans="1:8">
      <c r="A8" s="36" t="s">
        <v>16</v>
      </c>
      <c r="B8" s="271" t="s">
        <v>89</v>
      </c>
      <c r="C8" s="314"/>
      <c r="D8" s="317"/>
      <c r="E8" s="314"/>
      <c r="F8" s="314"/>
      <c r="G8" s="320"/>
    </row>
    <row r="9" spans="1:8" ht="15" customHeight="1">
      <c r="A9" s="36">
        <v>1.2</v>
      </c>
      <c r="B9" s="272" t="s">
        <v>88</v>
      </c>
      <c r="C9" s="314"/>
      <c r="D9" s="317"/>
      <c r="E9" s="314"/>
      <c r="F9" s="314"/>
      <c r="G9" s="320"/>
    </row>
    <row r="10" spans="1:8" ht="15" customHeight="1">
      <c r="A10" s="36">
        <v>1.3</v>
      </c>
      <c r="B10" s="271" t="s">
        <v>30</v>
      </c>
      <c r="C10" s="315"/>
      <c r="D10" s="317"/>
      <c r="E10" s="315"/>
      <c r="F10" s="314"/>
      <c r="G10" s="321"/>
    </row>
    <row r="11" spans="1:8" ht="15" customHeight="1">
      <c r="A11" s="36">
        <v>2</v>
      </c>
      <c r="B11" s="271" t="s">
        <v>157</v>
      </c>
      <c r="C11" s="314"/>
      <c r="D11" s="317"/>
      <c r="E11" s="314"/>
      <c r="F11" s="314"/>
      <c r="G11" s="320"/>
    </row>
    <row r="12" spans="1:8" ht="15" customHeight="1">
      <c r="A12" s="36">
        <v>3</v>
      </c>
      <c r="B12" s="271" t="s">
        <v>158</v>
      </c>
      <c r="C12" s="315"/>
      <c r="D12" s="317"/>
      <c r="E12" s="315"/>
      <c r="F12" s="314"/>
      <c r="G12" s="321"/>
    </row>
    <row r="13" spans="1:8" ht="15" customHeight="1" thickBot="1">
      <c r="A13" s="38">
        <v>4</v>
      </c>
      <c r="B13" s="39" t="s">
        <v>159</v>
      </c>
      <c r="C13" s="274">
        <f>C6+C11+C12</f>
        <v>0</v>
      </c>
      <c r="D13" s="318">
        <f>D6+D11+D12</f>
        <v>0</v>
      </c>
      <c r="E13" s="275">
        <f t="shared" ref="E13:G13" si="1">E6+E11+E12</f>
        <v>0</v>
      </c>
      <c r="F13" s="274">
        <f t="shared" si="1"/>
        <v>0</v>
      </c>
      <c r="G13" s="322">
        <f t="shared" si="1"/>
        <v>0</v>
      </c>
    </row>
    <row r="14" spans="1:8">
      <c r="B14" s="42"/>
    </row>
    <row r="15" spans="1:8">
      <c r="B15" s="43"/>
    </row>
    <row r="16" spans="1:8">
      <c r="B16" s="43"/>
    </row>
    <row r="17" spans="1:4" ht="10.199999999999999">
      <c r="A17" s="31"/>
      <c r="B17" s="31"/>
      <c r="C17" s="31"/>
      <c r="D17" s="31"/>
    </row>
    <row r="18" spans="1:4" ht="10.199999999999999">
      <c r="A18" s="31"/>
      <c r="B18" s="31"/>
      <c r="C18" s="31"/>
      <c r="D18" s="31"/>
    </row>
    <row r="19" spans="1:4" ht="10.199999999999999">
      <c r="A19" s="31"/>
      <c r="B19" s="31"/>
      <c r="C19" s="31"/>
      <c r="D19" s="31"/>
    </row>
    <row r="20" spans="1:4" ht="10.199999999999999">
      <c r="A20" s="31"/>
      <c r="B20" s="31"/>
      <c r="C20" s="31"/>
      <c r="D20" s="31"/>
    </row>
    <row r="21" spans="1:4" ht="10.199999999999999">
      <c r="A21" s="31"/>
      <c r="B21" s="31"/>
      <c r="C21" s="31"/>
      <c r="D21" s="31"/>
    </row>
    <row r="22" spans="1:4" ht="10.199999999999999">
      <c r="A22" s="31"/>
      <c r="B22" s="31"/>
      <c r="C22" s="31"/>
      <c r="D22" s="31"/>
    </row>
    <row r="23" spans="1:4" ht="10.199999999999999">
      <c r="A23" s="31"/>
      <c r="B23" s="31"/>
      <c r="C23" s="31"/>
      <c r="D23" s="31"/>
    </row>
    <row r="24" spans="1:4" ht="10.199999999999999">
      <c r="A24" s="31"/>
      <c r="B24" s="31"/>
      <c r="C24" s="31"/>
      <c r="D24" s="31"/>
    </row>
    <row r="25" spans="1:4" ht="10.199999999999999">
      <c r="A25" s="31"/>
      <c r="B25" s="31"/>
      <c r="C25" s="31"/>
      <c r="D25" s="31"/>
    </row>
    <row r="26" spans="1:4" ht="10.199999999999999">
      <c r="A26" s="31"/>
      <c r="B26" s="31"/>
      <c r="C26" s="31"/>
      <c r="D26" s="31"/>
    </row>
    <row r="27" spans="1:4" ht="10.199999999999999">
      <c r="A27" s="31"/>
      <c r="B27" s="31"/>
      <c r="C27" s="31"/>
      <c r="D27" s="31"/>
    </row>
    <row r="28" spans="1:4" ht="10.199999999999999">
      <c r="A28" s="31"/>
      <c r="B28" s="31"/>
      <c r="C28" s="31"/>
      <c r="D28" s="31"/>
    </row>
    <row r="29" spans="1:4" ht="10.199999999999999">
      <c r="A29" s="31"/>
      <c r="B29" s="31"/>
      <c r="C29" s="31"/>
      <c r="D29" s="3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A2" sqref="A2"/>
    </sheetView>
  </sheetViews>
  <sheetFormatPr defaultColWidth="9.21875" defaultRowHeight="13.8"/>
  <cols>
    <col min="1" max="1" width="9.5546875" style="4" bestFit="1" customWidth="1"/>
    <col min="2" max="2" width="65.5546875" style="4" customWidth="1"/>
    <col min="3" max="3" width="27.5546875" style="4" customWidth="1"/>
    <col min="4" max="16384" width="9.21875" style="5"/>
  </cols>
  <sheetData>
    <row r="1" spans="1:8">
      <c r="A1" s="2" t="s">
        <v>684</v>
      </c>
      <c r="B1" s="3">
        <f>'Info '!C2</f>
        <v>0</v>
      </c>
    </row>
    <row r="2" spans="1:8">
      <c r="A2" s="2" t="s">
        <v>32</v>
      </c>
      <c r="B2" s="325">
        <f>'1. key ratios '!B2</f>
        <v>45747</v>
      </c>
    </row>
    <row r="4" spans="1:8" ht="28.05" customHeight="1" thickBot="1">
      <c r="A4" s="44" t="s">
        <v>42</v>
      </c>
      <c r="B4" s="45" t="s">
        <v>138</v>
      </c>
      <c r="C4" s="46"/>
    </row>
    <row r="5" spans="1:8">
      <c r="A5" s="47"/>
      <c r="B5" s="307" t="s">
        <v>43</v>
      </c>
      <c r="C5" s="308" t="s">
        <v>307</v>
      </c>
    </row>
    <row r="6" spans="1:8">
      <c r="A6" s="48">
        <v>1</v>
      </c>
      <c r="B6" s="49"/>
      <c r="C6" s="50"/>
    </row>
    <row r="7" spans="1:8">
      <c r="A7" s="48">
        <v>2</v>
      </c>
      <c r="B7" s="49"/>
      <c r="C7" s="50"/>
    </row>
    <row r="8" spans="1:8">
      <c r="A8" s="48">
        <v>3</v>
      </c>
      <c r="B8" s="49"/>
      <c r="C8" s="50"/>
    </row>
    <row r="9" spans="1:8">
      <c r="A9" s="48">
        <v>4</v>
      </c>
      <c r="B9" s="49"/>
      <c r="C9" s="50"/>
    </row>
    <row r="10" spans="1:8">
      <c r="A10" s="48">
        <v>5</v>
      </c>
      <c r="B10" s="49"/>
      <c r="C10" s="50"/>
    </row>
    <row r="11" spans="1:8">
      <c r="A11" s="48">
        <v>6</v>
      </c>
      <c r="B11" s="49"/>
      <c r="C11" s="50"/>
    </row>
    <row r="12" spans="1:8">
      <c r="A12" s="48">
        <v>7</v>
      </c>
      <c r="B12" s="49"/>
      <c r="C12" s="50"/>
      <c r="H12" s="51"/>
    </row>
    <row r="13" spans="1:8">
      <c r="A13" s="48">
        <v>8</v>
      </c>
      <c r="B13" s="49"/>
      <c r="C13" s="50"/>
    </row>
    <row r="14" spans="1:8">
      <c r="A14" s="48">
        <v>9</v>
      </c>
      <c r="B14" s="49"/>
      <c r="C14" s="50"/>
    </row>
    <row r="15" spans="1:8">
      <c r="A15" s="48">
        <v>10</v>
      </c>
      <c r="B15" s="49"/>
      <c r="C15" s="50"/>
    </row>
    <row r="16" spans="1:8">
      <c r="A16" s="48"/>
      <c r="B16" s="309"/>
      <c r="C16" s="310"/>
    </row>
    <row r="17" spans="1:3" ht="26.4">
      <c r="A17" s="48"/>
      <c r="B17" s="311" t="s">
        <v>44</v>
      </c>
      <c r="C17" s="312" t="s">
        <v>308</v>
      </c>
    </row>
    <row r="18" spans="1:3">
      <c r="A18" s="48">
        <v>1</v>
      </c>
      <c r="B18" s="49"/>
      <c r="C18" s="52"/>
    </row>
    <row r="19" spans="1:3">
      <c r="A19" s="48">
        <v>2</v>
      </c>
      <c r="B19" s="49"/>
      <c r="C19" s="52"/>
    </row>
    <row r="20" spans="1:3">
      <c r="A20" s="48">
        <v>3</v>
      </c>
      <c r="B20" s="49"/>
      <c r="C20" s="52"/>
    </row>
    <row r="21" spans="1:3">
      <c r="A21" s="48">
        <v>4</v>
      </c>
      <c r="B21" s="49"/>
      <c r="C21" s="52"/>
    </row>
    <row r="22" spans="1:3">
      <c r="A22" s="48">
        <v>5</v>
      </c>
      <c r="B22" s="49"/>
      <c r="C22" s="52"/>
    </row>
    <row r="23" spans="1:3">
      <c r="A23" s="48">
        <v>6</v>
      </c>
      <c r="B23" s="49"/>
      <c r="C23" s="52"/>
    </row>
    <row r="24" spans="1:3">
      <c r="A24" s="48">
        <v>7</v>
      </c>
      <c r="B24" s="49"/>
      <c r="C24" s="52"/>
    </row>
    <row r="25" spans="1:3">
      <c r="A25" s="48">
        <v>8</v>
      </c>
      <c r="B25" s="49"/>
      <c r="C25" s="52"/>
    </row>
    <row r="26" spans="1:3">
      <c r="A26" s="48">
        <v>9</v>
      </c>
      <c r="B26" s="49"/>
      <c r="C26" s="52"/>
    </row>
    <row r="27" spans="1:3" ht="15.75" customHeight="1">
      <c r="A27" s="48">
        <v>10</v>
      </c>
      <c r="B27" s="49"/>
      <c r="C27" s="53"/>
    </row>
    <row r="28" spans="1:3" ht="15.75" customHeight="1">
      <c r="A28" s="48"/>
      <c r="B28" s="49"/>
      <c r="C28" s="53"/>
    </row>
    <row r="29" spans="1:3" ht="30" customHeight="1">
      <c r="A29" s="48"/>
      <c r="B29" s="721" t="s">
        <v>45</v>
      </c>
      <c r="C29" s="722"/>
    </row>
    <row r="30" spans="1:3">
      <c r="A30" s="48">
        <v>1</v>
      </c>
      <c r="B30" s="49"/>
      <c r="C30" s="50" t="s">
        <v>15</v>
      </c>
    </row>
    <row r="31" spans="1:3" ht="15.75" customHeight="1">
      <c r="A31" s="48"/>
      <c r="B31" s="49"/>
      <c r="C31" s="50"/>
    </row>
    <row r="32" spans="1:3" ht="29.25" customHeight="1">
      <c r="A32" s="48"/>
      <c r="B32" s="721" t="s">
        <v>679</v>
      </c>
      <c r="C32" s="722"/>
    </row>
    <row r="33" spans="1:3">
      <c r="A33" s="48">
        <v>1</v>
      </c>
      <c r="B33" s="49"/>
      <c r="C33" s="50" t="s">
        <v>15</v>
      </c>
    </row>
    <row r="34" spans="1:3" ht="14.4" thickBot="1">
      <c r="A34" s="54"/>
      <c r="B34" s="55"/>
      <c r="C34" s="56"/>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71" zoomScaleNormal="80" workbookViewId="0">
      <pane xSplit="1" ySplit="5" topLeftCell="B6" activePane="bottomRight" state="frozen"/>
      <selection activeCell="B19" sqref="B19"/>
      <selection pane="topRight" activeCell="B19" sqref="B19"/>
      <selection pane="bottomLeft" activeCell="B19" sqref="B19"/>
      <selection pane="bottomRight" activeCell="C20" sqref="C20"/>
    </sheetView>
  </sheetViews>
  <sheetFormatPr defaultColWidth="9.21875" defaultRowHeight="13.8"/>
  <cols>
    <col min="1" max="1" width="10" style="4"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7">
      <c r="A1" s="487" t="s">
        <v>684</v>
      </c>
      <c r="B1" s="3">
        <f>'Info '!C2</f>
        <v>0</v>
      </c>
      <c r="C1" s="68"/>
      <c r="D1" s="68"/>
      <c r="E1" s="68"/>
      <c r="F1" s="21"/>
    </row>
    <row r="2" spans="1:7" s="57" customFormat="1" ht="15.75" customHeight="1">
      <c r="A2" s="203" t="s">
        <v>32</v>
      </c>
      <c r="B2" s="325">
        <f>'1. key ratios '!B2</f>
        <v>45747</v>
      </c>
    </row>
    <row r="3" spans="1:7" s="57" customFormat="1" ht="15.75" customHeight="1">
      <c r="A3" s="203"/>
    </row>
    <row r="4" spans="1:7" s="57" customFormat="1" ht="15.75" customHeight="1" thickBot="1">
      <c r="A4" s="204" t="s">
        <v>93</v>
      </c>
      <c r="B4" s="727" t="s">
        <v>189</v>
      </c>
      <c r="C4" s="728"/>
      <c r="D4" s="728"/>
      <c r="E4" s="728"/>
    </row>
    <row r="5" spans="1:7" s="61" customFormat="1" ht="17.55" customHeight="1">
      <c r="A5" s="146"/>
      <c r="B5" s="147"/>
      <c r="C5" s="59" t="s">
        <v>0</v>
      </c>
      <c r="D5" s="59" t="s">
        <v>1</v>
      </c>
      <c r="E5" s="60" t="s">
        <v>2</v>
      </c>
    </row>
    <row r="6" spans="1:7" s="21" customFormat="1" ht="14.55" customHeight="1">
      <c r="A6" s="205"/>
      <c r="B6" s="723" t="s">
        <v>196</v>
      </c>
      <c r="C6" s="723" t="s">
        <v>594</v>
      </c>
      <c r="D6" s="725" t="s">
        <v>92</v>
      </c>
      <c r="E6" s="726"/>
      <c r="G6" s="5"/>
    </row>
    <row r="7" spans="1:7" s="21" customFormat="1" ht="99.6" customHeight="1">
      <c r="A7" s="205"/>
      <c r="B7" s="724"/>
      <c r="C7" s="723"/>
      <c r="D7" s="255" t="s">
        <v>91</v>
      </c>
      <c r="E7" s="256" t="s">
        <v>197</v>
      </c>
      <c r="G7" s="5"/>
    </row>
    <row r="8" spans="1:7" ht="20.399999999999999">
      <c r="A8" s="339">
        <v>1</v>
      </c>
      <c r="B8" s="340" t="s">
        <v>495</v>
      </c>
      <c r="C8" s="386">
        <f>SUM(C9:C11)</f>
        <v>0</v>
      </c>
      <c r="D8" s="386">
        <f>SUM(D9:D11)</f>
        <v>0</v>
      </c>
      <c r="E8" s="386">
        <f>SUM(E9:E11)</f>
        <v>0</v>
      </c>
      <c r="F8" s="21"/>
    </row>
    <row r="9" spans="1:7" ht="14.4">
      <c r="A9" s="339">
        <v>1.1000000000000001</v>
      </c>
      <c r="B9" s="341" t="s">
        <v>496</v>
      </c>
      <c r="C9" s="386"/>
      <c r="D9" s="386"/>
      <c r="E9" s="386"/>
      <c r="F9" s="21"/>
    </row>
    <row r="10" spans="1:7" ht="14.4">
      <c r="A10" s="339">
        <v>1.2</v>
      </c>
      <c r="B10" s="341" t="s">
        <v>497</v>
      </c>
      <c r="C10" s="386"/>
      <c r="D10" s="386"/>
      <c r="E10" s="386"/>
      <c r="F10" s="21"/>
    </row>
    <row r="11" spans="1:7" ht="14.4">
      <c r="A11" s="339">
        <v>1.3</v>
      </c>
      <c r="B11" s="341" t="s">
        <v>695</v>
      </c>
      <c r="C11" s="386"/>
      <c r="D11" s="386"/>
      <c r="E11" s="386"/>
      <c r="F11" s="21"/>
    </row>
    <row r="12" spans="1:7" ht="14.4">
      <c r="A12" s="339">
        <v>2</v>
      </c>
      <c r="B12" s="342" t="s">
        <v>499</v>
      </c>
      <c r="C12" s="386"/>
      <c r="D12" s="386"/>
      <c r="E12" s="386"/>
      <c r="F12" s="21"/>
    </row>
    <row r="13" spans="1:7" ht="14.4">
      <c r="A13" s="339">
        <v>2.1</v>
      </c>
      <c r="B13" s="343" t="s">
        <v>500</v>
      </c>
      <c r="C13" s="387"/>
      <c r="D13" s="387"/>
      <c r="E13" s="387"/>
      <c r="F13" s="21"/>
    </row>
    <row r="14" spans="1:7" ht="20.399999999999999">
      <c r="A14" s="339">
        <v>3</v>
      </c>
      <c r="B14" s="344" t="s">
        <v>501</v>
      </c>
      <c r="C14" s="387"/>
      <c r="D14" s="387"/>
      <c r="E14" s="387"/>
      <c r="F14" s="21"/>
    </row>
    <row r="15" spans="1:7" ht="14.4">
      <c r="A15" s="339">
        <v>4</v>
      </c>
      <c r="B15" s="345" t="s">
        <v>502</v>
      </c>
      <c r="C15" s="387"/>
      <c r="D15" s="387"/>
      <c r="E15" s="387"/>
      <c r="F15" s="21"/>
    </row>
    <row r="16" spans="1:7" ht="20.399999999999999">
      <c r="A16" s="339">
        <v>5</v>
      </c>
      <c r="B16" s="346" t="s">
        <v>503</v>
      </c>
      <c r="C16" s="387">
        <f>SUM(C17:C19)</f>
        <v>0</v>
      </c>
      <c r="D16" s="387">
        <f>SUM(D17:D19)</f>
        <v>0</v>
      </c>
      <c r="E16" s="387">
        <f>SUM(E17:E19)</f>
        <v>0</v>
      </c>
      <c r="F16" s="21"/>
    </row>
    <row r="17" spans="1:6" ht="14.4">
      <c r="A17" s="339">
        <v>5.0999999999999996</v>
      </c>
      <c r="B17" s="347" t="s">
        <v>504</v>
      </c>
      <c r="C17" s="387"/>
      <c r="D17" s="387"/>
      <c r="E17" s="387"/>
      <c r="F17" s="21"/>
    </row>
    <row r="18" spans="1:6" ht="14.4">
      <c r="A18" s="339">
        <v>5.2</v>
      </c>
      <c r="B18" s="347" t="s">
        <v>505</v>
      </c>
      <c r="C18" s="387"/>
      <c r="D18" s="387"/>
      <c r="E18" s="387"/>
      <c r="F18" s="21"/>
    </row>
    <row r="19" spans="1:6" ht="14.4">
      <c r="A19" s="339">
        <v>5.3</v>
      </c>
      <c r="B19" s="348" t="s">
        <v>506</v>
      </c>
      <c r="C19" s="387"/>
      <c r="D19" s="387"/>
      <c r="E19" s="387"/>
      <c r="F19" s="21"/>
    </row>
    <row r="20" spans="1:6" ht="14.4">
      <c r="A20" s="339">
        <v>6</v>
      </c>
      <c r="B20" s="344" t="s">
        <v>507</v>
      </c>
      <c r="C20" s="387">
        <f>SUM(C21:C22)</f>
        <v>0</v>
      </c>
      <c r="D20" s="387">
        <f>SUM(D21:D22)</f>
        <v>0</v>
      </c>
      <c r="E20" s="387">
        <f>SUM(E21:E22)</f>
        <v>0</v>
      </c>
      <c r="F20" s="21"/>
    </row>
    <row r="21" spans="1:6" ht="14.4">
      <c r="A21" s="339">
        <v>6.1</v>
      </c>
      <c r="B21" s="347" t="s">
        <v>505</v>
      </c>
      <c r="C21" s="387"/>
      <c r="D21" s="387"/>
      <c r="E21" s="387"/>
      <c r="F21" s="21"/>
    </row>
    <row r="22" spans="1:6" ht="14.4">
      <c r="A22" s="339">
        <v>6.2</v>
      </c>
      <c r="B22" s="348" t="s">
        <v>506</v>
      </c>
      <c r="C22" s="387"/>
      <c r="D22" s="387"/>
      <c r="E22" s="387"/>
      <c r="F22" s="21"/>
    </row>
    <row r="23" spans="1:6" ht="14.4">
      <c r="A23" s="339">
        <v>7</v>
      </c>
      <c r="B23" s="342" t="s">
        <v>508</v>
      </c>
      <c r="C23" s="387"/>
      <c r="D23" s="387"/>
      <c r="E23" s="387"/>
      <c r="F23" s="21"/>
    </row>
    <row r="24" spans="1:6" ht="20.399999999999999">
      <c r="A24" s="339">
        <v>8</v>
      </c>
      <c r="B24" s="349" t="s">
        <v>509</v>
      </c>
      <c r="C24" s="387"/>
      <c r="D24" s="387"/>
      <c r="E24" s="387"/>
      <c r="F24" s="21"/>
    </row>
    <row r="25" spans="1:6" ht="14.4">
      <c r="A25" s="339">
        <v>9</v>
      </c>
      <c r="B25" s="345" t="s">
        <v>510</v>
      </c>
      <c r="C25" s="387">
        <f>SUM(C26:C27)</f>
        <v>0</v>
      </c>
      <c r="D25" s="387">
        <f>SUM(D26:D27)</f>
        <v>0</v>
      </c>
      <c r="E25" s="387">
        <f>SUM(E26:E27)</f>
        <v>0</v>
      </c>
      <c r="F25" s="21"/>
    </row>
    <row r="26" spans="1:6" ht="14.4">
      <c r="A26" s="339">
        <v>9.1</v>
      </c>
      <c r="B26" s="347" t="s">
        <v>511</v>
      </c>
      <c r="C26" s="387"/>
      <c r="D26" s="387"/>
      <c r="E26" s="387"/>
      <c r="F26" s="21"/>
    </row>
    <row r="27" spans="1:6" ht="14.4">
      <c r="A27" s="339">
        <v>9.1999999999999993</v>
      </c>
      <c r="B27" s="347" t="s">
        <v>512</v>
      </c>
      <c r="C27" s="387"/>
      <c r="D27" s="387"/>
      <c r="E27" s="387"/>
      <c r="F27" s="21"/>
    </row>
    <row r="28" spans="1:6" ht="14.4">
      <c r="A28" s="339">
        <v>10</v>
      </c>
      <c r="B28" s="345" t="s">
        <v>513</v>
      </c>
      <c r="C28" s="387">
        <f>SUM(C29:C30)</f>
        <v>0</v>
      </c>
      <c r="D28" s="387">
        <f>SUM(D29:D30)</f>
        <v>0</v>
      </c>
      <c r="E28" s="387">
        <f>SUM(E29:E30)</f>
        <v>0</v>
      </c>
      <c r="F28" s="21"/>
    </row>
    <row r="29" spans="1:6" ht="14.4">
      <c r="A29" s="339">
        <v>10.1</v>
      </c>
      <c r="B29" s="347" t="s">
        <v>514</v>
      </c>
      <c r="C29" s="387"/>
      <c r="D29" s="387"/>
      <c r="E29" s="387"/>
      <c r="F29" s="21"/>
    </row>
    <row r="30" spans="1:6" ht="14.4">
      <c r="A30" s="339">
        <v>10.199999999999999</v>
      </c>
      <c r="B30" s="347" t="s">
        <v>515</v>
      </c>
      <c r="C30" s="387"/>
      <c r="D30" s="387"/>
      <c r="E30" s="387"/>
      <c r="F30" s="21"/>
    </row>
    <row r="31" spans="1:6" ht="14.4">
      <c r="A31" s="339">
        <v>11</v>
      </c>
      <c r="B31" s="345" t="s">
        <v>516</v>
      </c>
      <c r="C31" s="387">
        <f>SUM(C32:C33)</f>
        <v>0</v>
      </c>
      <c r="D31" s="387">
        <f>SUM(D32:D33)</f>
        <v>0</v>
      </c>
      <c r="E31" s="387">
        <f>SUM(E32:E33)</f>
        <v>0</v>
      </c>
      <c r="F31" s="21"/>
    </row>
    <row r="32" spans="1:6" ht="14.4">
      <c r="A32" s="339">
        <v>11.1</v>
      </c>
      <c r="B32" s="347" t="s">
        <v>517</v>
      </c>
      <c r="C32" s="387"/>
      <c r="D32" s="387"/>
      <c r="E32" s="387"/>
      <c r="F32" s="21"/>
    </row>
    <row r="33" spans="1:7" ht="14.4">
      <c r="A33" s="339">
        <v>11.2</v>
      </c>
      <c r="B33" s="347" t="s">
        <v>518</v>
      </c>
      <c r="C33" s="387"/>
      <c r="D33" s="387"/>
      <c r="E33" s="387"/>
      <c r="F33" s="21"/>
    </row>
    <row r="34" spans="1:7" ht="14.4">
      <c r="A34" s="339">
        <v>13</v>
      </c>
      <c r="B34" s="345" t="s">
        <v>519</v>
      </c>
      <c r="C34" s="387"/>
      <c r="D34" s="387"/>
      <c r="E34" s="387"/>
      <c r="F34" s="21"/>
    </row>
    <row r="35" spans="1:7" ht="14.4">
      <c r="A35" s="339">
        <v>13.1</v>
      </c>
      <c r="B35" s="350" t="s">
        <v>520</v>
      </c>
      <c r="C35" s="387"/>
      <c r="D35" s="387"/>
      <c r="E35" s="387"/>
      <c r="F35" s="21"/>
    </row>
    <row r="36" spans="1:7" ht="14.4">
      <c r="A36" s="339">
        <v>13.2</v>
      </c>
      <c r="B36" s="350" t="s">
        <v>521</v>
      </c>
      <c r="C36" s="387"/>
      <c r="D36" s="387"/>
      <c r="E36" s="387"/>
      <c r="F36" s="21"/>
    </row>
    <row r="37" spans="1:7" ht="27" thickBot="1">
      <c r="A37" s="134"/>
      <c r="B37" s="206" t="s">
        <v>198</v>
      </c>
      <c r="C37" s="148">
        <f>SUM(C8,C12,C14,C15,C16,C20,C23,C24,C25,C28,C31,C34)</f>
        <v>0</v>
      </c>
      <c r="D37" s="148">
        <f>SUM(D8,D12,D14,D15,D16,D20,D23,D24,D25,D28,D31,D34)</f>
        <v>0</v>
      </c>
      <c r="E37" s="148">
        <f>SUM(E8,E12,E14,E15,E16,E20,E23,E24,E25,E28,E31,E34)</f>
        <v>0</v>
      </c>
    </row>
    <row r="38" spans="1:7">
      <c r="A38" s="5"/>
      <c r="B38" s="5"/>
      <c r="C38" s="5"/>
      <c r="D38" s="5"/>
      <c r="E38" s="5"/>
    </row>
    <row r="39" spans="1:7">
      <c r="A39" s="5"/>
      <c r="B39" s="5"/>
      <c r="C39" s="5"/>
      <c r="D39" s="5"/>
      <c r="E39" s="5"/>
    </row>
    <row r="41" spans="1:7" s="4" customFormat="1">
      <c r="B41" s="63"/>
      <c r="F41" s="5"/>
      <c r="G41" s="5"/>
    </row>
    <row r="42" spans="1:7" s="4" customFormat="1">
      <c r="B42" s="63"/>
      <c r="F42" s="5"/>
      <c r="G42" s="5"/>
    </row>
    <row r="43" spans="1:7" s="4" customFormat="1">
      <c r="B43" s="63"/>
      <c r="F43" s="5"/>
      <c r="G43" s="5"/>
    </row>
    <row r="44" spans="1:7" s="4" customFormat="1">
      <c r="B44" s="63"/>
      <c r="F44" s="5"/>
      <c r="G44" s="5"/>
    </row>
    <row r="45" spans="1:7" s="4" customFormat="1">
      <c r="B45" s="63"/>
      <c r="F45" s="5"/>
      <c r="G45" s="5"/>
    </row>
    <row r="46" spans="1:7" s="4" customFormat="1">
      <c r="B46" s="63"/>
      <c r="F46" s="5"/>
      <c r="G46" s="5"/>
    </row>
    <row r="47" spans="1:7" s="4" customFormat="1">
      <c r="B47" s="63"/>
      <c r="F47" s="5"/>
      <c r="G47" s="5"/>
    </row>
    <row r="48" spans="1:7" s="4" customFormat="1">
      <c r="B48" s="63"/>
      <c r="F48" s="5"/>
      <c r="G48" s="5"/>
    </row>
    <row r="49" spans="2:7" s="4" customFormat="1">
      <c r="B49" s="63"/>
      <c r="F49" s="5"/>
      <c r="G49" s="5"/>
    </row>
    <row r="50" spans="2:7" s="4" customFormat="1">
      <c r="B50" s="63"/>
      <c r="F50" s="5"/>
      <c r="G50" s="5"/>
    </row>
    <row r="51" spans="2:7" s="4" customFormat="1">
      <c r="B51" s="63"/>
      <c r="F51" s="5"/>
      <c r="G51" s="5"/>
    </row>
    <row r="52" spans="2:7" s="4" customFormat="1">
      <c r="B52" s="63"/>
      <c r="F52" s="5"/>
      <c r="G52" s="5"/>
    </row>
    <row r="53" spans="2:7" s="4" customFormat="1">
      <c r="B53" s="63"/>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63"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21875" defaultRowHeight="13.2" outlineLevelRow="1"/>
  <cols>
    <col min="1" max="1" width="12" style="4"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487" t="s">
        <v>684</v>
      </c>
      <c r="B1" s="3">
        <f>'Info '!C2</f>
        <v>0</v>
      </c>
    </row>
    <row r="2" spans="1:6" s="57" customFormat="1" ht="15.75" customHeight="1">
      <c r="A2" s="2" t="s">
        <v>32</v>
      </c>
      <c r="B2" s="325">
        <f>'1. key ratios '!B2</f>
        <v>45747</v>
      </c>
      <c r="C2" s="4"/>
      <c r="D2" s="4"/>
      <c r="E2" s="4"/>
      <c r="F2" s="4"/>
    </row>
    <row r="3" spans="1:6" s="57" customFormat="1" ht="15.75" customHeight="1">
      <c r="C3" s="4"/>
      <c r="D3" s="4"/>
      <c r="E3" s="4"/>
      <c r="F3" s="4"/>
    </row>
    <row r="4" spans="1:6" s="57" customFormat="1" ht="13.8" thickBot="1">
      <c r="A4" s="57" t="s">
        <v>46</v>
      </c>
      <c r="B4" s="207" t="s">
        <v>488</v>
      </c>
      <c r="C4" s="58" t="s">
        <v>36</v>
      </c>
      <c r="D4" s="4"/>
      <c r="E4" s="4"/>
      <c r="F4" s="4"/>
    </row>
    <row r="5" spans="1:6">
      <c r="A5" s="153">
        <v>1</v>
      </c>
      <c r="B5" s="208" t="s">
        <v>490</v>
      </c>
      <c r="C5" s="154">
        <f>'7. LI1 '!E37</f>
        <v>0</v>
      </c>
    </row>
    <row r="6" spans="1:6" s="155" customFormat="1">
      <c r="A6" s="64">
        <v>2.1</v>
      </c>
      <c r="B6" s="150" t="s">
        <v>181</v>
      </c>
      <c r="C6" s="122"/>
    </row>
    <row r="7" spans="1:6" s="42" customFormat="1" outlineLevel="1">
      <c r="A7" s="36">
        <v>2.2000000000000002</v>
      </c>
      <c r="B7" s="37" t="s">
        <v>182</v>
      </c>
      <c r="C7" s="156"/>
    </row>
    <row r="8" spans="1:6" s="42" customFormat="1">
      <c r="A8" s="36">
        <v>3</v>
      </c>
      <c r="B8" s="151" t="s">
        <v>489</v>
      </c>
      <c r="C8" s="157">
        <f>SUM(C5:C7)</f>
        <v>0</v>
      </c>
    </row>
    <row r="9" spans="1:6" s="155" customFormat="1">
      <c r="A9" s="64">
        <v>4</v>
      </c>
      <c r="B9" s="66" t="s">
        <v>48</v>
      </c>
      <c r="C9" s="122"/>
    </row>
    <row r="10" spans="1:6" s="42" customFormat="1" outlineLevel="1">
      <c r="A10" s="36">
        <v>5.0999999999999996</v>
      </c>
      <c r="B10" s="37" t="s">
        <v>183</v>
      </c>
      <c r="C10" s="156"/>
    </row>
    <row r="11" spans="1:6" s="42" customFormat="1" outlineLevel="1">
      <c r="A11" s="36">
        <v>5.2</v>
      </c>
      <c r="B11" s="37" t="s">
        <v>184</v>
      </c>
      <c r="C11" s="156"/>
    </row>
    <row r="12" spans="1:6" s="42" customFormat="1">
      <c r="A12" s="36">
        <v>6</v>
      </c>
      <c r="B12" s="149" t="s">
        <v>672</v>
      </c>
      <c r="C12" s="156"/>
    </row>
    <row r="13" spans="1:6" s="42" customFormat="1" ht="13.8" thickBot="1">
      <c r="A13" s="38">
        <v>7</v>
      </c>
      <c r="B13" s="152" t="s">
        <v>148</v>
      </c>
      <c r="C13" s="158">
        <f>SUM(C8:C12)</f>
        <v>0</v>
      </c>
    </row>
    <row r="15" spans="1:6">
      <c r="A15" s="168"/>
      <c r="B15" s="43"/>
    </row>
    <row r="16" spans="1:6">
      <c r="A16" s="168"/>
      <c r="B16" s="168"/>
    </row>
    <row r="17" spans="1:5" ht="13.8">
      <c r="A17" s="163"/>
      <c r="B17" s="164"/>
      <c r="C17" s="168"/>
      <c r="D17" s="168"/>
      <c r="E17" s="168"/>
    </row>
    <row r="18" spans="1:5" ht="14.4">
      <c r="A18" s="169"/>
      <c r="B18" s="170"/>
      <c r="C18" s="168"/>
      <c r="D18" s="168"/>
      <c r="E18" s="168"/>
    </row>
    <row r="19" spans="1:5" ht="13.8">
      <c r="A19" s="171"/>
      <c r="B19" s="165"/>
      <c r="C19" s="168"/>
      <c r="D19" s="168"/>
      <c r="E19" s="168"/>
    </row>
    <row r="20" spans="1:5" ht="13.8">
      <c r="A20" s="172"/>
      <c r="B20" s="166"/>
      <c r="C20" s="168"/>
      <c r="D20" s="168"/>
      <c r="E20" s="168"/>
    </row>
    <row r="21" spans="1:5" ht="13.8">
      <c r="A21" s="172"/>
      <c r="B21" s="170"/>
      <c r="C21" s="168"/>
      <c r="D21" s="168"/>
      <c r="E21" s="168"/>
    </row>
    <row r="22" spans="1:5" ht="13.8">
      <c r="A22" s="171"/>
      <c r="B22" s="167"/>
      <c r="C22" s="168"/>
      <c r="D22" s="168"/>
      <c r="E22" s="168"/>
    </row>
    <row r="23" spans="1:5" ht="13.8">
      <c r="A23" s="172"/>
      <c r="B23" s="166"/>
      <c r="C23" s="168"/>
      <c r="D23" s="168"/>
      <c r="E23" s="168"/>
    </row>
    <row r="24" spans="1:5" ht="13.8">
      <c r="A24" s="172"/>
      <c r="B24" s="166"/>
      <c r="C24" s="168"/>
      <c r="D24" s="168"/>
      <c r="E24" s="168"/>
    </row>
    <row r="25" spans="1:5" ht="13.8">
      <c r="A25" s="172"/>
      <c r="B25" s="173"/>
      <c r="C25" s="168"/>
      <c r="D25" s="168"/>
      <c r="E25" s="168"/>
    </row>
    <row r="26" spans="1:5" ht="13.8">
      <c r="A26" s="172"/>
      <c r="B26" s="170"/>
      <c r="C26" s="168"/>
      <c r="D26" s="168"/>
      <c r="E26" s="168"/>
    </row>
    <row r="27" spans="1:5">
      <c r="A27" s="168"/>
      <c r="B27" s="174"/>
      <c r="C27" s="168"/>
      <c r="D27" s="168"/>
      <c r="E27" s="168"/>
    </row>
    <row r="28" spans="1:5">
      <c r="A28" s="168"/>
      <c r="B28" s="174"/>
      <c r="C28" s="168"/>
      <c r="D28" s="168"/>
      <c r="E28" s="168"/>
    </row>
    <row r="29" spans="1:5">
      <c r="A29" s="168"/>
      <c r="B29" s="174"/>
      <c r="C29" s="168"/>
      <c r="D29" s="168"/>
      <c r="E29" s="168"/>
    </row>
    <row r="30" spans="1:5">
      <c r="A30" s="168"/>
      <c r="B30" s="174"/>
      <c r="C30" s="168"/>
      <c r="D30" s="168"/>
      <c r="E30" s="168"/>
    </row>
    <row r="31" spans="1:5">
      <c r="A31" s="168"/>
      <c r="B31" s="174"/>
      <c r="C31" s="168"/>
      <c r="D31" s="168"/>
      <c r="E31" s="168"/>
    </row>
    <row r="32" spans="1:5">
      <c r="A32" s="168"/>
      <c r="B32" s="174"/>
      <c r="C32" s="168"/>
      <c r="D32" s="168"/>
      <c r="E32" s="168"/>
    </row>
    <row r="33" spans="1:5">
      <c r="A33" s="168"/>
      <c r="B33" s="174"/>
      <c r="C33" s="168"/>
      <c r="D33" s="168"/>
      <c r="E33" s="168"/>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78A3482-402B-4C49-BE62-35B56A0DE60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2026-02-10T08:02:11Z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92147403-0b80-4d8b-9eca-b1d9b38ccf41</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