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_Toc508629803" localSheetId="1">'20. LI3'!$C$58</definedName>
    <definedName name="_Toc508629806" localSheetId="1">'20. LI3'!$B$53</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8" i="50" l="1"/>
  <c r="C10" i="40" l="1"/>
  <c r="D48" i="67" l="1"/>
  <c r="D20" i="67" l="1"/>
  <c r="C20" i="67"/>
  <c r="S20" i="67" l="1"/>
  <c r="R20" i="67"/>
  <c r="Q20" i="67"/>
  <c r="P20" i="67"/>
  <c r="O20" i="67"/>
  <c r="M20" i="67"/>
  <c r="L20" i="67"/>
  <c r="K20" i="67"/>
  <c r="J20" i="67"/>
  <c r="I20" i="67"/>
  <c r="H20" i="67"/>
  <c r="G20" i="67"/>
  <c r="E20" i="67"/>
  <c r="T17" i="67"/>
  <c r="T16" i="67"/>
  <c r="T15" i="67"/>
  <c r="T14" i="67"/>
  <c r="T13" i="67"/>
  <c r="T11" i="67"/>
  <c r="T10" i="67"/>
  <c r="T9" i="67"/>
  <c r="N12" i="67" l="1"/>
  <c r="T12" i="67" l="1"/>
  <c r="N20" i="67"/>
  <c r="B2" i="63" l="1"/>
  <c r="B1" i="63"/>
  <c r="B2" i="50"/>
  <c r="B1" i="50"/>
  <c r="B2" i="49"/>
  <c r="B1" i="49"/>
  <c r="B2" i="48"/>
  <c r="B1" i="48"/>
  <c r="B2" i="40"/>
  <c r="B1" i="40"/>
  <c r="B2" i="39"/>
  <c r="B1" i="39"/>
  <c r="B2" i="68"/>
  <c r="B1" i="68"/>
  <c r="D7" i="48" l="1"/>
  <c r="M11" i="63"/>
  <c r="M10" i="63"/>
  <c r="E11" i="63"/>
  <c r="E10" i="63"/>
  <c r="F10" i="40" l="1"/>
  <c r="G10" i="40" s="1"/>
  <c r="O19" i="63" l="1"/>
  <c r="N19" i="63"/>
  <c r="M19" i="63"/>
  <c r="M17" i="63"/>
  <c r="C7" i="50" l="1"/>
  <c r="C15" i="49" l="1"/>
  <c r="F15" i="48"/>
  <c r="E15" i="48"/>
  <c r="D15" i="48"/>
  <c r="T19" i="67" l="1"/>
  <c r="T18" i="67"/>
  <c r="T20" i="67" s="1"/>
  <c r="D7" i="50" l="1"/>
  <c r="E7" i="50"/>
  <c r="F7" i="50"/>
  <c r="G7" i="50"/>
  <c r="C17" i="50"/>
  <c r="D9" i="49"/>
  <c r="D15" i="49"/>
  <c r="E7" i="48"/>
  <c r="E22" i="48" s="1"/>
  <c r="E15" i="49" l="1"/>
  <c r="E9" i="49"/>
  <c r="C9" i="49"/>
  <c r="F7" i="48" l="1"/>
  <c r="D22" i="48"/>
  <c r="N41" i="67" l="1"/>
  <c r="N42" i="67"/>
  <c r="N43" i="67"/>
  <c r="N44" i="67"/>
  <c r="N45" i="67"/>
  <c r="N46" i="67"/>
  <c r="N47" i="67"/>
  <c r="E48" i="67"/>
  <c r="F48" i="67"/>
  <c r="G48" i="67"/>
  <c r="H48" i="67"/>
  <c r="I48" i="67"/>
  <c r="J48" i="67"/>
  <c r="K48" i="67"/>
  <c r="L48" i="67"/>
  <c r="M48" i="67"/>
  <c r="C35" i="67"/>
  <c r="D35" i="67"/>
  <c r="E35" i="67"/>
  <c r="F35" i="67"/>
  <c r="G35" i="67"/>
  <c r="H35" i="67"/>
  <c r="I35" i="67"/>
  <c r="J35" i="67"/>
  <c r="K35" i="67"/>
  <c r="L35" i="67"/>
  <c r="M35" i="67"/>
  <c r="N35" i="67"/>
  <c r="O35"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8" i="67" l="1"/>
  <c r="N40" i="67"/>
  <c r="P34" i="67"/>
  <c r="P33" i="67"/>
  <c r="P32" i="67"/>
  <c r="P31" i="67"/>
  <c r="P30" i="67"/>
  <c r="P29" i="67"/>
  <c r="P27" i="67"/>
  <c r="P26" i="67"/>
  <c r="P25" i="67"/>
  <c r="F20" i="67"/>
  <c r="P35" i="67" l="1"/>
  <c r="N48" i="67"/>
</calcChain>
</file>

<file path=xl/comments1.xml><?xml version="1.0" encoding="utf-8"?>
<comments xmlns="http://schemas.openxmlformats.org/spreadsheetml/2006/main">
  <authors>
    <author>Author</author>
  </authors>
  <commentList>
    <comment ref="T9" authorId="0" shapeId="0">
      <text>
        <r>
          <rPr>
            <b/>
            <sz val="9"/>
            <color indexed="81"/>
            <rFont val="Tahoma"/>
            <family val="2"/>
          </rPr>
          <t>Author:</t>
        </r>
        <r>
          <rPr>
            <sz val="9"/>
            <color indexed="81"/>
            <rFont val="Tahoma"/>
            <family val="2"/>
          </rPr>
          <t xml:space="preserve">
ჩასწორებულია 11/05/2017-ში</t>
        </r>
      </text>
    </comment>
  </commentList>
</comments>
</file>

<file path=xl/sharedStrings.xml><?xml version="1.0" encoding="utf-8"?>
<sst xmlns="http://schemas.openxmlformats.org/spreadsheetml/2006/main" count="322" uniqueCount="216">
  <si>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</si>
  <si>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</si>
  <si>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</si>
  <si>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</si>
  <si>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</si>
  <si>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</si>
  <si>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</si>
  <si>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</si>
  <si>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</si>
  <si>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</si>
  <si>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</si>
  <si>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</si>
  <si>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</si>
  <si>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</si>
  <si>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</si>
  <si>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</si>
  <si>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</si>
  <si>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</si>
  <si>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</si>
  <si>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</si>
  <si>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</si>
  <si>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</si>
  <si>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</si>
  <si>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</si>
  <si>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</si>
  <si>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</si>
  <si>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</si>
  <si>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</si>
  <si>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</si>
  <si>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</si>
  <si>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</si>
  <si>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</si>
  <si>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</si>
  <si>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</si>
  <si>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</si>
  <si>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</si>
  <si>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</si>
  <si>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</si>
  <si>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</si>
  <si>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</si>
  <si>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</si>
  <si>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</si>
  <si>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</si>
  <si>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</si>
  <si>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</si>
  <si>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</si>
  <si>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</si>
  <si>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</si>
  <si>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</si>
  <si>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</si>
  <si>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</si>
  <si>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</si>
  <si>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</si>
  <si>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</si>
  <si>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</si>
  <si>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</si>
  <si>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</si>
  <si>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</si>
  <si>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</si>
  <si>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</si>
  <si>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</si>
  <si>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</si>
  <si>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</si>
  <si>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</si>
  <si>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</si>
  <si>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</si>
  <si>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</si>
  <si>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</si>
  <si>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</si>
  <si>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</si>
  <si>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</si>
  <si>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</si>
  <si>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</si>
  <si>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</si>
  <si>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</si>
  <si>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</si>
  <si>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</si>
  <si>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</si>
  <si>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</si>
  <si>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</si>
  <si>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</si>
  <si>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</si>
  <si>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</si>
  <si>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</si>
  <si>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</si>
  <si>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</si>
  <si>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</si>
  <si>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</si>
  <si>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</si>
  <si>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</si>
  <si>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</si>
  <si>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</si>
  <si>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</si>
  <si>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</si>
  <si>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</si>
  <si>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</si>
  <si>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</si>
  <si>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</si>
  <si>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</si>
  <si>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</si>
  <si>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</si>
  <si>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</si>
  <si>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</si>
  <si>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</si>
  <si>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</si>
  <si>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</si>
  <si>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</si>
  <si>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</si>
  <si>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</si>
  <si>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</si>
  <si>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</si>
  <si>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</si>
  <si>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</si>
  <si>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</si>
  <si>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</si>
  <si>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</si>
  <si>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</si>
  <si>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</si>
  <si>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</si>
  <si>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</si>
  <si>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</si>
  <si>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</si>
  <si>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</si>
  <si>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</si>
  <si>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</si>
  <si>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</si>
  <si>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</si>
  <si>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</si>
  <si>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</si>
  <si>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</si>
  <si>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</si>
  <si>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</si>
  <si>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</si>
  <si>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</si>
  <si>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</si>
  <si>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</si>
  <si>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</si>
  <si>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</si>
  <si>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</si>
  <si>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</si>
  <si>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</si>
  <si>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</si>
  <si>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</si>
  <si>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</si>
  <si>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</si>
  <si>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</si>
  <si>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</si>
  <si>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</si>
  <si>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</si>
  <si>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</si>
  <si>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</si>
  <si>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</si>
  <si>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</si>
  <si>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</si>
  <si>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</si>
  <si>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</si>
  <si>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</si>
  <si>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</si>
  <si>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</si>
  <si>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</si>
  <si>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</si>
  <si>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</si>
  <si>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</si>
  <si>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</si>
  <si>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</si>
  <si>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</si>
  <si>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</si>
  <si>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</si>
  <si>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</si>
  <si>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</si>
  <si>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</si>
  <si>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</si>
  <si>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</si>
  <si>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</si>
  <si>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</si>
  <si>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</si>
  <si>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</si>
  <si>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</si>
  <si>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</si>
  <si>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</si>
  <si>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</si>
  <si>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</si>
  <si>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</si>
  <si>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</si>
  <si>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</si>
  <si>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</si>
  <si>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</si>
  <si>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</si>
  <si>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</si>
  <si>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</si>
  <si>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</si>
  <si>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</si>
  <si>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</si>
  <si>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</si>
  <si>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</si>
  <si>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</si>
  <si>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მინიმალური რეზერვი სებ-ში</t>
  </si>
  <si>
    <t>მოთხოვნები ბანკების მიმართ</t>
  </si>
  <si>
    <t>კლიენტებზე გაცემული სესხები</t>
  </si>
  <si>
    <t>გასაყიდად განკუთვნილი ინვესტიციები</t>
  </si>
  <si>
    <t>დაფარვის ვადამდე ფლობილი ინვესტიციები</t>
  </si>
  <si>
    <t>ძირითადი საშუალებები</t>
  </si>
  <si>
    <t>არამატერიალური აქტივები</t>
  </si>
  <si>
    <t>კლიენტების დეპოზიტები</t>
  </si>
  <si>
    <t>საგადასახადო ვალდებულება</t>
  </si>
  <si>
    <t>გადავადებული საგადასახადო ვალდებულებები</t>
  </si>
  <si>
    <t>სუბორდინირებული სესხი</t>
  </si>
  <si>
    <t>სააქციო კაპიტალი</t>
  </si>
  <si>
    <t>ძირითადი საშუალებების გადაფასების რეზერვი</t>
  </si>
  <si>
    <t>დასაკუთრებული უძრავი ქონების შესაძლო დანაკარგების რეზერვის ანულირება  ფასს-ის მიხედვით</t>
  </si>
  <si>
    <t>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გარანტიების შესაძლო დანაკარგების რეზერვებში</t>
  </si>
  <si>
    <t xml:space="preserve">4501 და 4511 ანგარიშებზე აღრიცხული საკომისიო ფასს-ის მიხედვით შედის  სესხში (შემცირება) ხოლო საზედამხედველო ანგარიშგებაში სხვა ვალდებულების ნაწილია; განსხვავება სესხების შესაძლო დანაკარგების რეზერვებში; </t>
  </si>
  <si>
    <t>სს "ხალიკ ბანკი საქართველო"</t>
  </si>
  <si>
    <t>რეზერვები</t>
  </si>
  <si>
    <t xml:space="preserve">გარანტიის რეზერვი  საზედამხედველო ანგარიშგებაში სხვა ვალდებულების ნაწილია ; განსხვავება </t>
  </si>
  <si>
    <t>სალიზინგო ვალდებულება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</si>
</sst>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9"/>
      <color indexed="81"/>
      <name val="Tahoma"/>
      <family val="2"/>
    </font>
    <font>
      <b/>
      <sz val="9"/>
      <color indexed="81"/>
      <name val="Tahoma"/>
      <family val="2"/>
    </font>
    <font>
      <sz val="10"/>
      <name val="Calibri"/>
      <family val="2"/>
      <charset val="204"/>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63">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2" xfId="0" applyNumberFormat="1" applyFont="1" applyFill="1" applyBorder="1" applyAlignment="1" applyProtection="1">
      <alignment horizontal="center" vertical="center"/>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4" fillId="0" borderId="2" xfId="0" applyNumberFormat="1" applyFont="1" applyBorder="1" applyAlignment="1" applyProtection="1">
      <alignment horizontal="center" vertical="center" textRotation="90"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0"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102" fillId="0" borderId="39" xfId="0" applyNumberFormat="1" applyFont="1" applyFill="1" applyBorder="1" applyAlignment="1" applyProtection="1">
      <alignment horizontal="right" vertical="center" wrapText="1"/>
      <protection locked="0"/>
    </xf>
    <xf numFmtId="164" fontId="0" fillId="0" borderId="0" xfId="20956" applyNumberFormat="1" applyFont="1"/>
    <xf numFmtId="193" fontId="3" fillId="0" borderId="4" xfId="0" applyNumberFormat="1" applyFont="1" applyBorder="1" applyAlignment="1" applyProtection="1">
      <alignment horizontal="left"/>
      <protection locked="0"/>
    </xf>
    <xf numFmtId="43" fontId="4" fillId="0" borderId="0" xfId="20956" applyFont="1" applyFill="1"/>
    <xf numFmtId="193" fontId="4" fillId="0" borderId="0" xfId="0" applyNumberFormat="1" applyFont="1" applyFill="1" applyBorder="1"/>
    <xf numFmtId="14" fontId="6" fillId="0" borderId="0" xfId="8" applyNumberFormat="1" applyFont="1" applyFill="1" applyBorder="1" applyAlignment="1" applyProtection="1"/>
    <xf numFmtId="14" fontId="3" fillId="0" borderId="0" xfId="0" applyNumberFormat="1" applyFont="1" applyFill="1"/>
    <xf numFmtId="14" fontId="3" fillId="0" borderId="0" xfId="0" applyNumberFormat="1" applyFont="1" applyBorder="1"/>
    <xf numFmtId="14" fontId="3" fillId="0" borderId="0" xfId="0" applyNumberFormat="1" applyFont="1"/>
    <xf numFmtId="14" fontId="4" fillId="0" borderId="0" xfId="0" applyNumberFormat="1" applyFont="1" applyAlignment="1">
      <alignment vertical="center"/>
    </xf>
    <xf numFmtId="14" fontId="3" fillId="0" borderId="0" xfId="0" applyNumberFormat="1" applyFont="1" applyAlignment="1">
      <alignment horizontal="center"/>
    </xf>
    <xf numFmtId="193" fontId="0" fillId="0" borderId="0" xfId="0" applyNumberFormat="1"/>
    <xf numFmtId="193" fontId="3" fillId="0" borderId="2" xfId="0" applyNumberFormat="1" applyFont="1" applyFill="1" applyBorder="1" applyProtection="1">
      <protection locked="0"/>
    </xf>
    <xf numFmtId="193" fontId="4" fillId="0" borderId="2" xfId="0" applyNumberFormat="1" applyFont="1" applyFill="1" applyBorder="1" applyAlignment="1" applyProtection="1">
      <alignment horizontal="center" vertical="center" textRotation="90" wrapText="1"/>
      <protection locked="0"/>
    </xf>
    <xf numFmtId="193" fontId="10" fillId="0" borderId="2" xfId="0" applyNumberFormat="1" applyFont="1" applyBorder="1" applyAlignment="1" applyProtection="1">
      <alignment horizontal="right" vertical="center" wrapText="1"/>
      <protection locked="0"/>
    </xf>
    <xf numFmtId="193" fontId="10" fillId="0" borderId="15" xfId="0" applyNumberFormat="1" applyFont="1" applyBorder="1" applyAlignment="1" applyProtection="1">
      <alignment horizontal="right" vertical="center" wrapText="1"/>
      <protection locked="0"/>
    </xf>
    <xf numFmtId="193" fontId="3" fillId="0" borderId="2" xfId="0" applyNumberFormat="1" applyFont="1" applyFill="1" applyBorder="1" applyAlignment="1" applyProtection="1">
      <alignment horizontal="center"/>
      <protection locked="0"/>
    </xf>
    <xf numFmtId="193" fontId="3" fillId="0" borderId="0" xfId="0" applyNumberFormat="1" applyFont="1" applyAlignment="1">
      <alignment wrapText="1"/>
    </xf>
    <xf numFmtId="193" fontId="102" fillId="0" borderId="0" xfId="0" applyNumberFormat="1" applyFont="1" applyFill="1" applyBorder="1" applyAlignment="1" applyProtection="1">
      <alignment horizontal="right" vertical="center" wrapText="1"/>
      <protection locked="0"/>
    </xf>
    <xf numFmtId="193" fontId="10" fillId="0" borderId="2" xfId="0" applyNumberFormat="1" applyFont="1" applyBorder="1" applyAlignment="1" applyProtection="1">
      <alignment vertical="center" wrapText="1"/>
      <protection locked="0"/>
    </xf>
    <xf numFmtId="193" fontId="9" fillId="0" borderId="8"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1" sqref="B21"/>
    </sheetView>
  </sheetViews>
  <sheetFormatPr defaultRowHeight="15"/>
  <cols>
    <col min="1" max="1" width="9.7109375" style="129" bestFit="1" customWidth="1"/>
    <col min="2" max="2" width="128.7109375" style="100" bestFit="1" customWidth="1"/>
    <col min="3" max="3" width="39.42578125" customWidth="1"/>
  </cols>
  <sheetData>
    <row r="1" spans="1:3" s="1" customFormat="1">
      <c r="A1" s="127" t="s">
        <v>170</v>
      </c>
      <c r="B1" s="101" t="s">
        <v>131</v>
      </c>
      <c r="C1" s="98"/>
    </row>
    <row r="2" spans="1:3" s="102" customFormat="1">
      <c r="A2" s="128">
        <v>20</v>
      </c>
      <c r="B2" s="99" t="s">
        <v>134</v>
      </c>
    </row>
    <row r="3" spans="1:3" s="102" customFormat="1">
      <c r="A3" s="128">
        <v>21</v>
      </c>
      <c r="B3" s="99" t="s">
        <v>94</v>
      </c>
    </row>
    <row r="4" spans="1:3" s="102" customFormat="1">
      <c r="A4" s="128">
        <v>22</v>
      </c>
      <c r="B4" s="104" t="s">
        <v>150</v>
      </c>
    </row>
    <row r="5" spans="1:3" s="102" customFormat="1">
      <c r="A5" s="128">
        <v>23</v>
      </c>
      <c r="B5" s="104" t="s">
        <v>125</v>
      </c>
    </row>
    <row r="6" spans="1:3" s="102" customFormat="1">
      <c r="A6" s="128">
        <v>24</v>
      </c>
      <c r="B6" s="99" t="s">
        <v>148</v>
      </c>
    </row>
    <row r="7" spans="1:3" s="102" customFormat="1">
      <c r="A7" s="128">
        <v>25</v>
      </c>
      <c r="B7" s="103" t="s">
        <v>127</v>
      </c>
    </row>
    <row r="8" spans="1:3" s="102" customFormat="1">
      <c r="A8" s="128">
        <v>26</v>
      </c>
      <c r="B8" s="103" t="s">
        <v>129</v>
      </c>
    </row>
    <row r="9" spans="1:3" s="102" customFormat="1">
      <c r="A9" s="128">
        <v>27</v>
      </c>
      <c r="B9" s="103" t="s">
        <v>128</v>
      </c>
    </row>
    <row r="10" spans="1:3" s="1" customFormat="1">
      <c r="A10" s="130"/>
      <c r="B10" s="100"/>
      <c r="C10" s="98"/>
    </row>
    <row r="11" spans="1:3" s="1" customFormat="1" ht="45">
      <c r="A11" s="130"/>
      <c r="B11" s="110" t="s">
        <v>191</v>
      </c>
      <c r="C11" s="98"/>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F10" sqref="F10"/>
    </sheetView>
  </sheetViews>
  <sheetFormatPr defaultColWidth="43.5703125" defaultRowHeight="11.25"/>
  <cols>
    <col min="1" max="1" width="5.28515625" style="124" customWidth="1"/>
    <col min="2" max="2" width="73.85546875" style="125" customWidth="1"/>
    <col min="3" max="3" width="131.42578125" style="126" customWidth="1"/>
    <col min="4" max="5" width="10.28515625" style="122" customWidth="1"/>
    <col min="6" max="16384" width="43.5703125" style="122"/>
  </cols>
  <sheetData>
    <row r="1" spans="1:3" ht="12.75" thickTop="1" thickBot="1">
      <c r="A1" s="259" t="s">
        <v>162</v>
      </c>
      <c r="B1" s="260"/>
      <c r="C1" s="261"/>
    </row>
    <row r="2" spans="1:3" ht="26.25" customHeight="1">
      <c r="A2" s="123"/>
      <c r="B2" s="262" t="s">
        <v>163</v>
      </c>
      <c r="C2" s="262"/>
    </row>
    <row r="3" spans="1:3">
      <c r="A3" s="256" t="s">
        <v>179</v>
      </c>
      <c r="B3" s="257"/>
      <c r="C3" s="258"/>
    </row>
    <row r="4" spans="1:3">
      <c r="A4" s="123"/>
      <c r="B4" s="249" t="s">
        <v>132</v>
      </c>
      <c r="C4" s="250" t="s">
        <v>132</v>
      </c>
    </row>
    <row r="5" spans="1:3">
      <c r="A5" s="123"/>
      <c r="B5" s="249" t="s">
        <v>121</v>
      </c>
      <c r="C5" s="250" t="s">
        <v>121</v>
      </c>
    </row>
    <row r="6" spans="1:3" ht="61.5" customHeight="1">
      <c r="A6" s="123"/>
      <c r="B6" s="249" t="s">
        <v>142</v>
      </c>
      <c r="C6" s="250" t="s">
        <v>142</v>
      </c>
    </row>
    <row r="7" spans="1:3" ht="44.25" customHeight="1">
      <c r="A7" s="123"/>
      <c r="B7" s="249" t="s">
        <v>122</v>
      </c>
      <c r="C7" s="250" t="s">
        <v>122</v>
      </c>
    </row>
    <row r="8" spans="1:3">
      <c r="A8" s="123"/>
      <c r="B8" s="249" t="s">
        <v>123</v>
      </c>
      <c r="C8" s="250" t="s">
        <v>123</v>
      </c>
    </row>
    <row r="9" spans="1:3">
      <c r="A9" s="123"/>
      <c r="B9" s="249" t="s">
        <v>143</v>
      </c>
      <c r="C9" s="250" t="s">
        <v>143</v>
      </c>
    </row>
    <row r="10" spans="1:3">
      <c r="A10" s="256" t="s">
        <v>180</v>
      </c>
      <c r="B10" s="257"/>
      <c r="C10" s="258"/>
    </row>
    <row r="11" spans="1:3">
      <c r="A11" s="123"/>
      <c r="B11" s="249" t="s">
        <v>135</v>
      </c>
      <c r="C11" s="250" t="s">
        <v>135</v>
      </c>
    </row>
    <row r="12" spans="1:3">
      <c r="A12" s="123"/>
      <c r="B12" s="249" t="s">
        <v>144</v>
      </c>
      <c r="C12" s="250" t="s">
        <v>144</v>
      </c>
    </row>
    <row r="13" spans="1:3">
      <c r="A13" s="123"/>
      <c r="B13" s="249" t="s">
        <v>145</v>
      </c>
      <c r="C13" s="250" t="s">
        <v>145</v>
      </c>
    </row>
    <row r="14" spans="1:3">
      <c r="A14" s="123"/>
      <c r="B14" s="249" t="s">
        <v>136</v>
      </c>
      <c r="C14" s="250" t="s">
        <v>136</v>
      </c>
    </row>
    <row r="15" spans="1:3" ht="11.25" customHeight="1">
      <c r="A15" s="253" t="s">
        <v>182</v>
      </c>
      <c r="B15" s="253"/>
      <c r="C15" s="253"/>
    </row>
    <row r="16" spans="1:3">
      <c r="A16" s="123"/>
      <c r="B16" s="249" t="s">
        <v>126</v>
      </c>
      <c r="C16" s="250"/>
    </row>
    <row r="17" spans="1:3">
      <c r="A17" s="123"/>
      <c r="B17" s="254" t="s">
        <v>60</v>
      </c>
      <c r="C17" s="255"/>
    </row>
    <row r="18" spans="1:3">
      <c r="A18" s="123"/>
      <c r="B18" s="254" t="s">
        <v>59</v>
      </c>
      <c r="C18" s="255"/>
    </row>
    <row r="19" spans="1:3">
      <c r="A19" s="123"/>
      <c r="B19" s="254" t="s">
        <v>58</v>
      </c>
      <c r="C19" s="255"/>
    </row>
    <row r="20" spans="1:3">
      <c r="A20" s="123"/>
      <c r="B20" s="249" t="s">
        <v>61</v>
      </c>
      <c r="C20" s="250"/>
    </row>
    <row r="21" spans="1:3">
      <c r="A21" s="123"/>
      <c r="B21" s="249" t="s">
        <v>106</v>
      </c>
      <c r="C21" s="250"/>
    </row>
    <row r="22" spans="1:3">
      <c r="A22" s="123"/>
      <c r="B22" s="249" t="s">
        <v>193</v>
      </c>
      <c r="C22" s="250"/>
    </row>
    <row r="23" spans="1:3" ht="11.25" customHeight="1">
      <c r="A23" s="253" t="s">
        <v>183</v>
      </c>
      <c r="B23" s="253"/>
      <c r="C23" s="253"/>
    </row>
    <row r="24" spans="1:3" ht="33.75" customHeight="1">
      <c r="A24" s="123"/>
      <c r="B24" s="249" t="s">
        <v>164</v>
      </c>
      <c r="C24" s="250"/>
    </row>
    <row r="25" spans="1:3" ht="14.25" customHeight="1">
      <c r="A25" s="123"/>
      <c r="B25" s="249" t="s">
        <v>165</v>
      </c>
      <c r="C25" s="250"/>
    </row>
    <row r="26" spans="1:3">
      <c r="A26" s="253" t="s">
        <v>181</v>
      </c>
      <c r="B26" s="253"/>
      <c r="C26" s="253"/>
    </row>
    <row r="27" spans="1:3">
      <c r="A27" s="123"/>
      <c r="B27" s="249" t="s">
        <v>151</v>
      </c>
      <c r="C27" s="250"/>
    </row>
    <row r="28" spans="1:3">
      <c r="A28" s="123"/>
      <c r="B28" s="249" t="s">
        <v>152</v>
      </c>
      <c r="C28" s="250"/>
    </row>
    <row r="29" spans="1:3">
      <c r="A29" s="123"/>
      <c r="B29" s="249" t="s">
        <v>166</v>
      </c>
      <c r="C29" s="250"/>
    </row>
    <row r="30" spans="1:3" ht="11.25" customHeight="1">
      <c r="A30" s="253" t="s">
        <v>184</v>
      </c>
      <c r="B30" s="253"/>
      <c r="C30" s="253"/>
    </row>
    <row r="31" spans="1:3">
      <c r="A31" s="123"/>
      <c r="B31" s="249" t="s">
        <v>117</v>
      </c>
      <c r="C31" s="250"/>
    </row>
    <row r="32" spans="1:3" ht="21.75" customHeight="1">
      <c r="A32" s="123"/>
      <c r="B32" s="249" t="s">
        <v>112</v>
      </c>
      <c r="C32" s="250"/>
    </row>
    <row r="33" spans="1:3">
      <c r="A33" s="253" t="s">
        <v>185</v>
      </c>
      <c r="B33" s="253"/>
      <c r="C33" s="253"/>
    </row>
    <row r="34" spans="1:3">
      <c r="A34" s="123"/>
      <c r="B34" s="249" t="s">
        <v>167</v>
      </c>
      <c r="C34" s="250"/>
    </row>
    <row r="35" spans="1:3" ht="12">
      <c r="A35" s="123"/>
      <c r="B35" s="251" t="s">
        <v>192</v>
      </c>
      <c r="C35" s="252"/>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76"/>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Q50" sqref="Q50"/>
    </sheetView>
  </sheetViews>
  <sheetFormatPr defaultRowHeight="15"/>
  <cols>
    <col min="1" max="1" width="10.5703125" style="3" bestFit="1" customWidth="1"/>
    <col min="2" max="2" width="46.42578125" style="3" customWidth="1"/>
    <col min="3" max="3" width="21.140625" style="3" customWidth="1"/>
    <col min="4" max="4" width="28.5703125" style="3" customWidth="1"/>
    <col min="5" max="5" width="16.285156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2.85546875" style="3" customWidth="1"/>
    <col min="17" max="17" width="10.7109375" style="3" customWidth="1"/>
    <col min="18" max="18" width="12" style="3" customWidth="1"/>
    <col min="19" max="19" width="11.5703125" style="3" customWidth="1"/>
    <col min="20" max="20" width="13.7109375" style="3" customWidth="1"/>
    <col min="21" max="21" width="14.7109375" customWidth="1"/>
  </cols>
  <sheetData>
    <row r="1" spans="1:22" ht="15.75">
      <c r="A1" s="7" t="s">
        <v>54</v>
      </c>
      <c r="B1" s="132" t="s">
        <v>212</v>
      </c>
      <c r="G1" s="182"/>
      <c r="H1" s="182"/>
      <c r="I1" s="182"/>
      <c r="J1" s="182"/>
      <c r="K1" s="182"/>
      <c r="L1" s="182"/>
      <c r="M1" s="182"/>
      <c r="N1" s="182"/>
      <c r="O1" s="182"/>
      <c r="P1" s="182"/>
      <c r="Q1" s="182"/>
      <c r="R1" s="182"/>
      <c r="S1" s="182"/>
    </row>
    <row r="2" spans="1:22" s="10" customFormat="1" ht="15.75" customHeight="1">
      <c r="A2" s="10" t="s">
        <v>55</v>
      </c>
      <c r="B2" s="193">
        <v>44196</v>
      </c>
    </row>
    <row r="3" spans="1:22">
      <c r="A3" s="70"/>
      <c r="B3" s="132"/>
      <c r="C3" s="44"/>
      <c r="D3" s="44"/>
      <c r="E3" s="11"/>
      <c r="F3" s="20"/>
    </row>
    <row r="4" spans="1:22" ht="15.75" thickBot="1">
      <c r="A4" s="134" t="s">
        <v>171</v>
      </c>
      <c r="B4" s="135" t="s">
        <v>133</v>
      </c>
      <c r="C4" s="44"/>
      <c r="D4" s="44"/>
      <c r="E4" s="11"/>
      <c r="F4" s="20"/>
    </row>
    <row r="5" spans="1:22" s="47" customFormat="1">
      <c r="A5" s="136"/>
      <c r="B5" s="137" t="s">
        <v>0</v>
      </c>
      <c r="C5" s="71" t="s">
        <v>1</v>
      </c>
      <c r="D5" s="72" t="s">
        <v>2</v>
      </c>
      <c r="E5" s="63" t="s">
        <v>3</v>
      </c>
      <c r="F5" s="63" t="s">
        <v>4</v>
      </c>
      <c r="G5" s="212" t="s">
        <v>5</v>
      </c>
      <c r="H5" s="212"/>
      <c r="I5" s="212"/>
      <c r="J5" s="212"/>
      <c r="K5" s="212"/>
      <c r="L5" s="212"/>
      <c r="M5" s="212"/>
      <c r="N5" s="212"/>
      <c r="O5" s="212"/>
      <c r="P5" s="212"/>
      <c r="Q5" s="212"/>
      <c r="R5" s="212"/>
      <c r="S5" s="212"/>
      <c r="T5" s="213"/>
    </row>
    <row r="6" spans="1:22" s="47" customFormat="1" ht="16.899999999999999" customHeight="1">
      <c r="A6" s="221"/>
      <c r="B6" s="223" t="s">
        <v>82</v>
      </c>
      <c r="C6" s="217" t="s">
        <v>81</v>
      </c>
      <c r="D6" s="217" t="s">
        <v>140</v>
      </c>
      <c r="E6" s="217" t="s">
        <v>74</v>
      </c>
      <c r="F6" s="217" t="s">
        <v>78</v>
      </c>
      <c r="G6" s="224" t="s">
        <v>77</v>
      </c>
      <c r="H6" s="225"/>
      <c r="I6" s="225"/>
      <c r="J6" s="225"/>
      <c r="K6" s="225"/>
      <c r="L6" s="225"/>
      <c r="M6" s="225"/>
      <c r="N6" s="225"/>
      <c r="O6" s="225"/>
      <c r="P6" s="225"/>
      <c r="Q6" s="225"/>
      <c r="R6" s="225"/>
      <c r="S6" s="225"/>
      <c r="T6" s="226"/>
    </row>
    <row r="7" spans="1:22" s="47" customFormat="1" ht="14.45" customHeight="1">
      <c r="A7" s="221"/>
      <c r="B7" s="223"/>
      <c r="C7" s="217"/>
      <c r="D7" s="217"/>
      <c r="E7" s="217"/>
      <c r="F7" s="217"/>
      <c r="G7" s="67">
        <v>1</v>
      </c>
      <c r="H7" s="6">
        <v>2</v>
      </c>
      <c r="I7" s="6">
        <v>3</v>
      </c>
      <c r="J7" s="6">
        <v>4</v>
      </c>
      <c r="K7" s="6">
        <v>5</v>
      </c>
      <c r="L7" s="6">
        <v>6.1</v>
      </c>
      <c r="M7" s="6">
        <v>6.2</v>
      </c>
      <c r="N7" s="6">
        <v>6</v>
      </c>
      <c r="O7" s="6">
        <v>7</v>
      </c>
      <c r="P7" s="6">
        <v>8</v>
      </c>
      <c r="Q7" s="6">
        <v>9</v>
      </c>
      <c r="R7" s="6">
        <v>10</v>
      </c>
      <c r="S7" s="6">
        <v>11</v>
      </c>
      <c r="T7" s="12">
        <v>12</v>
      </c>
    </row>
    <row r="8" spans="1:22" s="47" customFormat="1" ht="109.5">
      <c r="A8" s="221"/>
      <c r="B8" s="223"/>
      <c r="C8" s="217"/>
      <c r="D8" s="217"/>
      <c r="E8" s="217"/>
      <c r="F8" s="217"/>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c r="U8" s="189"/>
    </row>
    <row r="9" spans="1:22">
      <c r="A9" s="141"/>
      <c r="B9" s="143" t="s">
        <v>195</v>
      </c>
      <c r="C9" s="143">
        <v>43031906.575360395</v>
      </c>
      <c r="D9" s="143">
        <v>43031906.575360395</v>
      </c>
      <c r="E9" s="143">
        <v>42485835</v>
      </c>
      <c r="F9" s="144"/>
      <c r="G9" s="145">
        <v>7981458</v>
      </c>
      <c r="H9" s="145">
        <v>9797496</v>
      </c>
      <c r="I9" s="145">
        <v>24706881</v>
      </c>
      <c r="J9" s="143"/>
      <c r="K9" s="143"/>
      <c r="L9" s="143"/>
      <c r="M9" s="143"/>
      <c r="N9" s="143"/>
      <c r="O9" s="145"/>
      <c r="P9" s="143"/>
      <c r="Q9" s="143"/>
      <c r="R9" s="143"/>
      <c r="S9" s="143"/>
      <c r="T9" s="138">
        <f t="shared" ref="T9:T17" si="0">SUM(G9:K9,N9:S9)</f>
        <v>42485835</v>
      </c>
      <c r="U9" s="189"/>
      <c r="V9" s="189"/>
    </row>
    <row r="10" spans="1:22">
      <c r="A10" s="141"/>
      <c r="B10" s="143" t="s">
        <v>196</v>
      </c>
      <c r="C10" s="143">
        <v>50364082.82</v>
      </c>
      <c r="D10" s="143">
        <v>50364082.82</v>
      </c>
      <c r="E10" s="143">
        <v>50364621</v>
      </c>
      <c r="F10" s="144"/>
      <c r="G10" s="145">
        <v>0</v>
      </c>
      <c r="H10" s="145">
        <v>50364621</v>
      </c>
      <c r="I10" s="145">
        <v>0</v>
      </c>
      <c r="J10" s="143"/>
      <c r="K10" s="143"/>
      <c r="L10" s="143"/>
      <c r="M10" s="143"/>
      <c r="N10" s="143"/>
      <c r="O10" s="145"/>
      <c r="P10" s="143"/>
      <c r="Q10" s="143"/>
      <c r="R10" s="143"/>
      <c r="S10" s="143"/>
      <c r="T10" s="138">
        <f t="shared" si="0"/>
        <v>50364621</v>
      </c>
      <c r="U10" s="189"/>
      <c r="V10" s="189"/>
    </row>
    <row r="11" spans="1:22">
      <c r="A11" s="141"/>
      <c r="B11" s="143" t="s">
        <v>197</v>
      </c>
      <c r="C11" s="143">
        <v>861753.81545117602</v>
      </c>
      <c r="D11" s="143">
        <v>861753.81545117602</v>
      </c>
      <c r="E11" s="143">
        <v>862001</v>
      </c>
      <c r="F11" s="144"/>
      <c r="G11" s="143"/>
      <c r="H11" s="143"/>
      <c r="I11" s="143">
        <v>862001</v>
      </c>
      <c r="J11" s="143"/>
      <c r="K11" s="143"/>
      <c r="L11" s="143"/>
      <c r="M11" s="143"/>
      <c r="N11" s="143"/>
      <c r="O11" s="145"/>
      <c r="P11" s="143"/>
      <c r="Q11" s="143"/>
      <c r="R11" s="143"/>
      <c r="S11" s="143"/>
      <c r="T11" s="138">
        <f t="shared" si="0"/>
        <v>862001</v>
      </c>
      <c r="U11" s="189"/>
      <c r="V11" s="189"/>
    </row>
    <row r="12" spans="1:22">
      <c r="A12" s="141"/>
      <c r="B12" s="143" t="s">
        <v>198</v>
      </c>
      <c r="C12" s="143">
        <v>516327223.15982258</v>
      </c>
      <c r="D12" s="143">
        <v>516327223.15982258</v>
      </c>
      <c r="E12" s="143">
        <v>486741348</v>
      </c>
      <c r="F12" s="144" t="s">
        <v>211</v>
      </c>
      <c r="G12" s="143">
        <v>0</v>
      </c>
      <c r="H12" s="143"/>
      <c r="I12" s="143"/>
      <c r="J12" s="143"/>
      <c r="K12" s="143"/>
      <c r="L12" s="143">
        <v>527023241</v>
      </c>
      <c r="M12" s="143">
        <v>-47137604</v>
      </c>
      <c r="N12" s="143">
        <f>L12+M12</f>
        <v>479885637</v>
      </c>
      <c r="O12" s="145">
        <v>6855711</v>
      </c>
      <c r="P12" s="143"/>
      <c r="Q12" s="143"/>
      <c r="R12" s="143"/>
      <c r="S12" s="143"/>
      <c r="T12" s="138">
        <f t="shared" si="0"/>
        <v>486741348</v>
      </c>
      <c r="U12" s="189"/>
      <c r="V12" s="189"/>
    </row>
    <row r="13" spans="1:22">
      <c r="A13" s="141"/>
      <c r="B13" s="143" t="s">
        <v>199</v>
      </c>
      <c r="C13" s="143">
        <v>54000</v>
      </c>
      <c r="D13" s="143">
        <v>54000</v>
      </c>
      <c r="E13" s="143">
        <v>54000</v>
      </c>
      <c r="F13" s="144"/>
      <c r="G13" s="143"/>
      <c r="H13" s="143"/>
      <c r="I13" s="143"/>
      <c r="J13" s="143"/>
      <c r="K13" s="143"/>
      <c r="L13" s="143"/>
      <c r="M13" s="143"/>
      <c r="N13" s="143"/>
      <c r="O13" s="145"/>
      <c r="P13" s="143"/>
      <c r="Q13" s="143">
        <v>54000</v>
      </c>
      <c r="R13" s="143"/>
      <c r="S13" s="143"/>
      <c r="T13" s="138">
        <f t="shared" si="0"/>
        <v>54000</v>
      </c>
      <c r="U13" s="189"/>
      <c r="V13" s="189"/>
    </row>
    <row r="14" spans="1:22">
      <c r="A14" s="141"/>
      <c r="B14" s="143" t="s">
        <v>200</v>
      </c>
      <c r="C14" s="143">
        <v>17293442.010000002</v>
      </c>
      <c r="D14" s="143">
        <v>17293442.010000002</v>
      </c>
      <c r="E14" s="143">
        <v>17315884</v>
      </c>
      <c r="F14" s="144"/>
      <c r="G14" s="143"/>
      <c r="H14" s="143"/>
      <c r="I14" s="143"/>
      <c r="J14" s="143"/>
      <c r="K14" s="145">
        <v>16587520</v>
      </c>
      <c r="L14" s="143"/>
      <c r="M14" s="143"/>
      <c r="N14" s="143"/>
      <c r="O14" s="145">
        <v>728364</v>
      </c>
      <c r="P14" s="143"/>
      <c r="Q14" s="143"/>
      <c r="R14" s="143"/>
      <c r="S14" s="143"/>
      <c r="T14" s="138">
        <f t="shared" si="0"/>
        <v>17315884</v>
      </c>
      <c r="U14" s="189"/>
      <c r="V14" s="189"/>
    </row>
    <row r="15" spans="1:22">
      <c r="A15" s="141"/>
      <c r="B15" s="143" t="s">
        <v>201</v>
      </c>
      <c r="C15" s="143">
        <v>16752918.079999998</v>
      </c>
      <c r="D15" s="143">
        <v>16752918.079999998</v>
      </c>
      <c r="E15" s="143">
        <v>16862212</v>
      </c>
      <c r="F15" s="144"/>
      <c r="G15" s="143"/>
      <c r="H15" s="143"/>
      <c r="I15" s="143"/>
      <c r="J15" s="143"/>
      <c r="K15" s="143"/>
      <c r="L15" s="143"/>
      <c r="M15" s="143"/>
      <c r="N15" s="143"/>
      <c r="O15" s="145"/>
      <c r="P15" s="143"/>
      <c r="Q15" s="143"/>
      <c r="R15" s="145">
        <v>16862212</v>
      </c>
      <c r="S15" s="143"/>
      <c r="T15" s="138">
        <f t="shared" si="0"/>
        <v>16862212</v>
      </c>
      <c r="U15" s="189"/>
      <c r="V15" s="189"/>
    </row>
    <row r="16" spans="1:22">
      <c r="A16" s="141"/>
      <c r="B16" s="143" t="s">
        <v>202</v>
      </c>
      <c r="C16" s="143">
        <v>4464426.8600000003</v>
      </c>
      <c r="D16" s="143">
        <v>4464426.8600000003</v>
      </c>
      <c r="E16" s="143">
        <v>4464427</v>
      </c>
      <c r="F16" s="144"/>
      <c r="G16" s="143"/>
      <c r="H16" s="143"/>
      <c r="I16" s="143"/>
      <c r="J16" s="143"/>
      <c r="K16" s="143"/>
      <c r="L16" s="143"/>
      <c r="M16" s="143"/>
      <c r="N16" s="143"/>
      <c r="O16" s="145"/>
      <c r="P16" s="143"/>
      <c r="Q16" s="143"/>
      <c r="R16" s="145">
        <v>4464427</v>
      </c>
      <c r="S16" s="143"/>
      <c r="T16" s="138">
        <f t="shared" si="0"/>
        <v>4464427</v>
      </c>
      <c r="U16" s="189"/>
      <c r="V16" s="189"/>
    </row>
    <row r="17" spans="1:22">
      <c r="A17" s="141"/>
      <c r="B17" s="143" t="s">
        <v>36</v>
      </c>
      <c r="C17" s="143">
        <v>18874643.449999999</v>
      </c>
      <c r="D17" s="143">
        <v>18874643.449999999</v>
      </c>
      <c r="E17" s="143">
        <v>16083198.84</v>
      </c>
      <c r="F17" s="144" t="s">
        <v>209</v>
      </c>
      <c r="G17" s="143">
        <v>0</v>
      </c>
      <c r="H17" s="143"/>
      <c r="I17" s="143"/>
      <c r="J17" s="143"/>
      <c r="K17" s="143"/>
      <c r="L17" s="143"/>
      <c r="M17" s="143"/>
      <c r="N17" s="143"/>
      <c r="O17" s="145">
        <v>90614</v>
      </c>
      <c r="P17" s="143">
        <v>10606227</v>
      </c>
      <c r="Q17" s="143"/>
      <c r="R17" s="143"/>
      <c r="S17" s="143">
        <v>5386357.8399999999</v>
      </c>
      <c r="T17" s="138">
        <f t="shared" si="0"/>
        <v>16083198.84</v>
      </c>
      <c r="U17" s="189"/>
      <c r="V17" s="189"/>
    </row>
    <row r="18" spans="1:22">
      <c r="A18" s="141"/>
      <c r="B18" s="142"/>
      <c r="C18" s="143"/>
      <c r="D18" s="143"/>
      <c r="E18" s="145"/>
      <c r="F18" s="144"/>
      <c r="G18" s="143"/>
      <c r="H18" s="143"/>
      <c r="I18" s="143"/>
      <c r="J18" s="143"/>
      <c r="K18" s="143"/>
      <c r="L18" s="143"/>
      <c r="M18" s="143"/>
      <c r="N18" s="143"/>
      <c r="O18" s="143"/>
      <c r="P18" s="143"/>
      <c r="Q18" s="143"/>
      <c r="R18" s="143"/>
      <c r="S18" s="143"/>
      <c r="T18" s="138">
        <f t="shared" ref="T18:T19" si="1">SUM(G18:K18,N18:S18)</f>
        <v>0</v>
      </c>
      <c r="U18" s="189"/>
      <c r="V18" s="189"/>
    </row>
    <row r="19" spans="1:22">
      <c r="A19" s="141"/>
      <c r="B19" s="142"/>
      <c r="C19" s="143"/>
      <c r="D19" s="143"/>
      <c r="E19" s="145"/>
      <c r="F19" s="144"/>
      <c r="G19" s="143"/>
      <c r="H19" s="143"/>
      <c r="I19" s="143"/>
      <c r="J19" s="143"/>
      <c r="K19" s="143"/>
      <c r="L19" s="143"/>
      <c r="M19" s="143"/>
      <c r="N19" s="143"/>
      <c r="O19" s="143"/>
      <c r="P19" s="143"/>
      <c r="Q19" s="143"/>
      <c r="R19" s="143"/>
      <c r="S19" s="143"/>
      <c r="T19" s="138">
        <f t="shared" si="1"/>
        <v>0</v>
      </c>
      <c r="U19" s="189"/>
      <c r="V19" s="189"/>
    </row>
    <row r="20" spans="1:22" ht="15.75" thickBot="1">
      <c r="A20" s="62"/>
      <c r="B20" s="105" t="s">
        <v>37</v>
      </c>
      <c r="C20" s="139">
        <f>SUM(C9:C19)</f>
        <v>668024396.77063429</v>
      </c>
      <c r="D20" s="139">
        <f>SUM(D9:D19)</f>
        <v>668024396.77063429</v>
      </c>
      <c r="E20" s="139">
        <f>SUM(E9:E19)</f>
        <v>635233526.84000003</v>
      </c>
      <c r="F20" s="139">
        <f t="shared" ref="F20" si="2">SUM(F9:F19)</f>
        <v>0</v>
      </c>
      <c r="G20" s="139">
        <f t="shared" ref="G20:T20" si="3">SUM(G9:G19)</f>
        <v>7981458</v>
      </c>
      <c r="H20" s="139">
        <f t="shared" si="3"/>
        <v>60162117</v>
      </c>
      <c r="I20" s="139">
        <f t="shared" si="3"/>
        <v>25568882</v>
      </c>
      <c r="J20" s="139">
        <f t="shared" si="3"/>
        <v>0</v>
      </c>
      <c r="K20" s="139">
        <f t="shared" si="3"/>
        <v>16587520</v>
      </c>
      <c r="L20" s="139">
        <f t="shared" si="3"/>
        <v>527023241</v>
      </c>
      <c r="M20" s="139">
        <f t="shared" si="3"/>
        <v>-47137604</v>
      </c>
      <c r="N20" s="139">
        <f t="shared" si="3"/>
        <v>479885637</v>
      </c>
      <c r="O20" s="139">
        <f t="shared" si="3"/>
        <v>7674689</v>
      </c>
      <c r="P20" s="139">
        <f t="shared" si="3"/>
        <v>10606227</v>
      </c>
      <c r="Q20" s="139">
        <f t="shared" si="3"/>
        <v>54000</v>
      </c>
      <c r="R20" s="139">
        <f t="shared" si="3"/>
        <v>21326639</v>
      </c>
      <c r="S20" s="139">
        <f t="shared" si="3"/>
        <v>5386357.8399999999</v>
      </c>
      <c r="T20" s="140">
        <f t="shared" si="3"/>
        <v>635233526.84000003</v>
      </c>
      <c r="U20" s="189"/>
    </row>
    <row r="21" spans="1:22" s="47" customFormat="1">
      <c r="A21" s="56"/>
      <c r="B21" s="63" t="s">
        <v>0</v>
      </c>
      <c r="C21" s="71" t="s">
        <v>1</v>
      </c>
      <c r="D21" s="72" t="s">
        <v>2</v>
      </c>
      <c r="E21" s="63" t="s">
        <v>3</v>
      </c>
      <c r="F21" s="63" t="s">
        <v>4</v>
      </c>
      <c r="G21" s="212" t="s">
        <v>5</v>
      </c>
      <c r="H21" s="212"/>
      <c r="I21" s="212"/>
      <c r="J21" s="212"/>
      <c r="K21" s="212"/>
      <c r="L21" s="212"/>
      <c r="M21" s="212"/>
      <c r="N21" s="212"/>
      <c r="O21" s="212"/>
      <c r="P21" s="213"/>
      <c r="Q21"/>
      <c r="R21"/>
      <c r="S21"/>
      <c r="T21"/>
      <c r="U21" s="189"/>
    </row>
    <row r="22" spans="1:22" s="47" customFormat="1" ht="14.45" customHeight="1">
      <c r="A22" s="222"/>
      <c r="B22" s="214" t="s">
        <v>80</v>
      </c>
      <c r="C22" s="217" t="s">
        <v>79</v>
      </c>
      <c r="D22" s="217" t="s">
        <v>141</v>
      </c>
      <c r="E22" s="217" t="s">
        <v>74</v>
      </c>
      <c r="F22" s="217" t="s">
        <v>78</v>
      </c>
      <c r="G22" s="210" t="s">
        <v>77</v>
      </c>
      <c r="H22" s="210"/>
      <c r="I22" s="210"/>
      <c r="J22" s="210"/>
      <c r="K22" s="210"/>
      <c r="L22" s="210"/>
      <c r="M22" s="210"/>
      <c r="N22" s="210"/>
      <c r="O22" s="210"/>
      <c r="P22" s="211"/>
      <c r="Q22" s="3"/>
      <c r="R22" s="3"/>
      <c r="S22" s="132"/>
      <c r="T22" s="182"/>
    </row>
    <row r="23" spans="1:22" s="47" customFormat="1" ht="14.45" customHeight="1">
      <c r="A23" s="222"/>
      <c r="B23" s="215"/>
      <c r="C23" s="217"/>
      <c r="D23" s="217"/>
      <c r="E23" s="217"/>
      <c r="F23" s="217"/>
      <c r="G23" s="68">
        <v>13</v>
      </c>
      <c r="H23" s="69">
        <v>14</v>
      </c>
      <c r="I23" s="69">
        <v>15</v>
      </c>
      <c r="J23" s="69">
        <v>16</v>
      </c>
      <c r="K23" s="69">
        <v>17</v>
      </c>
      <c r="L23" s="69">
        <v>18</v>
      </c>
      <c r="M23" s="69">
        <v>19</v>
      </c>
      <c r="N23" s="69">
        <v>20</v>
      </c>
      <c r="O23" s="69">
        <v>21</v>
      </c>
      <c r="P23" s="76">
        <v>22</v>
      </c>
      <c r="Q23" s="3"/>
      <c r="R23" s="3"/>
      <c r="S23" s="191"/>
      <c r="T23" s="3"/>
    </row>
    <row r="24" spans="1:22" s="47" customFormat="1" ht="100.15" customHeight="1">
      <c r="A24" s="222"/>
      <c r="B24" s="216"/>
      <c r="C24" s="217"/>
      <c r="D24" s="217"/>
      <c r="E24" s="217"/>
      <c r="F24" s="217"/>
      <c r="G24" s="65" t="s">
        <v>38</v>
      </c>
      <c r="H24" s="66" t="s">
        <v>39</v>
      </c>
      <c r="I24" s="66" t="s">
        <v>40</v>
      </c>
      <c r="J24" s="66" t="s">
        <v>41</v>
      </c>
      <c r="K24" s="66" t="s">
        <v>42</v>
      </c>
      <c r="L24" s="66" t="s">
        <v>43</v>
      </c>
      <c r="M24" s="66" t="s">
        <v>44</v>
      </c>
      <c r="N24" s="66" t="s">
        <v>11</v>
      </c>
      <c r="O24" s="66" t="s">
        <v>45</v>
      </c>
      <c r="P24" s="73" t="s">
        <v>46</v>
      </c>
      <c r="Q24" s="3"/>
      <c r="R24" s="3"/>
      <c r="S24" s="3"/>
      <c r="T24" s="3"/>
    </row>
    <row r="25" spans="1:22">
      <c r="A25" s="22"/>
      <c r="B25" s="143" t="s">
        <v>38</v>
      </c>
      <c r="C25" s="145">
        <v>313537618.89184397</v>
      </c>
      <c r="D25" s="143">
        <v>313537618.89184397</v>
      </c>
      <c r="E25" s="143">
        <v>313536860.19</v>
      </c>
      <c r="F25" s="147"/>
      <c r="G25" s="144">
        <v>94762420</v>
      </c>
      <c r="H25" s="148"/>
      <c r="I25" s="148"/>
      <c r="J25" s="148"/>
      <c r="K25" s="148"/>
      <c r="L25" s="144">
        <v>213892800</v>
      </c>
      <c r="M25" s="200">
        <v>4881640.1900000004</v>
      </c>
      <c r="N25" s="201"/>
      <c r="O25" s="148"/>
      <c r="P25" s="146">
        <f t="shared" ref="P25:P34" si="4">SUM(G25:O25)</f>
        <v>313536860.19</v>
      </c>
      <c r="Q25" s="182"/>
      <c r="R25" s="182"/>
    </row>
    <row r="26" spans="1:22">
      <c r="A26" s="22"/>
      <c r="B26" s="149" t="s">
        <v>203</v>
      </c>
      <c r="C26" s="145">
        <v>186304736.31999999</v>
      </c>
      <c r="D26" s="143">
        <v>186304736.31999999</v>
      </c>
      <c r="E26" s="143">
        <v>186304736.84</v>
      </c>
      <c r="F26" s="144"/>
      <c r="G26" s="144"/>
      <c r="H26" s="144">
        <v>104884615.97</v>
      </c>
      <c r="I26" s="144">
        <v>17093760.91</v>
      </c>
      <c r="J26" s="144">
        <v>62811773.960000001</v>
      </c>
      <c r="K26" s="144">
        <v>0</v>
      </c>
      <c r="L26" s="144">
        <v>0</v>
      </c>
      <c r="M26" s="200">
        <v>1514586</v>
      </c>
      <c r="N26" s="200"/>
      <c r="O26" s="144"/>
      <c r="P26" s="146">
        <f t="shared" si="4"/>
        <v>186304736.84</v>
      </c>
      <c r="Q26" s="182"/>
      <c r="R26" s="182"/>
    </row>
    <row r="27" spans="1:22">
      <c r="A27" s="22"/>
      <c r="B27" s="149" t="s">
        <v>204</v>
      </c>
      <c r="C27" s="145">
        <v>0</v>
      </c>
      <c r="D27" s="143">
        <v>0</v>
      </c>
      <c r="E27" s="143">
        <v>0</v>
      </c>
      <c r="F27" s="144"/>
      <c r="G27" s="144"/>
      <c r="H27" s="144"/>
      <c r="I27" s="144"/>
      <c r="J27" s="144"/>
      <c r="K27" s="144"/>
      <c r="L27" s="144"/>
      <c r="M27" s="200"/>
      <c r="N27" s="188"/>
      <c r="O27" s="144"/>
      <c r="P27" s="146">
        <f t="shared" si="4"/>
        <v>0</v>
      </c>
      <c r="Q27" s="182"/>
      <c r="R27" s="182"/>
    </row>
    <row r="28" spans="1:22">
      <c r="A28" s="22"/>
      <c r="B28" s="149" t="s">
        <v>215</v>
      </c>
      <c r="C28" s="145">
        <v>2653515.2799999998</v>
      </c>
      <c r="D28" s="143">
        <v>2653515.2799999998</v>
      </c>
      <c r="E28" s="143"/>
      <c r="F28" s="144"/>
      <c r="G28" s="144"/>
      <c r="H28" s="144"/>
      <c r="I28" s="144"/>
      <c r="J28" s="144"/>
      <c r="K28" s="144"/>
      <c r="L28" s="144"/>
      <c r="M28" s="200"/>
      <c r="N28" s="206"/>
      <c r="O28" s="144"/>
      <c r="P28" s="146"/>
      <c r="Q28" s="182"/>
      <c r="R28" s="182"/>
    </row>
    <row r="29" spans="1:22">
      <c r="A29" s="22"/>
      <c r="B29" s="149" t="s">
        <v>205</v>
      </c>
      <c r="C29" s="145">
        <v>3157547.97</v>
      </c>
      <c r="D29" s="143">
        <v>3157547.97</v>
      </c>
      <c r="E29" s="143">
        <v>0</v>
      </c>
      <c r="F29" s="144"/>
      <c r="G29" s="144"/>
      <c r="H29" s="144"/>
      <c r="I29" s="144"/>
      <c r="J29" s="144"/>
      <c r="K29" s="144"/>
      <c r="L29" s="144"/>
      <c r="M29" s="200"/>
      <c r="N29" s="200">
        <v>0</v>
      </c>
      <c r="O29" s="144"/>
      <c r="P29" s="146">
        <f t="shared" si="4"/>
        <v>0</v>
      </c>
      <c r="Q29" s="182"/>
      <c r="R29" s="182"/>
    </row>
    <row r="30" spans="1:22">
      <c r="A30" s="22"/>
      <c r="B30" s="149" t="s">
        <v>11</v>
      </c>
      <c r="C30" s="145">
        <v>2881016.1000001398</v>
      </c>
      <c r="D30" s="143">
        <v>2881016.1000001398</v>
      </c>
      <c r="E30" s="143">
        <v>6992063</v>
      </c>
      <c r="F30" s="144" t="s">
        <v>210</v>
      </c>
      <c r="G30" s="144">
        <v>0</v>
      </c>
      <c r="H30" s="144"/>
      <c r="I30" s="144"/>
      <c r="J30" s="144"/>
      <c r="K30" s="144"/>
      <c r="L30" s="144"/>
      <c r="M30" s="200"/>
      <c r="N30" s="200">
        <v>6992063</v>
      </c>
      <c r="O30" s="144"/>
      <c r="P30" s="146">
        <f t="shared" si="4"/>
        <v>6992063</v>
      </c>
      <c r="Q30" s="182"/>
      <c r="R30" s="182"/>
    </row>
    <row r="31" spans="1:22">
      <c r="A31" s="22"/>
      <c r="B31" s="149" t="s">
        <v>206</v>
      </c>
      <c r="C31" s="145">
        <v>32861567.478156</v>
      </c>
      <c r="D31" s="143">
        <v>32861567.478156</v>
      </c>
      <c r="E31" s="143">
        <v>32862325.809999999</v>
      </c>
      <c r="F31" s="144"/>
      <c r="G31" s="144"/>
      <c r="H31" s="144"/>
      <c r="I31" s="144"/>
      <c r="J31" s="144"/>
      <c r="K31" s="144"/>
      <c r="L31" s="144"/>
      <c r="M31" s="200">
        <v>96325.81</v>
      </c>
      <c r="N31" s="200"/>
      <c r="O31" s="144">
        <v>32766000</v>
      </c>
      <c r="P31" s="146">
        <f t="shared" si="4"/>
        <v>32862325.809999999</v>
      </c>
      <c r="Q31" s="182"/>
      <c r="R31" s="182"/>
    </row>
    <row r="32" spans="1:22">
      <c r="A32" s="22"/>
      <c r="B32" s="149" t="s">
        <v>213</v>
      </c>
      <c r="C32" s="204">
        <v>853582.03081156895</v>
      </c>
      <c r="D32" s="149">
        <v>853582.03081156895</v>
      </c>
      <c r="E32" s="144"/>
      <c r="F32" s="144" t="s">
        <v>214</v>
      </c>
      <c r="G32" s="144">
        <v>0</v>
      </c>
      <c r="H32" s="144"/>
      <c r="I32" s="144"/>
      <c r="J32" s="144"/>
      <c r="K32" s="144"/>
      <c r="L32" s="144"/>
      <c r="M32" s="200"/>
      <c r="N32" s="200"/>
      <c r="O32" s="144"/>
      <c r="P32" s="146">
        <f t="shared" si="4"/>
        <v>0</v>
      </c>
      <c r="Q32" s="182"/>
      <c r="R32" s="182"/>
    </row>
    <row r="33" spans="1:20">
      <c r="A33" s="22"/>
      <c r="B33" s="23"/>
      <c r="C33" s="149"/>
      <c r="D33" s="144"/>
      <c r="E33" s="144"/>
      <c r="F33" s="144"/>
      <c r="G33" s="144"/>
      <c r="H33" s="144"/>
      <c r="I33" s="144"/>
      <c r="J33" s="144"/>
      <c r="K33" s="144"/>
      <c r="L33" s="144"/>
      <c r="M33" s="200"/>
      <c r="N33" s="200"/>
      <c r="O33" s="144"/>
      <c r="P33" s="146">
        <f t="shared" si="4"/>
        <v>0</v>
      </c>
      <c r="Q33" s="182"/>
      <c r="R33" s="182"/>
    </row>
    <row r="34" spans="1:20">
      <c r="A34" s="22"/>
      <c r="B34" s="23"/>
      <c r="C34" s="149"/>
      <c r="D34" s="144"/>
      <c r="E34" s="144"/>
      <c r="F34" s="144"/>
      <c r="G34" s="144"/>
      <c r="H34" s="144"/>
      <c r="I34" s="144"/>
      <c r="J34" s="144"/>
      <c r="K34" s="144"/>
      <c r="L34" s="144"/>
      <c r="M34" s="144"/>
      <c r="N34" s="144"/>
      <c r="O34" s="144"/>
      <c r="P34" s="146">
        <f t="shared" si="4"/>
        <v>0</v>
      </c>
      <c r="Q34" s="182"/>
      <c r="R34" s="182"/>
    </row>
    <row r="35" spans="1:20" ht="15.75" thickBot="1">
      <c r="A35" s="62"/>
      <c r="B35" s="106" t="s">
        <v>46</v>
      </c>
      <c r="C35" s="139">
        <f t="shared" ref="C35:P35" si="5">SUM(C25:C34)</f>
        <v>542249584.07081163</v>
      </c>
      <c r="D35" s="139">
        <f t="shared" si="5"/>
        <v>542249584.07081163</v>
      </c>
      <c r="E35" s="139">
        <f t="shared" si="5"/>
        <v>539695985.83999991</v>
      </c>
      <c r="F35" s="139">
        <f t="shared" si="5"/>
        <v>0</v>
      </c>
      <c r="G35" s="139">
        <f t="shared" si="5"/>
        <v>94762420</v>
      </c>
      <c r="H35" s="139">
        <f t="shared" si="5"/>
        <v>104884615.97</v>
      </c>
      <c r="I35" s="139">
        <f t="shared" si="5"/>
        <v>17093760.91</v>
      </c>
      <c r="J35" s="139">
        <f t="shared" si="5"/>
        <v>62811773.960000001</v>
      </c>
      <c r="K35" s="139">
        <f t="shared" si="5"/>
        <v>0</v>
      </c>
      <c r="L35" s="139">
        <f t="shared" si="5"/>
        <v>213892800</v>
      </c>
      <c r="M35" s="139">
        <f t="shared" si="5"/>
        <v>6492552</v>
      </c>
      <c r="N35" s="139">
        <f t="shared" si="5"/>
        <v>6992063</v>
      </c>
      <c r="O35" s="139">
        <f t="shared" si="5"/>
        <v>32766000</v>
      </c>
      <c r="P35" s="140">
        <f t="shared" si="5"/>
        <v>539695985.83999991</v>
      </c>
    </row>
    <row r="36" spans="1:20" s="47" customFormat="1">
      <c r="A36" s="56"/>
      <c r="B36" s="63" t="s">
        <v>0</v>
      </c>
      <c r="C36" s="71" t="s">
        <v>1</v>
      </c>
      <c r="D36" s="72" t="s">
        <v>2</v>
      </c>
      <c r="E36" s="63" t="s">
        <v>3</v>
      </c>
      <c r="F36" s="63" t="s">
        <v>4</v>
      </c>
      <c r="G36" s="212" t="s">
        <v>5</v>
      </c>
      <c r="H36" s="212"/>
      <c r="I36" s="212"/>
      <c r="J36" s="212"/>
      <c r="K36" s="212"/>
      <c r="L36" s="212"/>
      <c r="M36" s="212"/>
      <c r="N36" s="213"/>
      <c r="O36"/>
      <c r="P36" s="199"/>
      <c r="Q36"/>
      <c r="R36"/>
      <c r="S36"/>
      <c r="T36"/>
    </row>
    <row r="37" spans="1:20" s="47" customFormat="1" ht="40.15" customHeight="1">
      <c r="A37" s="222"/>
      <c r="B37" s="214" t="s">
        <v>158</v>
      </c>
      <c r="C37" s="217" t="s">
        <v>79</v>
      </c>
      <c r="D37" s="217" t="s">
        <v>141</v>
      </c>
      <c r="E37" s="217" t="s">
        <v>74</v>
      </c>
      <c r="F37" s="217" t="s">
        <v>78</v>
      </c>
      <c r="G37" s="218" t="s">
        <v>77</v>
      </c>
      <c r="H37" s="219"/>
      <c r="I37" s="219"/>
      <c r="J37" s="219"/>
      <c r="K37" s="219"/>
      <c r="L37" s="219"/>
      <c r="M37" s="219"/>
      <c r="N37" s="220"/>
      <c r="O37"/>
      <c r="P37"/>
      <c r="Q37" s="199"/>
      <c r="R37"/>
      <c r="S37"/>
      <c r="T37"/>
    </row>
    <row r="38" spans="1:20" s="47" customFormat="1" ht="13.9" customHeight="1">
      <c r="A38" s="222"/>
      <c r="B38" s="215"/>
      <c r="C38" s="217"/>
      <c r="D38" s="217"/>
      <c r="E38" s="217"/>
      <c r="F38" s="217"/>
      <c r="G38" s="21">
        <v>23</v>
      </c>
      <c r="H38" s="21">
        <v>24</v>
      </c>
      <c r="I38" s="21">
        <v>25</v>
      </c>
      <c r="J38" s="21">
        <v>26</v>
      </c>
      <c r="K38" s="21">
        <v>27</v>
      </c>
      <c r="L38" s="21">
        <v>28</v>
      </c>
      <c r="M38" s="21">
        <v>29</v>
      </c>
      <c r="N38" s="75">
        <v>30</v>
      </c>
      <c r="O38" s="3"/>
      <c r="P38" s="70"/>
      <c r="Q38" s="70"/>
      <c r="R38" s="70"/>
      <c r="S38" s="3"/>
      <c r="T38" s="3"/>
    </row>
    <row r="39" spans="1:20" s="47" customFormat="1" ht="102" customHeight="1">
      <c r="A39" s="222"/>
      <c r="B39" s="216"/>
      <c r="C39" s="217"/>
      <c r="D39" s="217"/>
      <c r="E39" s="217"/>
      <c r="F39" s="217"/>
      <c r="G39" s="66" t="s">
        <v>47</v>
      </c>
      <c r="H39" s="66" t="s">
        <v>48</v>
      </c>
      <c r="I39" s="66" t="s">
        <v>49</v>
      </c>
      <c r="J39" s="66" t="s">
        <v>50</v>
      </c>
      <c r="K39" s="66" t="s">
        <v>51</v>
      </c>
      <c r="L39" s="66" t="s">
        <v>52</v>
      </c>
      <c r="M39" s="66" t="s">
        <v>6</v>
      </c>
      <c r="N39" s="73" t="s">
        <v>53</v>
      </c>
      <c r="O39" s="3"/>
      <c r="P39" s="70"/>
      <c r="Q39" s="70"/>
      <c r="R39" s="70"/>
      <c r="S39" s="3"/>
      <c r="T39" s="3"/>
    </row>
    <row r="40" spans="1:20">
      <c r="A40" s="22"/>
      <c r="B40" s="190" t="s">
        <v>207</v>
      </c>
      <c r="C40" s="143">
        <v>76000000</v>
      </c>
      <c r="D40" s="143">
        <v>76000000</v>
      </c>
      <c r="E40" s="143">
        <v>76000000</v>
      </c>
      <c r="F40" s="147"/>
      <c r="G40" s="143">
        <v>76000000</v>
      </c>
      <c r="H40" s="148"/>
      <c r="I40" s="148"/>
      <c r="J40" s="148"/>
      <c r="K40" s="148"/>
      <c r="L40" s="148"/>
      <c r="M40" s="148"/>
      <c r="N40" s="146">
        <f t="shared" ref="N40:N47" si="6">SUM(G40:M40)</f>
        <v>76000000</v>
      </c>
      <c r="O40" s="182"/>
      <c r="P40" s="192"/>
      <c r="Q40" s="45"/>
      <c r="R40" s="45"/>
    </row>
    <row r="41" spans="1:20">
      <c r="A41" s="22"/>
      <c r="B41" s="190" t="s">
        <v>208</v>
      </c>
      <c r="C41" s="143">
        <v>1981798.63</v>
      </c>
      <c r="D41" s="143">
        <v>1981798.63</v>
      </c>
      <c r="E41" s="143">
        <v>1981799</v>
      </c>
      <c r="F41" s="150"/>
      <c r="G41" s="144"/>
      <c r="H41" s="144"/>
      <c r="I41" s="144"/>
      <c r="J41" s="144"/>
      <c r="K41" s="144"/>
      <c r="L41" s="144"/>
      <c r="M41" s="143">
        <v>1981799</v>
      </c>
      <c r="N41" s="146">
        <f t="shared" si="6"/>
        <v>1981799</v>
      </c>
      <c r="O41" s="182"/>
      <c r="P41" s="192"/>
    </row>
    <row r="42" spans="1:20">
      <c r="A42" s="22"/>
      <c r="B42" s="190" t="s">
        <v>52</v>
      </c>
      <c r="C42" s="145">
        <v>47793014.069822602</v>
      </c>
      <c r="D42" s="145">
        <v>47793014.069822602</v>
      </c>
      <c r="E42" s="143">
        <v>17555742.000000007</v>
      </c>
      <c r="F42" s="150"/>
      <c r="G42" s="144"/>
      <c r="H42" s="144"/>
      <c r="I42" s="144"/>
      <c r="J42" s="144"/>
      <c r="K42" s="144"/>
      <c r="L42" s="144">
        <v>17555742.000000007</v>
      </c>
      <c r="M42" s="144"/>
      <c r="N42" s="146">
        <f t="shared" si="6"/>
        <v>17555742.000000007</v>
      </c>
      <c r="O42" s="182"/>
      <c r="P42" s="192"/>
    </row>
    <row r="43" spans="1:20">
      <c r="A43" s="22"/>
      <c r="B43" s="5"/>
      <c r="C43" s="204"/>
      <c r="D43" s="200"/>
      <c r="E43" s="144"/>
      <c r="F43" s="144"/>
      <c r="G43" s="144"/>
      <c r="H43" s="144"/>
      <c r="I43" s="144"/>
      <c r="J43" s="144"/>
      <c r="K43" s="144"/>
      <c r="L43" s="144"/>
      <c r="M43" s="144"/>
      <c r="N43" s="146">
        <f t="shared" si="6"/>
        <v>0</v>
      </c>
    </row>
    <row r="44" spans="1:20">
      <c r="A44" s="22"/>
      <c r="B44" s="5"/>
      <c r="C44" s="149"/>
      <c r="D44" s="144"/>
      <c r="E44" s="144"/>
      <c r="F44" s="144"/>
      <c r="G44" s="144"/>
      <c r="H44" s="144"/>
      <c r="I44" s="144"/>
      <c r="J44" s="144"/>
      <c r="K44" s="144"/>
      <c r="L44" s="144"/>
      <c r="M44" s="144"/>
      <c r="N44" s="146">
        <f t="shared" si="6"/>
        <v>0</v>
      </c>
    </row>
    <row r="45" spans="1:20">
      <c r="A45" s="22"/>
      <c r="B45" s="5"/>
      <c r="C45" s="149"/>
      <c r="D45" s="144"/>
      <c r="E45" s="144"/>
      <c r="F45" s="144"/>
      <c r="G45" s="144"/>
      <c r="H45" s="144"/>
      <c r="I45" s="144"/>
      <c r="J45" s="144"/>
      <c r="K45" s="144"/>
      <c r="L45" s="144"/>
      <c r="M45" s="144"/>
      <c r="N45" s="146">
        <f t="shared" si="6"/>
        <v>0</v>
      </c>
    </row>
    <row r="46" spans="1:20">
      <c r="A46" s="22"/>
      <c r="B46" s="5"/>
      <c r="C46" s="149"/>
      <c r="D46" s="144"/>
      <c r="E46" s="144"/>
      <c r="F46" s="144"/>
      <c r="G46" s="144"/>
      <c r="H46" s="144"/>
      <c r="I46" s="144"/>
      <c r="J46" s="144"/>
      <c r="K46" s="144"/>
      <c r="L46" s="144"/>
      <c r="M46" s="144"/>
      <c r="N46" s="146">
        <f t="shared" si="6"/>
        <v>0</v>
      </c>
    </row>
    <row r="47" spans="1:20">
      <c r="A47" s="22"/>
      <c r="B47" s="5"/>
      <c r="C47" s="149"/>
      <c r="D47" s="144"/>
      <c r="E47" s="144"/>
      <c r="F47" s="144"/>
      <c r="G47" s="144"/>
      <c r="H47" s="144"/>
      <c r="I47" s="144"/>
      <c r="J47" s="144"/>
      <c r="K47" s="151"/>
      <c r="L47" s="144"/>
      <c r="M47" s="144"/>
      <c r="N47" s="146">
        <f t="shared" si="6"/>
        <v>0</v>
      </c>
    </row>
    <row r="48" spans="1:20" ht="15.75" thickBot="1">
      <c r="A48" s="62"/>
      <c r="B48" s="106" t="s">
        <v>75</v>
      </c>
      <c r="C48" s="139">
        <f t="shared" ref="C48:N48" si="7">SUM(C40:C47)</f>
        <v>125774812.6998226</v>
      </c>
      <c r="D48" s="139">
        <f>SUM(D40:D47)</f>
        <v>125774812.6998226</v>
      </c>
      <c r="E48" s="139">
        <f t="shared" si="7"/>
        <v>95537541</v>
      </c>
      <c r="F48" s="139">
        <f t="shared" si="7"/>
        <v>0</v>
      </c>
      <c r="G48" s="139">
        <f t="shared" si="7"/>
        <v>76000000</v>
      </c>
      <c r="H48" s="139">
        <f t="shared" si="7"/>
        <v>0</v>
      </c>
      <c r="I48" s="139">
        <f t="shared" si="7"/>
        <v>0</v>
      </c>
      <c r="J48" s="139">
        <f t="shared" si="7"/>
        <v>0</v>
      </c>
      <c r="K48" s="139">
        <f t="shared" si="7"/>
        <v>0</v>
      </c>
      <c r="L48" s="139">
        <f t="shared" si="7"/>
        <v>17555742.000000007</v>
      </c>
      <c r="M48" s="139">
        <f t="shared" si="7"/>
        <v>1981799</v>
      </c>
      <c r="N48" s="140">
        <f t="shared" si="7"/>
        <v>95537541</v>
      </c>
    </row>
    <row r="50" spans="1:20">
      <c r="C50" s="182"/>
      <c r="D50" s="182"/>
      <c r="E50" s="182"/>
    </row>
    <row r="51" spans="1:20" s="4" customFormat="1">
      <c r="A51" s="11"/>
      <c r="B51" s="11"/>
      <c r="C51" s="205"/>
      <c r="D51" s="11"/>
      <c r="E51" s="11"/>
      <c r="F51" s="11"/>
      <c r="G51" s="11"/>
      <c r="H51" s="11"/>
      <c r="I51" s="11"/>
      <c r="J51" s="11"/>
      <c r="K51" s="11"/>
      <c r="L51" s="11"/>
      <c r="M51" s="11"/>
      <c r="N51" s="11"/>
      <c r="O51" s="11"/>
      <c r="P51" s="11"/>
      <c r="Q51" s="11"/>
      <c r="R51" s="11"/>
      <c r="S51" s="11"/>
      <c r="T51" s="11"/>
    </row>
    <row r="52" spans="1:20" s="4" customFormat="1">
      <c r="A52" s="11"/>
      <c r="B52" s="11"/>
      <c r="C52" s="205"/>
      <c r="D52" s="11"/>
      <c r="E52" s="11"/>
      <c r="F52" s="11"/>
      <c r="G52" s="11"/>
      <c r="H52" s="11"/>
      <c r="I52" s="11"/>
      <c r="J52" s="11"/>
      <c r="K52" s="11"/>
      <c r="L52" s="11"/>
      <c r="M52" s="11"/>
      <c r="N52" s="11"/>
      <c r="O52" s="11"/>
      <c r="P52" s="11"/>
      <c r="Q52" s="11"/>
      <c r="R52" s="11"/>
      <c r="S52" s="11"/>
      <c r="T52" s="11"/>
    </row>
    <row r="53" spans="1:20" s="4" customFormat="1">
      <c r="A53" s="11"/>
      <c r="B53"/>
      <c r="C53"/>
      <c r="D53"/>
      <c r="E53"/>
      <c r="F53"/>
      <c r="G53"/>
      <c r="H53"/>
      <c r="I53" s="11"/>
      <c r="J53" s="11"/>
      <c r="K53" s="11"/>
      <c r="L53" s="11"/>
      <c r="M53" s="11"/>
      <c r="N53" s="11"/>
      <c r="O53" s="11"/>
      <c r="P53" s="11"/>
      <c r="Q53" s="11"/>
      <c r="R53" s="11"/>
      <c r="S53" s="11"/>
      <c r="T53" s="11"/>
    </row>
    <row r="54" spans="1:20">
      <c r="B54"/>
      <c r="C54"/>
      <c r="D54"/>
      <c r="E54"/>
      <c r="F54"/>
      <c r="G54"/>
      <c r="H54"/>
    </row>
    <row r="55" spans="1:20">
      <c r="B55"/>
      <c r="C55"/>
      <c r="D55"/>
      <c r="E55"/>
      <c r="F55"/>
      <c r="G55"/>
      <c r="H55"/>
    </row>
    <row r="56" spans="1:20">
      <c r="B56"/>
      <c r="C56"/>
      <c r="D56"/>
      <c r="E56"/>
      <c r="F56"/>
      <c r="G56"/>
      <c r="H56"/>
    </row>
    <row r="57" spans="1:20">
      <c r="B57"/>
      <c r="C57"/>
      <c r="D57"/>
      <c r="E57"/>
      <c r="F57"/>
      <c r="G57"/>
      <c r="H57"/>
    </row>
    <row r="58" spans="1:20">
      <c r="B58"/>
      <c r="C58"/>
      <c r="D58"/>
      <c r="E58"/>
      <c r="F58"/>
      <c r="G58"/>
      <c r="H58"/>
      <c r="P58" s="46"/>
    </row>
    <row r="59" spans="1:20">
      <c r="B59"/>
      <c r="C59"/>
      <c r="D59"/>
      <c r="E59"/>
      <c r="F59"/>
      <c r="G59"/>
      <c r="H59"/>
    </row>
    <row r="60" spans="1:20">
      <c r="B60"/>
      <c r="C60"/>
      <c r="D60"/>
      <c r="E60"/>
      <c r="F60"/>
      <c r="G60"/>
      <c r="H60"/>
    </row>
    <row r="61" spans="1:20">
      <c r="B61"/>
      <c r="C61"/>
      <c r="D61"/>
      <c r="E61"/>
      <c r="F61"/>
      <c r="G61"/>
      <c r="H61"/>
    </row>
    <row r="62" spans="1:20">
      <c r="B62"/>
      <c r="C62"/>
      <c r="D62"/>
      <c r="E62"/>
      <c r="F62"/>
      <c r="G62"/>
      <c r="H62"/>
    </row>
    <row r="63" spans="1:20">
      <c r="B63"/>
      <c r="C63"/>
      <c r="D63"/>
      <c r="E63"/>
      <c r="F63"/>
      <c r="G63"/>
      <c r="H63"/>
    </row>
    <row r="64" spans="1:20">
      <c r="B64"/>
      <c r="C64"/>
      <c r="D64"/>
      <c r="E64"/>
      <c r="F64"/>
      <c r="G64"/>
      <c r="H64"/>
    </row>
    <row r="65" spans="2:8">
      <c r="B65"/>
      <c r="C65"/>
      <c r="D65"/>
      <c r="E65"/>
      <c r="F65"/>
      <c r="G65"/>
      <c r="H65"/>
    </row>
    <row r="66" spans="2:8">
      <c r="B66"/>
      <c r="C66"/>
      <c r="D66"/>
      <c r="E66"/>
      <c r="F66"/>
      <c r="G66"/>
      <c r="H66"/>
    </row>
    <row r="67" spans="2:8">
      <c r="B67"/>
      <c r="C67"/>
      <c r="D67"/>
      <c r="E67"/>
      <c r="F67"/>
      <c r="G67"/>
      <c r="H67"/>
    </row>
    <row r="68" spans="2:8">
      <c r="B68"/>
      <c r="C68"/>
      <c r="D68"/>
      <c r="E68"/>
      <c r="F68"/>
      <c r="G68"/>
      <c r="H68"/>
    </row>
    <row r="69" spans="2:8">
      <c r="B69"/>
      <c r="C69"/>
      <c r="D69"/>
      <c r="E69"/>
      <c r="F69"/>
      <c r="G69"/>
      <c r="H69"/>
    </row>
    <row r="70" spans="2:8">
      <c r="B70"/>
      <c r="C70"/>
      <c r="D70"/>
      <c r="E70"/>
      <c r="F70"/>
      <c r="G70"/>
      <c r="H70"/>
    </row>
    <row r="71" spans="2:8">
      <c r="B71"/>
      <c r="C71"/>
      <c r="D71"/>
      <c r="E71"/>
      <c r="F71"/>
      <c r="G71"/>
      <c r="H71"/>
    </row>
    <row r="72" spans="2:8">
      <c r="C72"/>
      <c r="D72"/>
      <c r="E72"/>
      <c r="F72"/>
      <c r="G72"/>
      <c r="H72"/>
    </row>
    <row r="73" spans="2:8">
      <c r="C73"/>
      <c r="D73"/>
      <c r="E73"/>
      <c r="F73"/>
      <c r="G73"/>
      <c r="H73"/>
    </row>
    <row r="74" spans="2:8">
      <c r="C74"/>
      <c r="D74"/>
      <c r="E74"/>
      <c r="F74"/>
      <c r="G74"/>
      <c r="H74"/>
    </row>
    <row r="75" spans="2:8">
      <c r="C75"/>
      <c r="D75"/>
      <c r="E75"/>
      <c r="F75"/>
      <c r="G75"/>
      <c r="H75"/>
    </row>
    <row r="76" spans="2:8">
      <c r="C76"/>
      <c r="D76"/>
      <c r="E76"/>
      <c r="F76"/>
      <c r="G76"/>
      <c r="H76"/>
    </row>
  </sheetData>
  <mergeCells count="24">
    <mergeCell ref="A6:A8"/>
    <mergeCell ref="A22:A24"/>
    <mergeCell ref="A37:A39"/>
    <mergeCell ref="G21:P21"/>
    <mergeCell ref="G5:T5"/>
    <mergeCell ref="B6:B8"/>
    <mergeCell ref="C6:C8"/>
    <mergeCell ref="D6:D8"/>
    <mergeCell ref="E6:E8"/>
    <mergeCell ref="F6:F8"/>
    <mergeCell ref="G6:T6"/>
    <mergeCell ref="B22:B24"/>
    <mergeCell ref="C22:C24"/>
    <mergeCell ref="D22:D24"/>
    <mergeCell ref="E22:E24"/>
    <mergeCell ref="F22:F24"/>
    <mergeCell ref="G22:P22"/>
    <mergeCell ref="G36:N36"/>
    <mergeCell ref="B37:B39"/>
    <mergeCell ref="C37:C39"/>
    <mergeCell ref="D37:D39"/>
    <mergeCell ref="E37:E39"/>
    <mergeCell ref="F37:F39"/>
    <mergeCell ref="G37:N37"/>
  </mergeCells>
  <pageMargins left="0.7" right="0.7" top="0.75" bottom="0.75" header="0.3" footer="0.3"/>
  <pageSetup paperSize="9" scale="54" orientation="landscape" horizontalDpi="4294967295" verticalDpi="4294967295" r:id="rId1"/>
  <rowBreaks count="1" manualBreakCount="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D7" sqref="D7:G9"/>
    </sheetView>
  </sheetViews>
  <sheetFormatPr defaultRowHeight="15"/>
  <cols>
    <col min="1" max="1" width="10.5703125" style="47"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3" t="str">
        <f>'20. LI3'!B1</f>
        <v>სს "ხალიკ ბანკი საქართველო"</v>
      </c>
    </row>
    <row r="2" spans="1:8" ht="15.75">
      <c r="A2" s="10" t="s">
        <v>55</v>
      </c>
      <c r="B2" s="193">
        <f>'20. LI3'!B2</f>
        <v>44196</v>
      </c>
      <c r="C2" s="10"/>
      <c r="D2" s="10"/>
      <c r="E2" s="10"/>
      <c r="F2" s="10"/>
      <c r="G2" s="10"/>
      <c r="H2" s="10"/>
    </row>
    <row r="3" spans="1:8" ht="15.75">
      <c r="A3" s="10"/>
      <c r="B3" s="10"/>
      <c r="C3" s="10"/>
      <c r="D3" s="10"/>
      <c r="E3" s="10"/>
      <c r="F3" s="10"/>
      <c r="G3" s="10"/>
      <c r="H3" s="10"/>
    </row>
    <row r="4" spans="1:8" ht="15.75" thickBot="1">
      <c r="A4" s="134" t="s">
        <v>172</v>
      </c>
      <c r="B4" s="16" t="s">
        <v>94</v>
      </c>
    </row>
    <row r="5" spans="1:8" ht="14.45" customHeight="1">
      <c r="A5" s="232"/>
      <c r="B5" s="227" t="s">
        <v>93</v>
      </c>
      <c r="C5" s="229" t="s">
        <v>137</v>
      </c>
      <c r="D5" s="227" t="s">
        <v>92</v>
      </c>
      <c r="E5" s="227"/>
      <c r="F5" s="227"/>
      <c r="G5" s="227"/>
      <c r="H5" s="230" t="s">
        <v>91</v>
      </c>
    </row>
    <row r="6" spans="1:8" ht="38.25">
      <c r="A6" s="233"/>
      <c r="B6" s="228"/>
      <c r="C6" s="214"/>
      <c r="D6" s="14" t="s">
        <v>90</v>
      </c>
      <c r="E6" s="14" t="s">
        <v>89</v>
      </c>
      <c r="F6" s="14" t="s">
        <v>88</v>
      </c>
      <c r="G6" s="14" t="s">
        <v>87</v>
      </c>
      <c r="H6" s="231"/>
    </row>
    <row r="7" spans="1:8" ht="15.75">
      <c r="A7" s="77">
        <v>1</v>
      </c>
      <c r="B7" s="48" t="s">
        <v>76</v>
      </c>
      <c r="C7" s="41" t="s">
        <v>86</v>
      </c>
      <c r="D7" s="5"/>
      <c r="E7" s="5"/>
      <c r="F7" s="5"/>
      <c r="G7" s="41" t="s">
        <v>83</v>
      </c>
      <c r="H7" s="40"/>
    </row>
    <row r="8" spans="1:8" ht="15.75">
      <c r="A8" s="78">
        <v>2</v>
      </c>
      <c r="B8" s="48" t="s">
        <v>76</v>
      </c>
      <c r="C8" s="41" t="s">
        <v>85</v>
      </c>
      <c r="D8" s="5"/>
      <c r="E8" s="5"/>
      <c r="F8" s="41" t="s">
        <v>83</v>
      </c>
      <c r="G8" s="5"/>
      <c r="H8" s="40"/>
    </row>
    <row r="9" spans="1:8" ht="15.75">
      <c r="A9" s="77">
        <v>3</v>
      </c>
      <c r="B9" s="48" t="s">
        <v>76</v>
      </c>
      <c r="C9" s="41" t="s">
        <v>84</v>
      </c>
      <c r="D9" s="5"/>
      <c r="E9" s="5"/>
      <c r="F9" s="5"/>
      <c r="G9" s="41" t="s">
        <v>83</v>
      </c>
      <c r="H9" s="40"/>
    </row>
    <row r="10" spans="1:8" ht="15.75">
      <c r="A10" s="78"/>
      <c r="B10" s="48"/>
      <c r="C10" s="41"/>
      <c r="D10" s="5"/>
      <c r="E10" s="5"/>
      <c r="F10" s="5"/>
      <c r="G10" s="5"/>
      <c r="H10" s="40"/>
    </row>
    <row r="11" spans="1:8" ht="15.75">
      <c r="A11" s="77"/>
      <c r="B11" s="48"/>
      <c r="C11" s="41"/>
      <c r="D11" s="5"/>
      <c r="E11" s="5"/>
      <c r="F11" s="5"/>
      <c r="G11" s="5"/>
      <c r="H11" s="40"/>
    </row>
    <row r="12" spans="1:8" ht="16.5" thickBot="1">
      <c r="A12" s="79"/>
      <c r="B12" s="74"/>
      <c r="C12" s="80"/>
      <c r="D12" s="59"/>
      <c r="E12" s="59"/>
      <c r="F12" s="59"/>
      <c r="G12" s="59"/>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6" sqref="C6:E6"/>
    </sheetView>
  </sheetViews>
  <sheetFormatPr defaultColWidth="9.140625" defaultRowHeight="12.75"/>
  <cols>
    <col min="1" max="1" width="10.5703125" style="3" bestFit="1" customWidth="1"/>
    <col min="2" max="2" width="70.140625" style="3" customWidth="1"/>
    <col min="3" max="3" width="8.85546875" style="3" customWidth="1"/>
    <col min="4" max="5" width="10.7109375" style="3" customWidth="1"/>
    <col min="6" max="16384" width="9.140625" style="3"/>
  </cols>
  <sheetData>
    <row r="1" spans="1:12">
      <c r="A1" s="132" t="s">
        <v>54</v>
      </c>
      <c r="B1" s="132" t="str">
        <f>'20. LI3'!B1</f>
        <v>სს "ხალიკ ბანკი საქართველო"</v>
      </c>
      <c r="C1" s="132"/>
    </row>
    <row r="2" spans="1:12">
      <c r="A2" s="132" t="s">
        <v>55</v>
      </c>
      <c r="B2" s="194">
        <f>'20. LI3'!B2</f>
        <v>44196</v>
      </c>
      <c r="C2" s="194"/>
    </row>
    <row r="3" spans="1:12">
      <c r="A3" s="70"/>
      <c r="B3" s="132"/>
      <c r="C3" s="132"/>
    </row>
    <row r="4" spans="1:12" ht="13.5" thickBot="1">
      <c r="A4" s="133" t="s">
        <v>173</v>
      </c>
      <c r="B4" s="49" t="s">
        <v>150</v>
      </c>
      <c r="C4" s="49"/>
      <c r="D4" s="28"/>
      <c r="E4" s="8"/>
      <c r="F4" s="8"/>
      <c r="G4" s="8"/>
      <c r="H4" s="8"/>
      <c r="I4" s="8"/>
      <c r="J4" s="8"/>
      <c r="K4" s="8"/>
      <c r="L4" s="8"/>
    </row>
    <row r="5" spans="1:12">
      <c r="A5" s="131"/>
      <c r="B5" s="61"/>
      <c r="C5" s="64">
        <v>2020</v>
      </c>
      <c r="D5" s="64">
        <v>2019</v>
      </c>
      <c r="E5" s="64">
        <v>2018</v>
      </c>
      <c r="F5" s="8"/>
    </row>
    <row r="6" spans="1:12">
      <c r="A6" s="22">
        <v>1</v>
      </c>
      <c r="B6" s="5" t="s">
        <v>10</v>
      </c>
      <c r="C6" s="144">
        <v>0</v>
      </c>
      <c r="D6" s="144">
        <v>0</v>
      </c>
      <c r="E6" s="144">
        <v>1300</v>
      </c>
      <c r="F6" s="8"/>
    </row>
    <row r="7" spans="1:12">
      <c r="A7" s="22">
        <v>2</v>
      </c>
      <c r="B7" s="27" t="s">
        <v>124</v>
      </c>
      <c r="C7" s="144"/>
      <c r="D7" s="144"/>
      <c r="E7" s="144"/>
      <c r="F7" s="8"/>
    </row>
    <row r="8" spans="1:12">
      <c r="A8" s="22">
        <v>3</v>
      </c>
      <c r="B8" s="5" t="s">
        <v>146</v>
      </c>
      <c r="C8" s="144"/>
      <c r="D8" s="144"/>
      <c r="E8" s="144"/>
    </row>
    <row r="9" spans="1:12" ht="13.5" thickBot="1">
      <c r="A9" s="62">
        <v>4</v>
      </c>
      <c r="B9" s="59" t="s">
        <v>113</v>
      </c>
      <c r="C9" s="153"/>
      <c r="D9" s="153"/>
      <c r="E9" s="15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E10" sqref="E7:E10"/>
    </sheetView>
  </sheetViews>
  <sheetFormatPr defaultColWidth="9.140625" defaultRowHeight="12.75"/>
  <cols>
    <col min="1" max="1" width="10.5703125" style="3" bestFit="1" customWidth="1"/>
    <col min="2" max="2" width="52.5703125" style="3" customWidth="1"/>
    <col min="3" max="3" width="11.85546875" style="3" customWidth="1"/>
    <col min="4" max="4" width="10.42578125" style="3" customWidth="1"/>
    <col min="5" max="5" width="11.5703125" style="3" customWidth="1"/>
    <col min="6" max="6" width="24.140625" style="3" customWidth="1"/>
    <col min="7" max="7" width="27.5703125" style="3" customWidth="1"/>
    <col min="8" max="16384" width="9.140625" style="3"/>
  </cols>
  <sheetData>
    <row r="1" spans="1:8">
      <c r="A1" s="3" t="s">
        <v>54</v>
      </c>
      <c r="B1" s="3" t="str">
        <f>'20. LI3'!B1</f>
        <v>სს "ხალიკ ბანკი საქართველო"</v>
      </c>
    </row>
    <row r="2" spans="1:8">
      <c r="A2" s="8" t="s">
        <v>55</v>
      </c>
      <c r="B2" s="195">
        <f>'20. LI3'!B2</f>
        <v>44196</v>
      </c>
      <c r="C2" s="8"/>
      <c r="D2" s="8"/>
      <c r="E2" s="8"/>
      <c r="F2" s="8"/>
      <c r="G2" s="8"/>
      <c r="H2" s="8"/>
    </row>
    <row r="3" spans="1:8">
      <c r="A3" s="8"/>
      <c r="B3" s="8"/>
      <c r="C3" s="8"/>
      <c r="D3" s="8"/>
      <c r="E3" s="8"/>
      <c r="F3" s="8"/>
      <c r="G3" s="8"/>
      <c r="H3" s="8"/>
    </row>
    <row r="4" spans="1:8" ht="13.5" thickBot="1">
      <c r="A4" s="133" t="s">
        <v>174</v>
      </c>
      <c r="B4" s="50" t="s">
        <v>125</v>
      </c>
      <c r="F4" s="8"/>
      <c r="G4" s="8"/>
      <c r="H4" s="8"/>
    </row>
    <row r="5" spans="1:8">
      <c r="A5" s="82"/>
      <c r="B5" s="61"/>
      <c r="C5" s="61" t="s">
        <v>0</v>
      </c>
      <c r="D5" s="61" t="s">
        <v>1</v>
      </c>
      <c r="E5" s="61" t="s">
        <v>2</v>
      </c>
      <c r="F5" s="61" t="s">
        <v>3</v>
      </c>
      <c r="G5" s="26" t="s">
        <v>4</v>
      </c>
      <c r="H5" s="8"/>
    </row>
    <row r="6" spans="1:8" s="11" customFormat="1" ht="76.5">
      <c r="A6" s="107"/>
      <c r="B6" s="23"/>
      <c r="C6" s="97">
        <v>2020</v>
      </c>
      <c r="D6" s="97">
        <v>2019</v>
      </c>
      <c r="E6" s="97">
        <v>2018</v>
      </c>
      <c r="F6" s="69" t="s">
        <v>138</v>
      </c>
      <c r="G6" s="109" t="s">
        <v>139</v>
      </c>
      <c r="H6" s="108"/>
    </row>
    <row r="7" spans="1:8">
      <c r="A7" s="83">
        <v>1</v>
      </c>
      <c r="B7" s="5" t="s">
        <v>56</v>
      </c>
      <c r="C7" s="144">
        <v>25887762.06000001</v>
      </c>
      <c r="D7" s="144">
        <v>23996860.969999991</v>
      </c>
      <c r="E7" s="144">
        <v>23431794.850000001</v>
      </c>
      <c r="F7" s="234"/>
      <c r="G7" s="235"/>
      <c r="H7" s="8"/>
    </row>
    <row r="8" spans="1:8">
      <c r="A8" s="83">
        <v>2</v>
      </c>
      <c r="B8" s="51" t="s">
        <v>12</v>
      </c>
      <c r="C8" s="144">
        <v>3146774.94</v>
      </c>
      <c r="D8" s="144">
        <v>3002770.03</v>
      </c>
      <c r="E8" s="144">
        <v>2701075.74</v>
      </c>
      <c r="F8" s="236"/>
      <c r="G8" s="237"/>
    </row>
    <row r="9" spans="1:8">
      <c r="A9" s="83">
        <v>3</v>
      </c>
      <c r="B9" s="52" t="s">
        <v>147</v>
      </c>
      <c r="C9" s="144">
        <v>-328</v>
      </c>
      <c r="D9" s="144">
        <v>-5541</v>
      </c>
      <c r="E9" s="144">
        <v>9900</v>
      </c>
      <c r="F9" s="238"/>
      <c r="G9" s="239"/>
    </row>
    <row r="10" spans="1:8" ht="13.5" thickBot="1">
      <c r="A10" s="84">
        <v>4</v>
      </c>
      <c r="B10" s="85" t="s">
        <v>57</v>
      </c>
      <c r="C10" s="153">
        <f>C7+C8-C9</f>
        <v>29034865.000000011</v>
      </c>
      <c r="D10" s="153">
        <v>27005171.999999993</v>
      </c>
      <c r="E10" s="153">
        <v>26122970.590000004</v>
      </c>
      <c r="F10" s="155">
        <f>SUMIF(C10:E10, "&gt;=0",C10:E10)/3</f>
        <v>27387669.196666669</v>
      </c>
      <c r="G10" s="156">
        <f>F10*15%/8%</f>
        <v>51351879.743750006</v>
      </c>
    </row>
    <row r="11" spans="1:8">
      <c r="A11" s="24"/>
      <c r="B11" s="8"/>
      <c r="C11" s="8"/>
      <c r="D11" s="8"/>
      <c r="E11" s="8"/>
      <c r="F11" s="182"/>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zoomScaleNormal="100" workbookViewId="0">
      <selection activeCell="D16" sqref="D16:D17"/>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41.7109375" style="3" customWidth="1"/>
    <col min="7" max="16384" width="9.140625" style="3"/>
  </cols>
  <sheetData>
    <row r="1" spans="1:9">
      <c r="A1" s="2" t="s">
        <v>54</v>
      </c>
      <c r="B1" s="3" t="str">
        <f>'20. LI3'!B1</f>
        <v>სს "ხალიკ ბანკი საქართველო"</v>
      </c>
    </row>
    <row r="2" spans="1:9">
      <c r="A2" s="2" t="s">
        <v>55</v>
      </c>
      <c r="B2" s="196">
        <f>'20. LI3'!B2</f>
        <v>44196</v>
      </c>
    </row>
    <row r="3" spans="1:9">
      <c r="A3" s="2"/>
    </row>
    <row r="4" spans="1:9" ht="13.5" thickBot="1">
      <c r="A4" s="133" t="s">
        <v>175</v>
      </c>
      <c r="B4" s="30" t="s">
        <v>190</v>
      </c>
      <c r="D4" s="13"/>
      <c r="E4" s="13"/>
      <c r="F4" s="13"/>
    </row>
    <row r="5" spans="1:9" s="9" customFormat="1" ht="16.5" customHeight="1">
      <c r="A5" s="86"/>
      <c r="B5" s="87"/>
      <c r="C5" s="87"/>
      <c r="D5" s="95" t="s">
        <v>160</v>
      </c>
      <c r="E5" s="95" t="s">
        <v>161</v>
      </c>
      <c r="F5" s="96" t="s">
        <v>114</v>
      </c>
    </row>
    <row r="6" spans="1:9" ht="15" customHeight="1">
      <c r="A6" s="88">
        <v>1</v>
      </c>
      <c r="B6" s="240" t="s">
        <v>18</v>
      </c>
      <c r="C6" s="17" t="s">
        <v>15</v>
      </c>
      <c r="D6" s="163">
        <v>5</v>
      </c>
      <c r="E6" s="163">
        <v>1</v>
      </c>
      <c r="F6" s="164"/>
    </row>
    <row r="7" spans="1:9" ht="15" customHeight="1">
      <c r="A7" s="88">
        <v>2</v>
      </c>
      <c r="B7" s="240"/>
      <c r="C7" s="17" t="s">
        <v>120</v>
      </c>
      <c r="D7" s="157">
        <f>D8+D10+D12</f>
        <v>743691</v>
      </c>
      <c r="E7" s="157">
        <f>E8+E10+E12</f>
        <v>37600</v>
      </c>
      <c r="F7" s="158">
        <f>F8+F10+F12</f>
        <v>0</v>
      </c>
    </row>
    <row r="8" spans="1:9" ht="15" customHeight="1">
      <c r="A8" s="88">
        <v>3</v>
      </c>
      <c r="B8" s="240"/>
      <c r="C8" s="31" t="s">
        <v>115</v>
      </c>
      <c r="D8" s="207">
        <v>743691</v>
      </c>
      <c r="E8" s="207">
        <v>37600</v>
      </c>
      <c r="F8" s="164"/>
      <c r="G8" s="8"/>
      <c r="H8" s="8"/>
    </row>
    <row r="9" spans="1:9" ht="15" customHeight="1">
      <c r="A9" s="89">
        <v>4</v>
      </c>
      <c r="B9" s="240"/>
      <c r="C9" s="32" t="s">
        <v>16</v>
      </c>
      <c r="D9" s="207">
        <v>65740</v>
      </c>
      <c r="E9" s="207"/>
      <c r="F9" s="164"/>
      <c r="G9" s="8"/>
      <c r="H9" s="8"/>
    </row>
    <row r="10" spans="1:9" ht="30" customHeight="1">
      <c r="A10" s="89">
        <v>5</v>
      </c>
      <c r="B10" s="240"/>
      <c r="C10" s="31" t="s">
        <v>17</v>
      </c>
      <c r="D10" s="163"/>
      <c r="E10" s="163"/>
      <c r="F10" s="164"/>
    </row>
    <row r="11" spans="1:9" ht="15" customHeight="1">
      <c r="A11" s="89">
        <v>6</v>
      </c>
      <c r="B11" s="240"/>
      <c r="C11" s="32" t="s">
        <v>16</v>
      </c>
      <c r="D11" s="163"/>
      <c r="E11" s="163"/>
      <c r="F11" s="164"/>
    </row>
    <row r="12" spans="1:9" ht="15" customHeight="1">
      <c r="A12" s="89">
        <v>7</v>
      </c>
      <c r="B12" s="240"/>
      <c r="C12" s="31" t="s">
        <v>149</v>
      </c>
      <c r="D12" s="163"/>
      <c r="E12" s="163"/>
      <c r="F12" s="164"/>
    </row>
    <row r="13" spans="1:9" ht="15" customHeight="1">
      <c r="A13" s="89">
        <v>8</v>
      </c>
      <c r="B13" s="240"/>
      <c r="C13" s="32" t="s">
        <v>16</v>
      </c>
      <c r="D13" s="163"/>
      <c r="E13" s="163"/>
      <c r="F13" s="164"/>
    </row>
    <row r="14" spans="1:9" ht="15" customHeight="1">
      <c r="A14" s="89">
        <v>9</v>
      </c>
      <c r="B14" s="240" t="s">
        <v>168</v>
      </c>
      <c r="C14" s="17" t="s">
        <v>15</v>
      </c>
      <c r="D14" s="202">
        <v>5</v>
      </c>
      <c r="E14" s="202"/>
      <c r="F14" s="203"/>
      <c r="I14" s="18"/>
    </row>
    <row r="15" spans="1:9" ht="15" customHeight="1">
      <c r="A15" s="89">
        <v>10</v>
      </c>
      <c r="B15" s="240"/>
      <c r="C15" s="17" t="s">
        <v>169</v>
      </c>
      <c r="D15" s="159">
        <f>D16+D18+D20</f>
        <v>17610</v>
      </c>
      <c r="E15" s="159">
        <f>E16+E18+E20</f>
        <v>0</v>
      </c>
      <c r="F15" s="160">
        <f>F16+F18+F20</f>
        <v>0</v>
      </c>
    </row>
    <row r="16" spans="1:9" ht="15" customHeight="1">
      <c r="A16" s="89">
        <v>11</v>
      </c>
      <c r="B16" s="240"/>
      <c r="C16" s="31" t="s">
        <v>116</v>
      </c>
      <c r="D16" s="207">
        <v>17610</v>
      </c>
      <c r="E16" s="165"/>
      <c r="F16" s="166"/>
    </row>
    <row r="17" spans="1:6" ht="15" customHeight="1">
      <c r="A17" s="89">
        <v>12</v>
      </c>
      <c r="B17" s="240"/>
      <c r="C17" s="32" t="s">
        <v>16</v>
      </c>
      <c r="D17" s="207">
        <v>0</v>
      </c>
      <c r="E17" s="163"/>
      <c r="F17" s="164"/>
    </row>
    <row r="18" spans="1:6" ht="30" customHeight="1">
      <c r="A18" s="89">
        <v>13</v>
      </c>
      <c r="B18" s="240"/>
      <c r="C18" s="31" t="s">
        <v>17</v>
      </c>
      <c r="D18" s="165"/>
      <c r="E18" s="165"/>
      <c r="F18" s="166"/>
    </row>
    <row r="19" spans="1:6" ht="15" customHeight="1">
      <c r="A19" s="89">
        <v>14</v>
      </c>
      <c r="B19" s="240"/>
      <c r="C19" s="32" t="s">
        <v>16</v>
      </c>
      <c r="D19" s="165"/>
      <c r="E19" s="165"/>
      <c r="F19" s="166"/>
    </row>
    <row r="20" spans="1:6" ht="15" customHeight="1">
      <c r="A20" s="89">
        <v>15</v>
      </c>
      <c r="B20" s="240"/>
      <c r="C20" s="31" t="s">
        <v>149</v>
      </c>
      <c r="D20" s="165"/>
      <c r="E20" s="165"/>
      <c r="F20" s="166"/>
    </row>
    <row r="21" spans="1:6" ht="15" customHeight="1">
      <c r="A21" s="89">
        <v>16</v>
      </c>
      <c r="B21" s="240"/>
      <c r="C21" s="32" t="s">
        <v>16</v>
      </c>
      <c r="D21" s="165"/>
      <c r="E21" s="165"/>
      <c r="F21" s="166"/>
    </row>
    <row r="22" spans="1:6" ht="15" customHeight="1" thickBot="1">
      <c r="A22" s="90">
        <v>17</v>
      </c>
      <c r="B22" s="241" t="s">
        <v>119</v>
      </c>
      <c r="C22" s="241"/>
      <c r="D22" s="161">
        <f>D7+D15</f>
        <v>761301</v>
      </c>
      <c r="E22" s="161">
        <f>E7+E15</f>
        <v>37600</v>
      </c>
      <c r="F22" s="162">
        <f>F7+F15</f>
        <v>0</v>
      </c>
    </row>
    <row r="26" spans="1:6">
      <c r="D26" s="182"/>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0" sqref="B10"/>
    </sheetView>
  </sheetViews>
  <sheetFormatPr defaultColWidth="9.140625" defaultRowHeight="12.75"/>
  <cols>
    <col min="1" max="1" width="35.140625" style="3" customWidth="1"/>
    <col min="2" max="2" width="45.85546875" style="3" customWidth="1"/>
    <col min="3" max="3" width="26.28515625" style="3" customWidth="1"/>
    <col min="4" max="4" width="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3" t="str">
        <f>'20. LI3'!B1</f>
        <v>სს "ხალიკ ბანკი საქართველო"</v>
      </c>
    </row>
    <row r="2" spans="1:12">
      <c r="A2" s="3" t="s">
        <v>55</v>
      </c>
      <c r="B2" s="197">
        <f>'20. LI3'!B2</f>
        <v>44196</v>
      </c>
      <c r="C2" s="33"/>
      <c r="D2" s="33"/>
      <c r="E2" s="33"/>
      <c r="F2" s="33"/>
      <c r="G2" s="33"/>
      <c r="H2" s="33"/>
      <c r="I2" s="33"/>
      <c r="J2" s="33"/>
      <c r="K2" s="33"/>
      <c r="L2" s="33"/>
    </row>
    <row r="3" spans="1:12">
      <c r="B3" s="33"/>
      <c r="C3" s="33"/>
      <c r="D3" s="33"/>
      <c r="E3" s="33"/>
      <c r="F3" s="33"/>
      <c r="G3" s="33"/>
      <c r="H3" s="33"/>
      <c r="I3" s="33"/>
      <c r="J3" s="33"/>
      <c r="K3" s="33"/>
      <c r="L3" s="33"/>
    </row>
    <row r="4" spans="1:12" ht="13.5" thickBot="1">
      <c r="A4" s="133" t="s">
        <v>176</v>
      </c>
      <c r="B4" s="33" t="s">
        <v>127</v>
      </c>
      <c r="C4" s="34"/>
      <c r="D4" s="34"/>
      <c r="E4" s="34"/>
      <c r="F4" s="34"/>
      <c r="G4" s="34"/>
      <c r="H4" s="34"/>
      <c r="I4" s="34"/>
      <c r="J4" s="34"/>
      <c r="K4" s="34"/>
      <c r="L4" s="34"/>
    </row>
    <row r="5" spans="1:12" ht="28.5">
      <c r="A5" s="25"/>
      <c r="B5" s="61"/>
      <c r="C5" s="112" t="s">
        <v>160</v>
      </c>
      <c r="D5" s="112" t="s">
        <v>161</v>
      </c>
      <c r="E5" s="113" t="s">
        <v>130</v>
      </c>
      <c r="F5" s="34"/>
      <c r="G5" s="34"/>
      <c r="H5" s="34"/>
      <c r="I5" s="34"/>
      <c r="J5" s="34"/>
      <c r="K5" s="34"/>
      <c r="L5" s="34"/>
    </row>
    <row r="6" spans="1:12">
      <c r="A6" s="242" t="s">
        <v>19</v>
      </c>
      <c r="B6" s="115" t="s">
        <v>15</v>
      </c>
      <c r="C6" s="144"/>
      <c r="D6" s="144"/>
      <c r="E6" s="152"/>
      <c r="F6" s="34"/>
      <c r="G6" s="34"/>
      <c r="H6" s="34"/>
      <c r="I6" s="34"/>
      <c r="J6" s="34"/>
      <c r="K6" s="34"/>
      <c r="L6" s="34"/>
    </row>
    <row r="7" spans="1:12" ht="14.25">
      <c r="A7" s="242"/>
      <c r="B7" s="114" t="s">
        <v>118</v>
      </c>
      <c r="C7" s="144"/>
      <c r="D7" s="144"/>
      <c r="E7" s="152"/>
      <c r="F7" s="34"/>
      <c r="G7" s="34"/>
      <c r="H7" s="34"/>
      <c r="I7" s="34"/>
      <c r="J7" s="34"/>
      <c r="K7" s="34"/>
      <c r="L7" s="34"/>
    </row>
    <row r="8" spans="1:12" ht="14.25">
      <c r="A8" s="242" t="s">
        <v>73</v>
      </c>
      <c r="B8" s="114" t="s">
        <v>15</v>
      </c>
      <c r="C8" s="144"/>
      <c r="D8" s="144"/>
      <c r="E8" s="152"/>
      <c r="F8" s="34"/>
      <c r="G8" s="34"/>
      <c r="H8" s="34"/>
      <c r="I8" s="34"/>
      <c r="J8" s="34"/>
      <c r="K8" s="34"/>
      <c r="L8" s="34"/>
    </row>
    <row r="9" spans="1:12" ht="14.25">
      <c r="A9" s="242"/>
      <c r="B9" s="114" t="s">
        <v>13</v>
      </c>
      <c r="C9" s="167">
        <f>C10+C11+C12+C13</f>
        <v>0</v>
      </c>
      <c r="D9" s="167">
        <f>D10+D11+D12+D13</f>
        <v>0</v>
      </c>
      <c r="E9" s="167">
        <f>E10+E11+E12+E13</f>
        <v>0</v>
      </c>
      <c r="F9" s="34"/>
      <c r="G9" s="34"/>
      <c r="H9" s="34"/>
      <c r="I9" s="34"/>
      <c r="J9" s="34"/>
      <c r="K9" s="34"/>
      <c r="L9" s="34"/>
    </row>
    <row r="10" spans="1:12" ht="14.25">
      <c r="A10" s="242"/>
      <c r="B10" s="116" t="s">
        <v>20</v>
      </c>
      <c r="C10" s="144"/>
      <c r="D10" s="144"/>
      <c r="E10" s="152"/>
      <c r="F10" s="34"/>
      <c r="G10" s="34"/>
      <c r="H10" s="34"/>
      <c r="I10" s="34"/>
      <c r="J10" s="34"/>
      <c r="K10" s="34"/>
      <c r="L10" s="34"/>
    </row>
    <row r="11" spans="1:12" ht="14.25">
      <c r="A11" s="242"/>
      <c r="B11" s="116" t="s">
        <v>155</v>
      </c>
      <c r="C11" s="144"/>
      <c r="D11" s="144"/>
      <c r="E11" s="152"/>
      <c r="F11" s="34"/>
      <c r="G11" s="34"/>
      <c r="H11" s="34"/>
      <c r="I11" s="34"/>
      <c r="J11" s="34"/>
      <c r="K11" s="34"/>
      <c r="L11" s="34"/>
    </row>
    <row r="12" spans="1:12" ht="28.5">
      <c r="A12" s="242"/>
      <c r="B12" s="116" t="s">
        <v>156</v>
      </c>
      <c r="C12" s="144"/>
      <c r="D12" s="144"/>
      <c r="E12" s="152"/>
      <c r="F12" s="34"/>
      <c r="G12" s="34"/>
      <c r="H12" s="34"/>
      <c r="I12" s="34"/>
      <c r="J12" s="34"/>
      <c r="K12" s="34"/>
      <c r="L12" s="34"/>
    </row>
    <row r="13" spans="1:12" ht="14.25">
      <c r="A13" s="242"/>
      <c r="B13" s="116" t="s">
        <v>157</v>
      </c>
      <c r="C13" s="144"/>
      <c r="D13" s="144"/>
      <c r="E13" s="152"/>
      <c r="F13" s="34"/>
      <c r="G13" s="34"/>
      <c r="H13" s="34"/>
      <c r="I13" s="34"/>
      <c r="J13" s="34"/>
      <c r="K13" s="34"/>
      <c r="L13" s="34"/>
    </row>
    <row r="14" spans="1:12" ht="14.25">
      <c r="A14" s="242" t="s">
        <v>159</v>
      </c>
      <c r="B14" s="114" t="s">
        <v>15</v>
      </c>
      <c r="C14" s="144"/>
      <c r="D14" s="144"/>
      <c r="E14" s="152"/>
      <c r="F14" s="34"/>
      <c r="G14" s="34"/>
      <c r="H14" s="34"/>
      <c r="I14" s="34"/>
      <c r="J14" s="34"/>
      <c r="K14" s="34"/>
      <c r="L14" s="34"/>
    </row>
    <row r="15" spans="1:12" ht="14.25">
      <c r="A15" s="242"/>
      <c r="B15" s="114" t="s">
        <v>13</v>
      </c>
      <c r="C15" s="167">
        <f>C16+C17+C18+C19</f>
        <v>0</v>
      </c>
      <c r="D15" s="167">
        <f>D16+D17+D18+D19</f>
        <v>0</v>
      </c>
      <c r="E15" s="167">
        <f>E16+E17+E18+E19</f>
        <v>0</v>
      </c>
      <c r="F15" s="34"/>
      <c r="G15" s="34"/>
      <c r="H15" s="34"/>
      <c r="I15" s="34"/>
      <c r="J15" s="34"/>
      <c r="K15" s="34"/>
      <c r="L15" s="34"/>
    </row>
    <row r="16" spans="1:12" ht="14.25">
      <c r="A16" s="242"/>
      <c r="B16" s="116" t="s">
        <v>20</v>
      </c>
      <c r="C16" s="144"/>
      <c r="D16" s="144"/>
      <c r="E16" s="152"/>
      <c r="F16" s="34"/>
      <c r="G16" s="34"/>
      <c r="H16" s="34"/>
      <c r="I16" s="34"/>
      <c r="J16" s="34"/>
      <c r="K16" s="34"/>
      <c r="L16" s="34"/>
    </row>
    <row r="17" spans="1:12" ht="14.25">
      <c r="A17" s="243"/>
      <c r="B17" s="120" t="s">
        <v>155</v>
      </c>
      <c r="C17" s="168"/>
      <c r="D17" s="168"/>
      <c r="E17" s="169"/>
      <c r="F17" s="34"/>
      <c r="G17" s="34"/>
      <c r="H17" s="34"/>
      <c r="I17" s="34"/>
      <c r="J17" s="34"/>
      <c r="K17" s="34"/>
      <c r="L17" s="34"/>
    </row>
    <row r="18" spans="1:12" ht="28.5">
      <c r="A18" s="243"/>
      <c r="B18" s="120" t="s">
        <v>156</v>
      </c>
      <c r="C18" s="168"/>
      <c r="D18" s="168"/>
      <c r="E18" s="169"/>
      <c r="F18" s="34"/>
      <c r="G18" s="34"/>
      <c r="H18" s="34"/>
      <c r="I18" s="34"/>
      <c r="J18" s="34"/>
      <c r="K18" s="34"/>
      <c r="L18" s="34"/>
    </row>
    <row r="19" spans="1:12" ht="15" thickBot="1">
      <c r="A19" s="244"/>
      <c r="B19" s="117" t="s">
        <v>157</v>
      </c>
      <c r="C19" s="153"/>
      <c r="D19" s="153"/>
      <c r="E19" s="154"/>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D7" activePane="bottomRight" state="frozen"/>
      <selection activeCell="L18" sqref="L18"/>
      <selection pane="topRight" activeCell="L18" sqref="L18"/>
      <selection pane="bottomLeft" activeCell="L18" sqref="L18"/>
      <selection pane="bottomRight" activeCell="E13" sqref="E12:F13"/>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3" t="str">
        <f>'20. LI3'!B1</f>
        <v>სს "ხალიკ ბანკი საქართველო"</v>
      </c>
    </row>
    <row r="2" spans="1:7">
      <c r="A2" s="3" t="s">
        <v>55</v>
      </c>
      <c r="B2" s="198">
        <f>'20. LI3'!B2</f>
        <v>44196</v>
      </c>
    </row>
    <row r="3" spans="1:7">
      <c r="B3" s="15"/>
    </row>
    <row r="4" spans="1:7" ht="13.5" thickBot="1">
      <c r="A4" s="133" t="s">
        <v>177</v>
      </c>
      <c r="B4" s="94" t="s">
        <v>129</v>
      </c>
    </row>
    <row r="5" spans="1:7" s="15" customFormat="1" ht="14.25">
      <c r="A5" s="91"/>
      <c r="B5" s="63"/>
      <c r="C5" s="92" t="s">
        <v>0</v>
      </c>
      <c r="D5" s="39" t="s">
        <v>1</v>
      </c>
      <c r="E5" s="39" t="s">
        <v>2</v>
      </c>
      <c r="F5" s="39" t="s">
        <v>3</v>
      </c>
      <c r="G5" s="38" t="s">
        <v>4</v>
      </c>
    </row>
    <row r="6" spans="1:7" ht="85.5">
      <c r="A6" s="93"/>
      <c r="B6" s="35"/>
      <c r="C6" s="118" t="s">
        <v>186</v>
      </c>
      <c r="D6" s="111" t="s">
        <v>187</v>
      </c>
      <c r="E6" s="111" t="s">
        <v>189</v>
      </c>
      <c r="F6" s="111" t="s">
        <v>188</v>
      </c>
      <c r="G6" s="119" t="s">
        <v>23</v>
      </c>
    </row>
    <row r="7" spans="1:7" ht="14.25">
      <c r="A7" s="93">
        <v>1</v>
      </c>
      <c r="B7" s="121" t="s">
        <v>160</v>
      </c>
      <c r="C7" s="170">
        <f>SUM(C8:C11)</f>
        <v>65740</v>
      </c>
      <c r="D7" s="170">
        <f t="shared" ref="D7:G7" si="0">SUM(D8:D11)</f>
        <v>0</v>
      </c>
      <c r="E7" s="170">
        <f t="shared" si="0"/>
        <v>0</v>
      </c>
      <c r="F7" s="170">
        <f t="shared" si="0"/>
        <v>0</v>
      </c>
      <c r="G7" s="170">
        <f t="shared" si="0"/>
        <v>209908</v>
      </c>
    </row>
    <row r="8" spans="1:7" ht="14.25">
      <c r="A8" s="93">
        <v>2</v>
      </c>
      <c r="B8" s="36" t="s">
        <v>21</v>
      </c>
      <c r="C8" s="208">
        <f>'24. Rem1'!D9+'24. Rem1'!D17</f>
        <v>65740</v>
      </c>
      <c r="D8" s="209"/>
      <c r="E8" s="209"/>
      <c r="F8" s="209"/>
      <c r="G8" s="208">
        <v>209908</v>
      </c>
    </row>
    <row r="9" spans="1:7" ht="14.25">
      <c r="A9" s="93">
        <v>3</v>
      </c>
      <c r="B9" s="36" t="s">
        <v>22</v>
      </c>
      <c r="C9" s="173"/>
      <c r="D9" s="174"/>
      <c r="E9" s="174"/>
      <c r="F9" s="174"/>
      <c r="G9" s="175"/>
    </row>
    <row r="10" spans="1:7" ht="14.25">
      <c r="A10" s="93">
        <v>4</v>
      </c>
      <c r="B10" s="37" t="s">
        <v>153</v>
      </c>
      <c r="C10" s="173"/>
      <c r="D10" s="174"/>
      <c r="E10" s="174"/>
      <c r="F10" s="174"/>
      <c r="G10" s="175"/>
    </row>
    <row r="11" spans="1:7" ht="14.25">
      <c r="A11" s="93">
        <v>5</v>
      </c>
      <c r="B11" s="36" t="s">
        <v>154</v>
      </c>
      <c r="C11" s="173"/>
      <c r="D11" s="174"/>
      <c r="E11" s="174"/>
      <c r="F11" s="174"/>
      <c r="G11" s="175"/>
    </row>
    <row r="12" spans="1:7" ht="14.25">
      <c r="A12" s="93">
        <v>6</v>
      </c>
      <c r="B12" s="17" t="s">
        <v>161</v>
      </c>
      <c r="C12" s="157">
        <f>SUM(C13:C16)</f>
        <v>0</v>
      </c>
      <c r="D12" s="157">
        <f>SUM(D13:D16)</f>
        <v>0</v>
      </c>
      <c r="E12" s="157">
        <f>SUM(E13:E16)</f>
        <v>0</v>
      </c>
      <c r="F12" s="157">
        <f>SUM(F13:F16)</f>
        <v>0</v>
      </c>
      <c r="G12" s="158">
        <f>SUM(G13:G16)</f>
        <v>0</v>
      </c>
    </row>
    <row r="13" spans="1:7" ht="14.25">
      <c r="A13" s="93">
        <v>7</v>
      </c>
      <c r="B13" s="36" t="s">
        <v>21</v>
      </c>
      <c r="C13" s="163"/>
      <c r="D13" s="163"/>
      <c r="E13" s="163"/>
      <c r="F13" s="163"/>
      <c r="G13" s="164"/>
    </row>
    <row r="14" spans="1:7" ht="14.25">
      <c r="A14" s="93">
        <v>8</v>
      </c>
      <c r="B14" s="36" t="s">
        <v>22</v>
      </c>
      <c r="C14" s="163"/>
      <c r="D14" s="163"/>
      <c r="E14" s="163"/>
      <c r="F14" s="163"/>
      <c r="G14" s="164"/>
    </row>
    <row r="15" spans="1:7" ht="14.25">
      <c r="A15" s="93">
        <v>9</v>
      </c>
      <c r="B15" s="37" t="s">
        <v>153</v>
      </c>
      <c r="C15" s="163"/>
      <c r="D15" s="163"/>
      <c r="E15" s="163"/>
      <c r="F15" s="163"/>
      <c r="G15" s="164"/>
    </row>
    <row r="16" spans="1:7" ht="14.25">
      <c r="A16" s="93">
        <v>10</v>
      </c>
      <c r="B16" s="36" t="s">
        <v>154</v>
      </c>
      <c r="C16" s="163"/>
      <c r="D16" s="163"/>
      <c r="E16" s="163"/>
      <c r="F16" s="163"/>
      <c r="G16" s="164"/>
    </row>
    <row r="17" spans="1:7" ht="14.25">
      <c r="A17" s="93">
        <v>11</v>
      </c>
      <c r="B17" s="17" t="s">
        <v>111</v>
      </c>
      <c r="C17" s="157">
        <f>SUM(C18:C21)</f>
        <v>0</v>
      </c>
      <c r="D17" s="157">
        <f>SUM(D18:D21)</f>
        <v>0</v>
      </c>
      <c r="E17" s="157">
        <f>SUM(E18:E21)</f>
        <v>0</v>
      </c>
      <c r="F17" s="157">
        <f>SUM(F18:F21)</f>
        <v>0</v>
      </c>
      <c r="G17" s="158">
        <f>SUM(G18:G21)</f>
        <v>0</v>
      </c>
    </row>
    <row r="18" spans="1:7" ht="14.25">
      <c r="A18" s="93">
        <v>12</v>
      </c>
      <c r="B18" s="36" t="s">
        <v>21</v>
      </c>
      <c r="C18" s="163"/>
      <c r="D18" s="163"/>
      <c r="E18" s="163" t="s">
        <v>9</v>
      </c>
      <c r="F18" s="163"/>
      <c r="G18" s="164"/>
    </row>
    <row r="19" spans="1:7" ht="14.25">
      <c r="A19" s="93">
        <v>13</v>
      </c>
      <c r="B19" s="36" t="s">
        <v>22</v>
      </c>
      <c r="C19" s="163"/>
      <c r="D19" s="163"/>
      <c r="E19" s="163"/>
      <c r="F19" s="163"/>
      <c r="G19" s="164"/>
    </row>
    <row r="20" spans="1:7" ht="14.25">
      <c r="A20" s="93">
        <v>14</v>
      </c>
      <c r="B20" s="37" t="s">
        <v>153</v>
      </c>
      <c r="C20" s="163"/>
      <c r="D20" s="163"/>
      <c r="E20" s="163"/>
      <c r="F20" s="163"/>
      <c r="G20" s="164"/>
    </row>
    <row r="21" spans="1:7" ht="14.25">
      <c r="A21" s="93">
        <v>15</v>
      </c>
      <c r="B21" s="36" t="s">
        <v>154</v>
      </c>
      <c r="C21" s="163"/>
      <c r="D21" s="163"/>
      <c r="E21" s="163"/>
      <c r="F21" s="163"/>
      <c r="G21" s="164"/>
    </row>
    <row r="22" spans="1:7" ht="15" thickBot="1">
      <c r="A22" s="93">
        <v>16</v>
      </c>
      <c r="B22" s="57" t="s">
        <v>7</v>
      </c>
      <c r="C22" s="171">
        <f>C12+C17</f>
        <v>0</v>
      </c>
      <c r="D22" s="171">
        <f>D12+D17</f>
        <v>0</v>
      </c>
      <c r="E22" s="171">
        <f>E12+E17</f>
        <v>0</v>
      </c>
      <c r="F22" s="171">
        <f>F12+F17</f>
        <v>0</v>
      </c>
      <c r="G22" s="172">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F30" sqref="F30"/>
    </sheetView>
  </sheetViews>
  <sheetFormatPr defaultColWidth="9.140625" defaultRowHeight="12.75"/>
  <cols>
    <col min="1" max="1" width="10.5703125" style="3" bestFit="1" customWidth="1"/>
    <col min="2" max="2" width="37.28515625" style="3"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3" t="str">
        <f>'20. LI3'!B1</f>
        <v>სს "ხალიკ ბანკი საქართველო"</v>
      </c>
    </row>
    <row r="2" spans="1:15">
      <c r="A2" s="3" t="s">
        <v>55</v>
      </c>
      <c r="B2" s="196">
        <f>'20. LI3'!B2</f>
        <v>44196</v>
      </c>
    </row>
    <row r="4" spans="1:15" ht="39" thickBot="1">
      <c r="A4" s="133" t="s">
        <v>178</v>
      </c>
      <c r="B4" s="54" t="s">
        <v>194</v>
      </c>
    </row>
    <row r="5" spans="1:15">
      <c r="A5" s="56"/>
      <c r="B5" s="58"/>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45" t="s">
        <v>62</v>
      </c>
      <c r="D6" s="245"/>
      <c r="E6" s="245"/>
      <c r="F6" s="247" t="s">
        <v>63</v>
      </c>
      <c r="G6" s="247"/>
      <c r="H6" s="247"/>
      <c r="I6" s="247"/>
      <c r="J6" s="247"/>
      <c r="K6" s="247"/>
      <c r="L6" s="247"/>
      <c r="M6" s="247" t="s">
        <v>64</v>
      </c>
      <c r="N6" s="247"/>
      <c r="O6" s="246"/>
    </row>
    <row r="7" spans="1:15" ht="15" customHeight="1">
      <c r="A7" s="22"/>
      <c r="B7" s="5"/>
      <c r="C7" s="247" t="s">
        <v>65</v>
      </c>
      <c r="D7" s="247" t="s">
        <v>66</v>
      </c>
      <c r="E7" s="247" t="s">
        <v>103</v>
      </c>
      <c r="F7" s="247" t="s">
        <v>67</v>
      </c>
      <c r="G7" s="247"/>
      <c r="H7" s="247" t="s">
        <v>68</v>
      </c>
      <c r="I7" s="247" t="s">
        <v>69</v>
      </c>
      <c r="J7" s="247"/>
      <c r="K7" s="248" t="s">
        <v>8</v>
      </c>
      <c r="L7" s="248"/>
      <c r="M7" s="245" t="s">
        <v>104</v>
      </c>
      <c r="N7" s="245" t="s">
        <v>109</v>
      </c>
      <c r="O7" s="246" t="s">
        <v>110</v>
      </c>
    </row>
    <row r="8" spans="1:15" ht="38.25">
      <c r="A8" s="22"/>
      <c r="B8" s="5"/>
      <c r="C8" s="247"/>
      <c r="D8" s="247"/>
      <c r="E8" s="247"/>
      <c r="F8" s="180" t="s">
        <v>16</v>
      </c>
      <c r="G8" s="180" t="s">
        <v>70</v>
      </c>
      <c r="H8" s="247"/>
      <c r="I8" s="180" t="s">
        <v>107</v>
      </c>
      <c r="J8" s="180" t="s">
        <v>108</v>
      </c>
      <c r="K8" s="181" t="s">
        <v>71</v>
      </c>
      <c r="L8" s="181" t="s">
        <v>72</v>
      </c>
      <c r="M8" s="245"/>
      <c r="N8" s="245"/>
      <c r="O8" s="246"/>
    </row>
    <row r="9" spans="1:15">
      <c r="A9" s="60"/>
      <c r="B9" s="55" t="s">
        <v>14</v>
      </c>
      <c r="C9" s="183"/>
      <c r="D9" s="183"/>
      <c r="E9" s="183"/>
      <c r="F9" s="183"/>
      <c r="G9" s="183"/>
      <c r="H9" s="183"/>
      <c r="I9" s="183"/>
      <c r="J9" s="183"/>
      <c r="K9" s="183"/>
      <c r="L9" s="183"/>
      <c r="M9" s="183"/>
      <c r="N9" s="183"/>
      <c r="O9" s="184"/>
    </row>
    <row r="10" spans="1:15">
      <c r="A10" s="22">
        <v>1</v>
      </c>
      <c r="B10" s="53" t="s">
        <v>95</v>
      </c>
      <c r="C10" s="176">
        <f>SUM(C11:C17)</f>
        <v>0</v>
      </c>
      <c r="D10" s="176">
        <f>SUM(D11:D17)</f>
        <v>0</v>
      </c>
      <c r="E10" s="176">
        <f>SUM(E11:E17)</f>
        <v>0</v>
      </c>
      <c r="F10" s="177">
        <f t="shared" ref="F10:O10" si="0">SUM(F11:F17)</f>
        <v>0</v>
      </c>
      <c r="G10" s="177">
        <f t="shared" si="0"/>
        <v>0</v>
      </c>
      <c r="H10" s="176">
        <f t="shared" si="0"/>
        <v>0</v>
      </c>
      <c r="I10" s="176">
        <f t="shared" si="0"/>
        <v>0</v>
      </c>
      <c r="J10" s="176">
        <f t="shared" si="0"/>
        <v>0</v>
      </c>
      <c r="K10" s="176">
        <f t="shared" si="0"/>
        <v>0</v>
      </c>
      <c r="L10" s="176">
        <f t="shared" si="0"/>
        <v>0</v>
      </c>
      <c r="M10" s="177">
        <f>SUM(M11:M17)</f>
        <v>0</v>
      </c>
      <c r="N10" s="177">
        <f t="shared" si="0"/>
        <v>0</v>
      </c>
      <c r="O10" s="178">
        <f t="shared" si="0"/>
        <v>0</v>
      </c>
    </row>
    <row r="11" spans="1:15">
      <c r="A11" s="22">
        <v>1.1000000000000001</v>
      </c>
      <c r="B11" s="5"/>
      <c r="C11" s="143"/>
      <c r="D11" s="143"/>
      <c r="E11" s="176">
        <f>C11+D11</f>
        <v>0</v>
      </c>
      <c r="F11" s="143"/>
      <c r="G11" s="143"/>
      <c r="H11" s="143"/>
      <c r="I11" s="143"/>
      <c r="J11" s="143"/>
      <c r="K11" s="179"/>
      <c r="L11" s="179"/>
      <c r="M11" s="176">
        <f>C11+F11-H11-I11</f>
        <v>0</v>
      </c>
      <c r="N11" s="176">
        <f>D11+G11+H11-J11+K11-L11</f>
        <v>0</v>
      </c>
      <c r="O11" s="178">
        <f t="shared" ref="O11:O17" si="1">M11+N11</f>
        <v>0</v>
      </c>
    </row>
    <row r="12" spans="1:15">
      <c r="A12" s="22">
        <v>1.2</v>
      </c>
      <c r="B12" s="5"/>
      <c r="C12" s="143"/>
      <c r="D12" s="143"/>
      <c r="E12" s="176">
        <f t="shared" ref="E12:E17" si="2">C12+D12</f>
        <v>0</v>
      </c>
      <c r="F12" s="143"/>
      <c r="G12" s="143"/>
      <c r="H12" s="143"/>
      <c r="I12" s="143"/>
      <c r="J12" s="143"/>
      <c r="K12" s="179"/>
      <c r="L12" s="179"/>
      <c r="M12" s="176">
        <f t="shared" ref="M12:M15" si="3">C12+F12-H12-I12</f>
        <v>0</v>
      </c>
      <c r="N12" s="176">
        <f t="shared" ref="N12:N17" si="4">D12+G12+H12-J12+K12-L12</f>
        <v>0</v>
      </c>
      <c r="O12" s="178">
        <f t="shared" si="1"/>
        <v>0</v>
      </c>
    </row>
    <row r="13" spans="1:15">
      <c r="A13" s="22">
        <v>1.3</v>
      </c>
      <c r="B13" s="5"/>
      <c r="C13" s="143"/>
      <c r="D13" s="143"/>
      <c r="E13" s="176">
        <f t="shared" si="2"/>
        <v>0</v>
      </c>
      <c r="F13" s="143"/>
      <c r="G13" s="143"/>
      <c r="H13" s="143"/>
      <c r="I13" s="143"/>
      <c r="J13" s="143"/>
      <c r="K13" s="179"/>
      <c r="L13" s="179"/>
      <c r="M13" s="176">
        <f t="shared" si="3"/>
        <v>0</v>
      </c>
      <c r="N13" s="176">
        <f t="shared" si="4"/>
        <v>0</v>
      </c>
      <c r="O13" s="178">
        <f t="shared" si="1"/>
        <v>0</v>
      </c>
    </row>
    <row r="14" spans="1:15">
      <c r="A14" s="22">
        <v>1.4</v>
      </c>
      <c r="B14" s="5"/>
      <c r="C14" s="143"/>
      <c r="D14" s="143"/>
      <c r="E14" s="176">
        <f t="shared" si="2"/>
        <v>0</v>
      </c>
      <c r="F14" s="143"/>
      <c r="G14" s="143"/>
      <c r="H14" s="143"/>
      <c r="I14" s="143"/>
      <c r="J14" s="143"/>
      <c r="K14" s="179"/>
      <c r="L14" s="179"/>
      <c r="M14" s="176">
        <f t="shared" si="3"/>
        <v>0</v>
      </c>
      <c r="N14" s="176">
        <f t="shared" si="4"/>
        <v>0</v>
      </c>
      <c r="O14" s="178">
        <f t="shared" si="1"/>
        <v>0</v>
      </c>
    </row>
    <row r="15" spans="1:15">
      <c r="A15" s="22">
        <v>1.5</v>
      </c>
      <c r="B15" s="5"/>
      <c r="C15" s="143"/>
      <c r="D15" s="143"/>
      <c r="E15" s="176">
        <f t="shared" si="2"/>
        <v>0</v>
      </c>
      <c r="F15" s="143"/>
      <c r="G15" s="143"/>
      <c r="H15" s="143"/>
      <c r="I15" s="143"/>
      <c r="J15" s="143"/>
      <c r="K15" s="179"/>
      <c r="L15" s="179"/>
      <c r="M15" s="176">
        <f t="shared" si="3"/>
        <v>0</v>
      </c>
      <c r="N15" s="176">
        <f t="shared" si="4"/>
        <v>0</v>
      </c>
      <c r="O15" s="178">
        <f t="shared" si="1"/>
        <v>0</v>
      </c>
    </row>
    <row r="16" spans="1:15">
      <c r="A16" s="22">
        <v>1.6</v>
      </c>
      <c r="B16" s="5"/>
      <c r="C16" s="143"/>
      <c r="D16" s="143"/>
      <c r="E16" s="176">
        <f t="shared" si="2"/>
        <v>0</v>
      </c>
      <c r="F16" s="143"/>
      <c r="G16" s="143"/>
      <c r="H16" s="143"/>
      <c r="I16" s="143"/>
      <c r="J16" s="143"/>
      <c r="K16" s="179"/>
      <c r="L16" s="179"/>
      <c r="M16" s="176">
        <f>C16+F16-H16-I16</f>
        <v>0</v>
      </c>
      <c r="N16" s="176">
        <f t="shared" si="4"/>
        <v>0</v>
      </c>
      <c r="O16" s="178">
        <f t="shared" si="1"/>
        <v>0</v>
      </c>
    </row>
    <row r="17" spans="1:15">
      <c r="A17" s="22" t="s">
        <v>96</v>
      </c>
      <c r="B17" s="5"/>
      <c r="C17" s="143"/>
      <c r="D17" s="143"/>
      <c r="E17" s="176">
        <f t="shared" si="2"/>
        <v>0</v>
      </c>
      <c r="F17" s="143"/>
      <c r="G17" s="143"/>
      <c r="H17" s="143"/>
      <c r="I17" s="143"/>
      <c r="J17" s="143"/>
      <c r="K17" s="179"/>
      <c r="L17" s="179"/>
      <c r="M17" s="176">
        <f>C17+F17-H17-I17</f>
        <v>0</v>
      </c>
      <c r="N17" s="176">
        <f t="shared" si="4"/>
        <v>0</v>
      </c>
      <c r="O17" s="178">
        <f t="shared" si="1"/>
        <v>0</v>
      </c>
    </row>
    <row r="18" spans="1:15">
      <c r="A18" s="60"/>
      <c r="B18" s="8" t="s">
        <v>111</v>
      </c>
      <c r="C18" s="183"/>
      <c r="D18" s="183"/>
      <c r="E18" s="183"/>
      <c r="F18" s="183"/>
      <c r="G18" s="183"/>
      <c r="H18" s="183"/>
      <c r="I18" s="183"/>
      <c r="J18" s="183"/>
      <c r="K18" s="183"/>
      <c r="L18" s="183"/>
      <c r="M18" s="183"/>
      <c r="N18" s="183"/>
      <c r="O18" s="184"/>
    </row>
    <row r="19" spans="1:15" ht="11.25" customHeight="1" thickBot="1">
      <c r="A19" s="62">
        <v>2</v>
      </c>
      <c r="B19" s="185" t="s">
        <v>95</v>
      </c>
      <c r="C19" s="186"/>
      <c r="D19" s="186"/>
      <c r="E19" s="186"/>
      <c r="F19" s="186"/>
      <c r="G19" s="186"/>
      <c r="H19" s="186"/>
      <c r="I19" s="186"/>
      <c r="J19" s="186"/>
      <c r="K19" s="186"/>
      <c r="L19" s="186"/>
      <c r="M19" s="186">
        <f>C19+F19-H19-I19</f>
        <v>0</v>
      </c>
      <c r="N19" s="186">
        <f t="shared" ref="N19" si="5">D19+G19+H19-J19+K19-L19</f>
        <v>0</v>
      </c>
      <c r="O19" s="187">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GdpxaGAjbdu9Oc2/nI9WT3noFb8boTBnWeB+iiQMQ70=</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39DRNE6Lh8eljpOx/9Yt4Pnjzf1Hzzvn+q4645Epc8k=</DigestValue>
    </Reference>
  </SignedInfo>
  <SignatureValue>lCuHHKxsGSsUuSEk5Yxds+Hy4OMaYLEnNo6vleHAMAnf8zOv+XxobSm2/HjbxE0YP3SJgvmtoyEc
N2yze4KswDK3g84VlJwqVQdGgjk5oD9GE5iCxipRMfkB/KSqiDmFa5mzVWJcuD3PoQ43TienTyXA
XzcLvcCK6D4BDGj2F3pkixKVR84NAInsOWzG2gmKo4xYrGDTwhTMkHhSGo6RutSM1A1b1SlxuvEQ
w6NqGheH6BPQhxZjqIhVkGRlJnmYiC0D6xccv4VvUhqFH3pIPWhJc2o/yK8bqoBQ3vc1JqDJ/adl
UPOP0mga6X5sZeKY9Iy/e3yJNF6IiGnUcE+FOw==</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mGa9pZRpIkjoisSQ85CPkEOheNGLS2E/FnzPPd1BghQ=</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N4fIJ4xTLuOTST8l30w89uGr83ts2O4XCaxGeNCMtjE=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eSmYQcvLQAF9QhXAIoGRtfze4+t6pGmV/h8ldg5kk3s=</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xcp1bLHufk0ycp5LJUoa+dWNqquza2XjluijgmYM9Ug=</DigestValue>
      </Reference>
      <Reference URI="/xl/styles.xml?ContentType=application/vnd.openxmlformats-officedocument.spreadsheetml.styles+xml">
        <DigestMethod Algorithm="http://www.w3.org/2001/04/xmlenc#sha256"/>
        <DigestValue>o0N1o2GGEqoZovFPRFFLMFMoOYaToJ6KtiVr7hT7rV8=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GtOqe+GE+zbfSIlDgeycQ4zLjygcC7GqP8XYlys0erk=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mfENtBnD+gjNC7B16TjQbDt5ne7z4/nHH7oT2BPlwfg=</DigestValue>
      </Reference>
      <Reference URI="/xl/worksheets/sheet10.xml?ContentType=application/vnd.openxmlformats-officedocument.spreadsheetml.worksheet+xml">
        <DigestMethod Algorithm="http://www.w3.org/2001/04/xmlenc#sha256"/>
        <DigestValue>CX9LO006IOu+biyJy8u1PWCKwBxNmf5nd7FWRVKip6Y=</DigestValue>
      </Reference>
      <Reference URI="/xl/worksheets/sheet2.xml?ContentType=application/vnd.openxmlformats-officedocument.spreadsheetml.worksheet+xml">
        <DigestMethod Algorithm="http://www.w3.org/2001/04/xmlenc#sha256"/>
        <DigestValue>NwyxYv4VphUMFbuxFy1bupUGzSmwVev+k5SE3IndTAg=</DigestValue>
      </Reference>
      <Reference URI="/xl/worksheets/sheet3.xml?ContentType=application/vnd.openxmlformats-officedocument.spreadsheetml.worksheet+xml">
        <DigestMethod Algorithm="http://www.w3.org/2001/04/xmlenc#sha256"/>
        <DigestValue>eoPgEIeT6kRaVQPmD7Jxla5gmcsPvPI/LyiSZGe9qTY=</DigestValue>
      </Reference>
      <Reference URI="/xl/worksheets/sheet4.xml?ContentType=application/vnd.openxmlformats-officedocument.spreadsheetml.worksheet+xml">
        <DigestMethod Algorithm="http://www.w3.org/2001/04/xmlenc#sha256"/>
        <DigestValue>8TptDviLXplA5BK/dTCqVf+pzzCVZU9ILQHJc/raGTM=</DigestValue>
      </Reference>
      <Reference URI="/xl/worksheets/sheet5.xml?ContentType=application/vnd.openxmlformats-officedocument.spreadsheetml.worksheet+xml">
        <DigestMethod Algorithm="http://www.w3.org/2001/04/xmlenc#sha256"/>
        <DigestValue>U+nb3fcnBvc8qdU0BI0mbjigr11SttlbzYDqBbuopt4=</DigestValue>
      </Reference>
      <Reference URI="/xl/worksheets/sheet6.xml?ContentType=application/vnd.openxmlformats-officedocument.spreadsheetml.worksheet+xml">
        <DigestMethod Algorithm="http://www.w3.org/2001/04/xmlenc#sha256"/>
        <DigestValue>UK+oh5npN9Xv8YHFmVLTQY045gXID/Y2jzizGDYPsEE=</DigestValue>
      </Reference>
      <Reference URI="/xl/worksheets/sheet7.xml?ContentType=application/vnd.openxmlformats-officedocument.spreadsheetml.worksheet+xml">
        <DigestMethod Algorithm="http://www.w3.org/2001/04/xmlenc#sha256"/>
        <DigestValue>0OZoeTj/lXsah8xvL5/6b+VYgHQPl0yAE7IKkpgsRHE=</DigestValue>
      </Reference>
      <Reference URI="/xl/worksheets/sheet8.xml?ContentType=application/vnd.openxmlformats-officedocument.spreadsheetml.worksheet+xml">
        <DigestMethod Algorithm="http://www.w3.org/2001/04/xmlenc#sha256"/>
        <DigestValue>C92uGpQaPBhDfxytCOuoXtHvmRyAJ9Wre+SygxgMWBI=</DigestValue>
      </Reference>
      <Reference URI="/xl/worksheets/sheet9.xml?ContentType=application/vnd.openxmlformats-officedocument.spreadsheetml.worksheet+xml">
        <DigestMethod Algorithm="http://www.w3.org/2001/04/xmlenc#sha256"/>
        <DigestValue>agluJo3GtJjOsSvTzMiICaeR9Pfc1voyldEGjWZPYSc=</DigestValue>
      </Reference>
    </Manifest>
    <SignatureProperties>
      <SignatureProperty Id="idSignatureTime" Target="#idPackageSignature">
        <mdssi:SignatureTime xmlns:mdssi="http://schemas.openxmlformats.org/package/2006/digital-signature">
          <mdssi:Format>YYYY-MM-DDThh:mm:ssTZD</mdssi:Format>
          <mdssi:Value>2022-06-03T11:44:03Z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2022-06-03T11:44:03Z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MTw0aOunfxfwL4Ks+3oWznTsHkJIpd8JnYuvCvfpbuc=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3C9AOYp1pI0X/TfT6Mpg7m0kNTXS4RhMoz5spRYtGoc=</DigestValue>
    </Reference>
  </SignedInfo>
  <SignatureValue>KPFQfEeOPp1l/yblp9CIsT7xLQelA6vLMacSN6HuUXjepDNtaAwNnEYQMVyr6biBCeQXPsWuRALC
+SCPEGkI6Mwm0Di0zGGDARvscZ+V3nnVbetfSGJ9wuLwcPgvnShRzqZ+BGNcRYx9PWGzISdkXRP0
VvrYb0C7cans6r+Z62CeXraHmDgi3S9MiFf8NkIxIJKrcyQkuAOMt83SpZLNibhEu+fsMD0TQ0jO
Rcyg8TcvVjcyLWxLZnqZa0ktqhDAozdu3ALut/55Pc3h3Mpw2uJFpr21ueIQUJTChxPJufNG+9np
cTr405doCUZLK7OQIGLYN276eCBPFsw1+neOoA==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mGa9pZRpIkjoisSQ85CPkEOheNGLS2E/FnzPPd1BghQ=</DigestValue>
      </Reference>
      <Reference URI="/xl/comments1.xml?ContentType=application/vnd.openxmlformats-officedocument.spreadsheetml.comments+xml">
        <DigestMethod Algorithm="http://www.w3.org/2001/04/xmlenc#sha256"/>
        <DigestValue>GkGE9jqOLzbl31A6JN+SL/BGm9OKXsXX5F+rOylmjn0=</DigestValue>
      </Reference>
      <Reference URI="/xl/drawings/vmlDrawing1.vml?ContentType=application/vnd.openxmlformats-officedocument.vmlDrawing">
        <DigestMethod Algorithm="http://www.w3.org/2001/04/xmlenc#sha256"/>
        <DigestValue>N4fIJ4xTLuOTST8l30w89uGr83ts2O4XCaxGeNCMtjE=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eSmYQcvLQAF9QhXAIoGRtfze4+t6pGmV/h8ldg5kk3s=</DigestValue>
      </Reference>
      <Reference URI="/xl/printerSettings/printerSettings2.bin?ContentType=application/vnd.openxmlformats-officedocument.spreadsheetml.printerSettings">
        <DigestMethod Algorithm="http://www.w3.org/2001/04/xmlenc#sha256"/>
        <DigestValue>5nfSrRWqDXrFGN9c4a4663fadbFgqLx1bEtBEoOn46A=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xcp1bLHufk0ycp5LJUoa+dWNqquza2XjluijgmYM9Ug=</DigestValue>
      </Reference>
      <Reference URI="/xl/styles.xml?ContentType=application/vnd.openxmlformats-officedocument.spreadsheetml.styles+xml">
        <DigestMethod Algorithm="http://www.w3.org/2001/04/xmlenc#sha256"/>
        <DigestValue>o0N1o2GGEqoZovFPRFFLMFMoOYaToJ6KtiVr7hT7rV8=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GtOqe+GE+zbfSIlDgeycQ4zLjygcC7GqP8XYlys0erk=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3LGHJcwwP5qHp0ojw8pTFHgvfdIe72BR7GBN09dcrUI=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mfENtBnD+gjNC7B16TjQbDt5ne7z4/nHH7oT2BPlwfg=</DigestValue>
      </Reference>
      <Reference URI="/xl/worksheets/sheet10.xml?ContentType=application/vnd.openxmlformats-officedocument.spreadsheetml.worksheet+xml">
        <DigestMethod Algorithm="http://www.w3.org/2001/04/xmlenc#sha256"/>
        <DigestValue>CX9LO006IOu+biyJy8u1PWCKwBxNmf5nd7FWRVKip6Y=</DigestValue>
      </Reference>
      <Reference URI="/xl/worksheets/sheet2.xml?ContentType=application/vnd.openxmlformats-officedocument.spreadsheetml.worksheet+xml">
        <DigestMethod Algorithm="http://www.w3.org/2001/04/xmlenc#sha256"/>
        <DigestValue>NwyxYv4VphUMFbuxFy1bupUGzSmwVev+k5SE3IndTAg=</DigestValue>
      </Reference>
      <Reference URI="/xl/worksheets/sheet3.xml?ContentType=application/vnd.openxmlformats-officedocument.spreadsheetml.worksheet+xml">
        <DigestMethod Algorithm="http://www.w3.org/2001/04/xmlenc#sha256"/>
        <DigestValue>eoPgEIeT6kRaVQPmD7Jxla5gmcsPvPI/LyiSZGe9qTY=</DigestValue>
      </Reference>
      <Reference URI="/xl/worksheets/sheet4.xml?ContentType=application/vnd.openxmlformats-officedocument.spreadsheetml.worksheet+xml">
        <DigestMethod Algorithm="http://www.w3.org/2001/04/xmlenc#sha256"/>
        <DigestValue>8TptDviLXplA5BK/dTCqVf+pzzCVZU9ILQHJc/raGTM=</DigestValue>
      </Reference>
      <Reference URI="/xl/worksheets/sheet5.xml?ContentType=application/vnd.openxmlformats-officedocument.spreadsheetml.worksheet+xml">
        <DigestMethod Algorithm="http://www.w3.org/2001/04/xmlenc#sha256"/>
        <DigestValue>U+nb3fcnBvc8qdU0BI0mbjigr11SttlbzYDqBbuopt4=</DigestValue>
      </Reference>
      <Reference URI="/xl/worksheets/sheet6.xml?ContentType=application/vnd.openxmlformats-officedocument.spreadsheetml.worksheet+xml">
        <DigestMethod Algorithm="http://www.w3.org/2001/04/xmlenc#sha256"/>
        <DigestValue>UK+oh5npN9Xv8YHFmVLTQY045gXID/Y2jzizGDYPsEE=</DigestValue>
      </Reference>
      <Reference URI="/xl/worksheets/sheet7.xml?ContentType=application/vnd.openxmlformats-officedocument.spreadsheetml.worksheet+xml">
        <DigestMethod Algorithm="http://www.w3.org/2001/04/xmlenc#sha256"/>
        <DigestValue>0OZoeTj/lXsah8xvL5/6b+VYgHQPl0yAE7IKkpgsRHE=</DigestValue>
      </Reference>
      <Reference URI="/xl/worksheets/sheet8.xml?ContentType=application/vnd.openxmlformats-officedocument.spreadsheetml.worksheet+xml">
        <DigestMethod Algorithm="http://www.w3.org/2001/04/xmlenc#sha256"/>
        <DigestValue>C92uGpQaPBhDfxytCOuoXtHvmRyAJ9Wre+SygxgMWBI=</DigestValue>
      </Reference>
      <Reference URI="/xl/worksheets/sheet9.xml?ContentType=application/vnd.openxmlformats-officedocument.spreadsheetml.worksheet+xml">
        <DigestMethod Algorithm="http://www.w3.org/2001/04/xmlenc#sha256"/>
        <DigestValue>agluJo3GtJjOsSvTzMiICaeR9Pfc1voyldEGjWZPYSc=</DigestValue>
      </Reference>
    </Manifest>
    <SignatureProperties>
      <SignatureProperty Id="idSignatureTime" Target="#idPackageSignature">
        <mdssi:SignatureTime xmlns:mdssi="http://schemas.openxmlformats.org/package/2006/digital-signature">
          <mdssi:Format>YYYY-MM-DDThh:mm:ssTZD</mdssi:Format>
          <mdssi:Value>2022-06-03T12:06:23Z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2022-06-03T12:06:23Z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Info</vt:lpstr>
      <vt:lpstr>20. LI3</vt:lpstr>
      <vt:lpstr>21. LI4</vt:lpstr>
      <vt:lpstr>22. OR1</vt:lpstr>
      <vt:lpstr>23. OR2</vt:lpstr>
      <vt:lpstr>24. Rem1</vt:lpstr>
      <vt:lpstr>25. Rem 2</vt:lpstr>
      <vt:lpstr>26. Rem 3</vt:lpstr>
      <vt:lpstr>27. REM 4</vt:lpstr>
      <vt:lpstr>Instruction</vt:lpstr>
      <vt:lpstr>'20. LI3'!_Toc508629803</vt:lpstr>
      <vt:lpstr>'20. LI3'!_Toc508629806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2022-06-03T11:42:04Z</dcterms:modified>
</cp:coreProperties>
</file>