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400" tabRatio="919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 calcOnSave="0"/>
</workbook>
</file>

<file path=xl/calcChain.xml><?xml version="1.0" encoding="utf-8"?>
<calcChain xmlns="http://schemas.openxmlformats.org/spreadsheetml/2006/main">
  <c r="C8" i="50" l="1"/>
  <c r="E10" i="40" l="1"/>
  <c r="D10" i="40"/>
  <c r="C10" i="40"/>
  <c r="F10" i="40" l="1"/>
  <c r="G10" i="40" s="1"/>
  <c r="N19" i="63"/>
  <c r="M19" i="63"/>
  <c r="O19" i="63" s="1"/>
  <c r="D15" i="48" l="1"/>
  <c r="D8" i="50" s="1"/>
  <c r="G22" i="50" l="1"/>
  <c r="G17" i="50"/>
  <c r="F17" i="50"/>
  <c r="E17" i="50"/>
  <c r="D17" i="50"/>
  <c r="D22" i="50" s="1"/>
  <c r="C17" i="50"/>
  <c r="G12" i="50"/>
  <c r="F12" i="50"/>
  <c r="F22" i="50" s="1"/>
  <c r="E12" i="50"/>
  <c r="D12" i="50"/>
  <c r="C12" i="50"/>
  <c r="C22" i="50" s="1"/>
  <c r="G7" i="50"/>
  <c r="F7" i="50"/>
  <c r="E7" i="50"/>
  <c r="D7" i="50"/>
  <c r="C7" i="50"/>
  <c r="F15" i="48"/>
  <c r="E15" i="48"/>
  <c r="F7" i="48"/>
  <c r="F22" i="48" s="1"/>
  <c r="E7" i="48"/>
  <c r="D7" i="48"/>
  <c r="D22" i="48" s="1"/>
  <c r="M47" i="67"/>
  <c r="L47" i="67"/>
  <c r="K47" i="67"/>
  <c r="J47" i="67"/>
  <c r="I47" i="67"/>
  <c r="H47" i="67"/>
  <c r="G47" i="67"/>
  <c r="F47" i="67"/>
  <c r="E47" i="67"/>
  <c r="D47" i="67"/>
  <c r="C47" i="67"/>
  <c r="N46" i="67"/>
  <c r="N45" i="67"/>
  <c r="N44" i="67"/>
  <c r="N43" i="67"/>
  <c r="N42" i="67"/>
  <c r="N41" i="67"/>
  <c r="N40" i="67"/>
  <c r="N39" i="67"/>
  <c r="O34" i="67"/>
  <c r="N34" i="67"/>
  <c r="M34" i="67"/>
  <c r="L34" i="67"/>
  <c r="K34" i="67"/>
  <c r="J34" i="67"/>
  <c r="I34" i="67"/>
  <c r="H34" i="67"/>
  <c r="G34" i="67"/>
  <c r="F34" i="67"/>
  <c r="E34" i="67"/>
  <c r="D34" i="67"/>
  <c r="C34" i="67"/>
  <c r="P33" i="67"/>
  <c r="P32" i="67"/>
  <c r="P31" i="67"/>
  <c r="P30" i="67"/>
  <c r="P29" i="67"/>
  <c r="P28" i="67"/>
  <c r="P26" i="67"/>
  <c r="P25" i="67"/>
  <c r="P24" i="67"/>
  <c r="S19" i="67"/>
  <c r="R19" i="67"/>
  <c r="Q19" i="67"/>
  <c r="P19" i="67"/>
  <c r="O19" i="67"/>
  <c r="N19" i="67"/>
  <c r="M19" i="67"/>
  <c r="L19" i="67"/>
  <c r="K19" i="67"/>
  <c r="J19" i="67"/>
  <c r="I19" i="67"/>
  <c r="H19" i="67"/>
  <c r="G19" i="67"/>
  <c r="F19" i="67"/>
  <c r="E19" i="67"/>
  <c r="D19" i="67"/>
  <c r="C19" i="67"/>
  <c r="T17" i="67"/>
  <c r="T16" i="67"/>
  <c r="T15" i="67"/>
  <c r="T14" i="67"/>
  <c r="T13" i="67"/>
  <c r="T12" i="67"/>
  <c r="T11" i="67"/>
  <c r="T10" i="67"/>
  <c r="T9" i="67"/>
  <c r="P34" i="67" l="1"/>
  <c r="E22" i="48"/>
  <c r="T19" i="67"/>
  <c r="N47" i="67"/>
  <c r="E22" i="50"/>
  <c r="E15" i="72"/>
  <c r="D15" i="72"/>
  <c r="C15" i="72"/>
  <c r="E9" i="72"/>
  <c r="D9" i="72"/>
  <c r="C9" i="72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M17" i="63"/>
  <c r="M11" i="63"/>
  <c r="E11" i="63"/>
  <c r="E17" i="63"/>
  <c r="D10" i="63"/>
  <c r="C10" i="63"/>
  <c r="F10" i="63"/>
  <c r="G10" i="63"/>
  <c r="H10" i="63"/>
  <c r="I10" i="63"/>
  <c r="J10" i="63"/>
  <c r="K10" i="63"/>
  <c r="L10" i="63"/>
  <c r="N10" i="63" l="1"/>
  <c r="M10" i="63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O10" i="63"/>
</calcChain>
</file>

<file path=xl/comments1.xml><?xml version="1.0" encoding="utf-8"?>
<comments xmlns="http://schemas.openxmlformats.org/spreadsheetml/2006/main">
  <authors>
    <author>Author</author>
  </authors>
  <commentList>
    <comment ref="T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ჩასწორებულია 11/05/2017-ში</t>
        </r>
      </text>
    </comment>
  </commentList>
</comments>
</file>

<file path=xl/sharedStrings.xml><?xml version="1.0" encoding="utf-8"?>
<sst xmlns="http://schemas.openxmlformats.org/spreadsheetml/2006/main" count="280" uniqueCount="171">
  <si>
    <t>a</t>
  </si>
  <si>
    <t>b</t>
  </si>
  <si>
    <t>c</t>
  </si>
  <si>
    <t>d</t>
  </si>
  <si>
    <t>e</t>
  </si>
  <si>
    <t>f</t>
  </si>
  <si>
    <t xml:space="preserve">                                                                </t>
  </si>
  <si>
    <t>XXX</t>
  </si>
  <si>
    <t>x</t>
  </si>
  <si>
    <t>.....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</si>
  <si>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</si>
  <si>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</si>
  <si>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</si>
  <si>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</si>
  <si>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</si>
  <si>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</si>
  <si>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</si>
  <si>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</si>
  <si>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</si>
  <si>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</si>
  <si>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</si>
  <si>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</si>
  <si>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</si>
  <si>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</si>
  <si>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</si>
  <si>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</si>
  <si>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</si>
  <si>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</si>
  <si>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</si>
  <si>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</si>
  <si>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</si>
  <si>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</si>
  <si>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Not consolidated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</si>
  <si>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</si>
  <si>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</si>
  <si>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</si>
  <si>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</si>
  <si>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</si>
  <si>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</si>
  <si>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</si>
  <si>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</si>
  <si>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</si>
  <si>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</si>
  <si>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</si>
  <si>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</si>
  <si>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</si>
  <si>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</si>
  <si>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</si>
  <si>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</si>
  <si>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</si>
  <si>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</si>
  <si>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</si>
  <si>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</si>
  <si>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</si>
  <si>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</si>
  <si>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</si>
  <si>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</si>
  <si>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</si>
  <si>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</si>
  <si>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</si>
  <si>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</si>
  <si>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</si>
  <si>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</si>
  <si>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</si>
  <si>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</si>
  <si>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Carrying values as reported in published stand-alone financial statements per local accounting rules (stand-alone)</t>
  </si>
  <si>
    <t>Notes</t>
  </si>
  <si>
    <t>Reconciliation with standardized regulatory reporting format</t>
  </si>
  <si>
    <t>Cash</t>
  </si>
  <si>
    <t>Due from NBG</t>
  </si>
  <si>
    <t>Due from Banks</t>
  </si>
  <si>
    <t>Dealing Securities</t>
  </si>
  <si>
    <t>Investment Securities</t>
  </si>
  <si>
    <t>Total Loans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</si>
  <si>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</si>
  <si>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</si>
  <si>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</si>
  <si>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</si>
  <si>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</si>
  <si>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</si>
  <si>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</si>
  <si>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</si>
  <si>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Total assets</t>
  </si>
  <si>
    <t xml:space="preserve">Liabilities (as reported in published IFRS financial statements)  </t>
  </si>
  <si>
    <t>Carrying Values per local accounting rules under scope of regulatory consolidation (stand-alone)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</si>
  <si>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</si>
  <si>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</si>
  <si>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</si>
  <si>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</si>
  <si>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</si>
  <si>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</si>
  <si>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</si>
  <si>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</si>
  <si>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</si>
  <si>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</si>
  <si>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Total liabilities</t>
  </si>
  <si>
    <t>Equity (as reported in published IFRS financial statements)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</si>
  <si>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</si>
  <si>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</si>
  <si>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</si>
  <si>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</si>
  <si>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</si>
  <si>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</si>
  <si>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</si>
  <si>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</si>
  <si>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</si>
  <si>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</si>
  <si>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</si>
  <si>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</si>
  <si>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</si>
  <si>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</si>
  <si>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</si>
  <si>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</si>
  <si>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</si>
  <si>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</si>
  <si>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</si>
  <si>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</si>
  <si>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</si>
  <si>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</si>
  <si>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</si>
  <si>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</si>
  <si>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</si>
  <si>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</si>
  <si>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</si>
  <si>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</si>
  <si>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</si>
  <si>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</si>
  <si>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</si>
  <si>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</si>
  <si>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</si>
  <si>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</si>
  <si>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</si>
  <si>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</si>
  <si>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</si>
  <si>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</si>
  <si>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</si>
  <si>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</si>
  <si>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Equity Capital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</si>
  <si>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</si>
  <si>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</si>
  <si>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</si>
  <si>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</si>
  <si>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</si>
  <si>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</si>
  <si>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</si>
  <si>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</si>
  <si>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</si>
  <si>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</si>
  <si>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</si>
  <si>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</si>
  <si>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</si>
  <si>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Cash and cash equivalents</t>
  </si>
  <si>
    <t>Mandatory cash balance with the NBG</t>
  </si>
  <si>
    <t>Due from banks</t>
  </si>
  <si>
    <t>Loans to customers</t>
  </si>
  <si>
    <t xml:space="preserve">Investments available for sale </t>
  </si>
  <si>
    <t xml:space="preserve">Investments held to maturity </t>
  </si>
  <si>
    <t>Property and equipment</t>
  </si>
  <si>
    <t>Intangible assets</t>
  </si>
  <si>
    <t>Other assets</t>
  </si>
  <si>
    <t>Deposits by banks</t>
  </si>
  <si>
    <t>Deposits by customers</t>
  </si>
  <si>
    <t>Income Tax Liability</t>
  </si>
  <si>
    <t>DEFERRED TAX LIABILITY</t>
  </si>
  <si>
    <t>Other liabilities</t>
  </si>
  <si>
    <t>Subordinated debt</t>
  </si>
  <si>
    <t>Provisions</t>
  </si>
  <si>
    <t>Share capital</t>
  </si>
  <si>
    <t>Revaluation reserve</t>
  </si>
  <si>
    <t>JSC " Halyk Bank Georgia"</t>
  </si>
  <si>
    <t>Lease Liability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</si>
</sst>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0956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8" fontId="10" fillId="36" borderId="0"/>
    <xf numFmtId="169" fontId="10" fillId="36" borderId="0"/>
    <xf numFmtId="168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6" fillId="38" borderId="0" applyNumberFormat="0" applyBorder="0" applyAlignment="0" applyProtection="0"/>
    <xf numFmtId="170" fontId="19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1" fontId="21" fillId="0" borderId="0" applyFill="0" applyBorder="0" applyAlignment="0"/>
    <xf numFmtId="171" fontId="21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2" fontId="21" fillId="0" borderId="0" applyFill="0" applyBorder="0" applyAlignment="0"/>
    <xf numFmtId="173" fontId="21" fillId="0" borderId="0" applyFill="0" applyBorder="0" applyAlignment="0"/>
    <xf numFmtId="174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9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5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72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3" applyNumberFormat="0" applyAlignment="0" applyProtection="0">
      <alignment horizontal="left" vertical="center"/>
    </xf>
    <xf numFmtId="0" fontId="38" fillId="0" borderId="23" applyNumberFormat="0" applyAlignment="0" applyProtection="0">
      <alignment horizontal="left" vertical="center"/>
    </xf>
    <xf numFmtId="168" fontId="38" fillId="0" borderId="23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68" fontId="38" fillId="0" borderId="7">
      <alignment horizontal="left" vertical="center"/>
    </xf>
    <xf numFmtId="0" fontId="39" fillId="0" borderId="33" applyNumberFormat="0" applyFill="0" applyAlignment="0" applyProtection="0"/>
    <xf numFmtId="169" fontId="39" fillId="0" borderId="33" applyNumberFormat="0" applyFill="0" applyAlignment="0" applyProtection="0"/>
    <xf numFmtId="0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40" fillId="0" borderId="34" applyNumberFormat="0" applyFill="0" applyAlignment="0" applyProtection="0"/>
    <xf numFmtId="169" fontId="40" fillId="0" borderId="34" applyNumberFormat="0" applyFill="0" applyAlignment="0" applyProtection="0"/>
    <xf numFmtId="0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1" fillId="0" borderId="35" applyNumberFormat="0" applyFill="0" applyAlignment="0" applyProtection="0"/>
    <xf numFmtId="169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68" fontId="43" fillId="0" borderId="0"/>
    <xf numFmtId="0" fontId="43" fillId="0" borderId="0"/>
    <xf numFmtId="168" fontId="43" fillId="0" borderId="0"/>
    <xf numFmtId="168" fontId="38" fillId="0" borderId="0"/>
    <xf numFmtId="0" fontId="38" fillId="0" borderId="0"/>
    <xf numFmtId="168" fontId="38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168" fontId="47" fillId="0" borderId="0"/>
    <xf numFmtId="0" fontId="47" fillId="0" borderId="0"/>
    <xf numFmtId="168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8" fillId="0" borderId="0" applyNumberFormat="0" applyFill="0" applyBorder="0" applyAlignment="0" applyProtection="0">
      <alignment vertical="top"/>
      <protection locked="0"/>
    </xf>
    <xf numFmtId="169" fontId="48" fillId="0" borderId="0" applyNumberFormat="0" applyFill="0" applyBorder="0" applyAlignment="0" applyProtection="0">
      <alignment vertical="top"/>
      <protection locked="0"/>
    </xf>
    <xf numFmtId="168" fontId="48" fillId="0" borderId="0" applyNumberFormat="0" applyFill="0" applyBorder="0" applyAlignment="0" applyProtection="0">
      <alignment vertical="top"/>
      <protection locked="0"/>
    </xf>
    <xf numFmtId="168" fontId="49" fillId="0" borderId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9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3" fontId="2" fillId="71" borderId="2" applyFont="0">
      <alignment horizontal="right" vertical="center"/>
      <protection locked="0"/>
    </xf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0" fontId="53" fillId="0" borderId="36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68" fontId="10" fillId="0" borderId="37"/>
    <xf numFmtId="169" fontId="10" fillId="0" borderId="37"/>
    <xf numFmtId="168" fontId="10" fillId="0" borderId="37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1" fontId="2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1" fillId="0" borderId="0"/>
    <xf numFmtId="0" fontId="61" fillId="0" borderId="0"/>
    <xf numFmtId="0" fontId="60" fillId="0" borderId="0"/>
    <xf numFmtId="179" fontId="1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179" fontId="12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79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2" fillId="0" borderId="0"/>
    <xf numFmtId="0" fontId="2" fillId="0" borderId="0"/>
    <xf numFmtId="0" fontId="11" fillId="0" borderId="0"/>
    <xf numFmtId="168" fontId="9" fillId="0" borderId="0"/>
    <xf numFmtId="0" fontId="2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2" fillId="0" borderId="0"/>
    <xf numFmtId="0" fontId="12" fillId="0" borderId="0"/>
    <xf numFmtId="168" fontId="9" fillId="0" borderId="0"/>
    <xf numFmtId="0" fontId="49" fillId="0" borderId="0"/>
    <xf numFmtId="0" fontId="2" fillId="0" borderId="0"/>
    <xf numFmtId="168" fontId="9" fillId="0" borderId="0"/>
    <xf numFmtId="0" fontId="1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179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79" fontId="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0" fillId="0" borderId="0"/>
    <xf numFmtId="0" fontId="5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9" fontId="5" fillId="0" borderId="0"/>
    <xf numFmtId="0" fontId="10" fillId="0" borderId="0"/>
    <xf numFmtId="179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0" fillId="0" borderId="0"/>
    <xf numFmtId="179" fontId="5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68" fontId="10" fillId="0" borderId="0"/>
    <xf numFmtId="0" fontId="60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68" fontId="5" fillId="0" borderId="0"/>
    <xf numFmtId="0" fontId="60" fillId="0" borderId="0"/>
    <xf numFmtId="168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79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79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0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8" fillId="0" borderId="0"/>
    <xf numFmtId="0" fontId="2" fillId="0" borderId="0"/>
    <xf numFmtId="0" fontId="60" fillId="0" borderId="0"/>
    <xf numFmtId="168" fontId="28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68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4" fillId="0" borderId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9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6" fillId="0" borderId="0"/>
    <xf numFmtId="0" fontId="66" fillId="0" borderId="0"/>
    <xf numFmtId="168" fontId="66" fillId="0" borderId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9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9" fillId="0" borderId="0"/>
    <xf numFmtId="17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68" fontId="9" fillId="0" borderId="0"/>
    <xf numFmtId="168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89" fontId="21" fillId="0" borderId="0" applyFill="0" applyBorder="0" applyAlignment="0"/>
    <xf numFmtId="190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9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9" fillId="0" borderId="41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42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" fillId="0" borderId="0"/>
  </cellStyleXfs>
  <cellXfs count="250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2" xfId="0" applyFont="1" applyBorder="1"/>
    <xf numFmtId="0" fontId="6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2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/>
    <xf numFmtId="167" fontId="3" fillId="0" borderId="0" xfId="0" applyNumberFormat="1" applyFont="1" applyAlignment="1">
      <alignment textRotation="90" wrapText="1"/>
    </xf>
    <xf numFmtId="0" fontId="3" fillId="0" borderId="43" xfId="0" applyFont="1" applyBorder="1"/>
    <xf numFmtId="0" fontId="3" fillId="0" borderId="16" xfId="0" applyFont="1" applyBorder="1"/>
    <xf numFmtId="0" fontId="3" fillId="0" borderId="44" xfId="0" applyFont="1" applyBorder="1" applyAlignment="1">
      <alignment horizontal="center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85" fillId="0" borderId="0" xfId="0" applyFont="1" applyBorder="1"/>
    <xf numFmtId="0" fontId="0" fillId="0" borderId="0" xfId="0" applyFill="1" applyBorder="1"/>
    <xf numFmtId="0" fontId="0" fillId="0" borderId="0" xfId="0" applyFont="1" applyBorder="1"/>
    <xf numFmtId="0" fontId="86" fillId="0" borderId="2" xfId="12" applyFont="1" applyFill="1" applyBorder="1" applyAlignment="1" applyProtection="1"/>
    <xf numFmtId="0" fontId="4" fillId="35" borderId="19" xfId="0" applyFont="1" applyFill="1" applyBorder="1"/>
    <xf numFmtId="0" fontId="4" fillId="35" borderId="17" xfId="0" applyFont="1" applyFill="1" applyBorder="1"/>
    <xf numFmtId="0" fontId="87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0" xfId="0" applyFont="1" applyFill="1"/>
    <xf numFmtId="0" fontId="87" fillId="0" borderId="4" xfId="20955" applyFont="1" applyFill="1" applyBorder="1" applyAlignment="1" applyProtection="1"/>
    <xf numFmtId="0" fontId="3" fillId="0" borderId="10" xfId="0" applyFont="1" applyFill="1" applyBorder="1"/>
    <xf numFmtId="0" fontId="3" fillId="0" borderId="44" xfId="0" applyFont="1" applyFill="1" applyBorder="1" applyAlignment="1">
      <alignment horizontal="center"/>
    </xf>
    <xf numFmtId="193" fontId="4" fillId="75" borderId="14" xfId="0" applyNumberFormat="1" applyFont="1" applyFill="1" applyBorder="1" applyAlignment="1">
      <alignment horizontal="center" vertical="center"/>
    </xf>
    <xf numFmtId="193" fontId="4" fillId="35" borderId="17" xfId="0" applyNumberFormat="1" applyFont="1" applyFill="1" applyBorder="1" applyAlignment="1">
      <alignment horizontal="center" vertical="center"/>
    </xf>
    <xf numFmtId="193" fontId="4" fillId="35" borderId="18" xfId="0" applyNumberFormat="1" applyFont="1" applyFill="1" applyBorder="1" applyAlignment="1">
      <alignment horizontal="center" vertical="center"/>
    </xf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193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Protection="1">
      <protection locked="0"/>
    </xf>
    <xf numFmtId="193" fontId="4" fillId="35" borderId="14" xfId="0" applyNumberFormat="1" applyFont="1" applyFill="1" applyBorder="1" applyAlignment="1">
      <alignment horizontal="center" vertical="center"/>
    </xf>
    <xf numFmtId="193" fontId="4" fillId="0" borderId="4" xfId="0" applyNumberFormat="1" applyFont="1" applyBorder="1" applyAlignment="1" applyProtection="1">
      <alignment horizontal="center" vertical="center" wrapText="1"/>
      <protection locked="0"/>
    </xf>
    <xf numFmtId="193" fontId="3" fillId="0" borderId="2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Protection="1">
      <protection locked="0"/>
    </xf>
    <xf numFmtId="193" fontId="3" fillId="0" borderId="0" xfId="0" applyNumberFormat="1" applyFont="1" applyBorder="1" applyProtection="1">
      <protection locked="0"/>
    </xf>
    <xf numFmtId="0" fontId="90" fillId="0" borderId="2" xfId="20955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8" applyFont="1" applyFill="1" applyBorder="1" applyProtection="1"/>
    <xf numFmtId="0" fontId="91" fillId="0" borderId="0" xfId="0" applyFont="1" applyFill="1"/>
    <xf numFmtId="0" fontId="91" fillId="0" borderId="0" xfId="0" applyFont="1"/>
    <xf numFmtId="0" fontId="2" fillId="0" borderId="0" xfId="8" applyFont="1" applyFill="1" applyBorder="1" applyAlignment="1" applyProtection="1"/>
    <xf numFmtId="0" fontId="91" fillId="0" borderId="0" xfId="0" applyFont="1" applyFill="1" applyBorder="1"/>
    <xf numFmtId="0" fontId="91" fillId="0" borderId="0" xfId="0" applyFont="1" applyAlignment="1">
      <alignment wrapText="1"/>
    </xf>
    <xf numFmtId="0" fontId="2" fillId="0" borderId="4" xfId="20955" applyFont="1" applyFill="1" applyBorder="1" applyAlignment="1" applyProtection="1"/>
    <xf numFmtId="0" fontId="91" fillId="0" borderId="44" xfId="0" applyFont="1" applyBorder="1" applyAlignment="1">
      <alignment horizontal="center"/>
    </xf>
    <xf numFmtId="167" fontId="91" fillId="0" borderId="2" xfId="0" applyNumberFormat="1" applyFont="1" applyFill="1" applyBorder="1" applyAlignment="1">
      <alignment horizontal="center" vertical="center" textRotation="90" wrapText="1"/>
    </xf>
    <xf numFmtId="193" fontId="91" fillId="0" borderId="2" xfId="0" applyNumberFormat="1" applyFont="1" applyBorder="1" applyAlignment="1" applyProtection="1">
      <alignment horizontal="center" vertical="center"/>
      <protection locked="0"/>
    </xf>
    <xf numFmtId="193" fontId="91" fillId="0" borderId="2" xfId="0" applyNumberFormat="1" applyFont="1" applyBorder="1" applyProtection="1">
      <protection locked="0"/>
    </xf>
    <xf numFmtId="0" fontId="91" fillId="0" borderId="16" xfId="0" applyFont="1" applyBorder="1"/>
    <xf numFmtId="0" fontId="91" fillId="0" borderId="43" xfId="0" applyFont="1" applyBorder="1"/>
    <xf numFmtId="0" fontId="91" fillId="0" borderId="13" xfId="0" applyFont="1" applyBorder="1"/>
    <xf numFmtId="0" fontId="91" fillId="0" borderId="2" xfId="0" applyFont="1" applyFill="1" applyBorder="1" applyAlignment="1">
      <alignment horizontal="center" vertical="center"/>
    </xf>
    <xf numFmtId="0" fontId="91" fillId="0" borderId="2" xfId="0" applyFont="1" applyBorder="1"/>
    <xf numFmtId="0" fontId="2" fillId="0" borderId="13" xfId="8" applyFont="1" applyFill="1" applyBorder="1" applyProtection="1"/>
    <xf numFmtId="0" fontId="91" fillId="0" borderId="2" xfId="0" applyFont="1" applyFill="1" applyBorder="1"/>
    <xf numFmtId="0" fontId="91" fillId="0" borderId="2" xfId="0" applyFont="1" applyBorder="1" applyAlignment="1">
      <alignment horizontal="center"/>
    </xf>
    <xf numFmtId="0" fontId="91" fillId="0" borderId="14" xfId="0" applyFont="1" applyBorder="1" applyAlignment="1"/>
    <xf numFmtId="0" fontId="2" fillId="0" borderId="13" xfId="8" applyFont="1" applyFill="1" applyBorder="1" applyAlignment="1" applyProtection="1"/>
    <xf numFmtId="0" fontId="2" fillId="0" borderId="16" xfId="8" applyFont="1" applyFill="1" applyBorder="1" applyAlignment="1" applyProtection="1"/>
    <xf numFmtId="0" fontId="91" fillId="0" borderId="17" xfId="0" applyFont="1" applyFill="1" applyBorder="1"/>
    <xf numFmtId="0" fontId="91" fillId="0" borderId="17" xfId="0" applyFont="1" applyBorder="1" applyAlignment="1">
      <alignment horizontal="center"/>
    </xf>
    <xf numFmtId="0" fontId="91" fillId="0" borderId="17" xfId="0" applyFont="1" applyBorder="1"/>
    <xf numFmtId="0" fontId="91" fillId="0" borderId="18" xfId="0" applyFont="1" applyBorder="1" applyAlignment="1"/>
    <xf numFmtId="0" fontId="2" fillId="0" borderId="47" xfId="20955" applyFont="1" applyFill="1" applyBorder="1" applyAlignment="1" applyProtection="1"/>
    <xf numFmtId="0" fontId="93" fillId="0" borderId="0" xfId="0" applyFont="1" applyFill="1" applyAlignment="1"/>
    <xf numFmtId="0" fontId="91" fillId="0" borderId="0" xfId="0" applyFont="1" applyBorder="1"/>
    <xf numFmtId="0" fontId="91" fillId="0" borderId="42" xfId="0" applyFont="1" applyBorder="1"/>
    <xf numFmtId="0" fontId="91" fillId="0" borderId="11" xfId="0" applyFont="1" applyBorder="1"/>
    <xf numFmtId="193" fontId="91" fillId="0" borderId="14" xfId="0" applyNumberFormat="1" applyFont="1" applyBorder="1" applyProtection="1">
      <protection locked="0"/>
    </xf>
    <xf numFmtId="0" fontId="91" fillId="2" borderId="2" xfId="0" applyFont="1" applyFill="1" applyBorder="1"/>
    <xf numFmtId="193" fontId="91" fillId="0" borderId="17" xfId="0" applyNumberFormat="1" applyFont="1" applyBorder="1" applyProtection="1">
      <protection locked="0"/>
    </xf>
    <xf numFmtId="193" fontId="91" fillId="0" borderId="18" xfId="0" applyNumberFormat="1" applyFont="1" applyBorder="1" applyProtection="1">
      <protection locked="0"/>
    </xf>
    <xf numFmtId="0" fontId="91" fillId="0" borderId="10" xfId="0" applyFont="1" applyBorder="1" applyAlignment="1">
      <alignment horizontal="right"/>
    </xf>
    <xf numFmtId="0" fontId="91" fillId="0" borderId="12" xfId="0" applyFont="1" applyBorder="1"/>
    <xf numFmtId="0" fontId="91" fillId="0" borderId="13" xfId="0" applyFont="1" applyBorder="1" applyAlignment="1">
      <alignment horizontal="right"/>
    </xf>
    <xf numFmtId="0" fontId="91" fillId="0" borderId="2" xfId="0" applyFont="1" applyBorder="1" applyAlignment="1">
      <alignment horizontal="center" wrapText="1"/>
    </xf>
    <xf numFmtId="0" fontId="91" fillId="0" borderId="13" xfId="0" applyFont="1" applyBorder="1" applyAlignment="1">
      <alignment horizontal="right" vertical="center"/>
    </xf>
    <xf numFmtId="0" fontId="91" fillId="0" borderId="2" xfId="0" applyFont="1" applyBorder="1" applyAlignment="1">
      <alignment horizontal="left"/>
    </xf>
    <xf numFmtId="0" fontId="91" fillId="0" borderId="0" xfId="0" applyFont="1" applyAlignment="1">
      <alignment horizontal="left" indent="2"/>
    </xf>
    <xf numFmtId="0" fontId="91" fillId="0" borderId="16" xfId="0" applyFont="1" applyBorder="1" applyAlignment="1">
      <alignment horizontal="right" vertical="center"/>
    </xf>
    <xf numFmtId="0" fontId="92" fillId="0" borderId="17" xfId="0" applyFont="1" applyFill="1" applyBorder="1" applyAlignment="1">
      <alignment horizontal="left"/>
    </xf>
    <xf numFmtId="0" fontId="91" fillId="0" borderId="0" xfId="0" applyFont="1" applyBorder="1" applyAlignment="1">
      <alignment horizontal="center" vertical="center"/>
    </xf>
    <xf numFmtId="0" fontId="91" fillId="0" borderId="0" xfId="0" applyFont="1" applyAlignment="1">
      <alignment horizontal="left" vertical="top"/>
    </xf>
    <xf numFmtId="0" fontId="92" fillId="0" borderId="0" xfId="0" applyFont="1" applyBorder="1" applyAlignment="1">
      <alignment horizontal="center" vertical="center"/>
    </xf>
    <xf numFmtId="0" fontId="91" fillId="0" borderId="10" xfId="0" applyFont="1" applyBorder="1" applyAlignment="1">
      <alignment horizontal="right" vertical="center"/>
    </xf>
    <xf numFmtId="0" fontId="91" fillId="0" borderId="11" xfId="0" applyFont="1" applyBorder="1" applyAlignment="1">
      <alignment horizontal="left" vertical="center"/>
    </xf>
    <xf numFmtId="0" fontId="91" fillId="0" borderId="11" xfId="0" applyFont="1" applyBorder="1" applyAlignment="1">
      <alignment horizontal="left" vertical="center" wrapText="1"/>
    </xf>
    <xf numFmtId="0" fontId="91" fillId="0" borderId="12" xfId="0" applyFont="1" applyBorder="1" applyAlignment="1">
      <alignment horizontal="left" vertical="center" wrapText="1"/>
    </xf>
    <xf numFmtId="0" fontId="91" fillId="0" borderId="0" xfId="0" applyFont="1" applyAlignment="1"/>
    <xf numFmtId="0" fontId="91" fillId="0" borderId="13" xfId="0" applyFont="1" applyBorder="1" applyAlignment="1">
      <alignment horizontal="right" vertical="center" wrapText="1"/>
    </xf>
    <xf numFmtId="0" fontId="91" fillId="0" borderId="2" xfId="0" applyFont="1" applyBorder="1" applyAlignment="1">
      <alignment vertical="center" wrapText="1"/>
    </xf>
    <xf numFmtId="193" fontId="91" fillId="0" borderId="2" xfId="0" applyNumberFormat="1" applyFont="1" applyBorder="1" applyAlignment="1" applyProtection="1">
      <alignment vertical="center" wrapText="1"/>
      <protection locked="0"/>
    </xf>
    <xf numFmtId="193" fontId="91" fillId="0" borderId="14" xfId="0" applyNumberFormat="1" applyFont="1" applyBorder="1" applyAlignment="1" applyProtection="1">
      <alignment vertical="center" wrapText="1"/>
      <protection locked="0"/>
    </xf>
    <xf numFmtId="193" fontId="91" fillId="35" borderId="2" xfId="0" applyNumberFormat="1" applyFont="1" applyFill="1" applyBorder="1" applyAlignment="1">
      <alignment vertical="center" wrapText="1"/>
    </xf>
    <xf numFmtId="193" fontId="91" fillId="35" borderId="14" xfId="0" applyNumberFormat="1" applyFont="1" applyFill="1" applyBorder="1" applyAlignment="1">
      <alignment vertical="center" wrapText="1"/>
    </xf>
    <xf numFmtId="0" fontId="91" fillId="0" borderId="2" xfId="0" applyFont="1" applyBorder="1" applyAlignment="1">
      <alignment horizontal="left" vertical="center" wrapText="1" indent="1"/>
    </xf>
    <xf numFmtId="0" fontId="91" fillId="0" borderId="2" xfId="0" applyFont="1" applyBorder="1" applyAlignment="1">
      <alignment horizontal="left" vertical="center" wrapText="1" indent="4"/>
    </xf>
    <xf numFmtId="193" fontId="91" fillId="0" borderId="2" xfId="0" applyNumberFormat="1" applyFont="1" applyBorder="1" applyAlignment="1" applyProtection="1">
      <alignment horizontal="center" vertical="center" wrapText="1"/>
      <protection locked="0"/>
    </xf>
    <xf numFmtId="193" fontId="91" fillId="0" borderId="14" xfId="0" applyNumberFormat="1" applyFont="1" applyBorder="1" applyAlignment="1" applyProtection="1">
      <alignment horizontal="center" vertical="center" wrapText="1"/>
      <protection locked="0"/>
    </xf>
    <xf numFmtId="0" fontId="91" fillId="0" borderId="0" xfId="0" applyFont="1" applyBorder="1" applyAlignment="1">
      <alignment vertical="center" wrapText="1"/>
    </xf>
    <xf numFmtId="193" fontId="91" fillId="35" borderId="2" xfId="0" applyNumberFormat="1" applyFont="1" applyFill="1" applyBorder="1" applyAlignment="1">
      <alignment horizontal="right" vertical="center" wrapText="1"/>
    </xf>
    <xf numFmtId="193" fontId="91" fillId="35" borderId="14" xfId="0" applyNumberFormat="1" applyFont="1" applyFill="1" applyBorder="1" applyAlignment="1">
      <alignment horizontal="right" vertical="center" wrapText="1"/>
    </xf>
    <xf numFmtId="0" fontId="91" fillId="0" borderId="16" xfId="0" applyFont="1" applyBorder="1" applyAlignment="1">
      <alignment horizontal="right" vertical="center" wrapText="1"/>
    </xf>
    <xf numFmtId="193" fontId="91" fillId="35" borderId="17" xfId="0" applyNumberFormat="1" applyFont="1" applyFill="1" applyBorder="1" applyAlignment="1">
      <alignment horizontal="right" vertical="center" wrapText="1"/>
    </xf>
    <xf numFmtId="193" fontId="91" fillId="35" borderId="18" xfId="0" applyNumberFormat="1" applyFont="1" applyFill="1" applyBorder="1" applyAlignment="1">
      <alignment horizontal="right" vertical="center" wrapText="1"/>
    </xf>
    <xf numFmtId="0" fontId="91" fillId="0" borderId="0" xfId="0" applyFont="1" applyAlignment="1">
      <alignment horizontal="right"/>
    </xf>
    <xf numFmtId="0" fontId="92" fillId="0" borderId="0" xfId="0" applyFont="1" applyAlignment="1">
      <alignment vertical="center"/>
    </xf>
    <xf numFmtId="0" fontId="92" fillId="0" borderId="0" xfId="0" applyFont="1" applyBorder="1" applyAlignment="1">
      <alignment vertical="center"/>
    </xf>
    <xf numFmtId="0" fontId="91" fillId="0" borderId="10" xfId="0" applyFont="1" applyBorder="1"/>
    <xf numFmtId="0" fontId="91" fillId="0" borderId="1" xfId="0" applyFont="1" applyBorder="1" applyAlignment="1">
      <alignment horizontal="left" vertical="center" wrapText="1"/>
    </xf>
    <xf numFmtId="0" fontId="91" fillId="0" borderId="2" xfId="0" applyFont="1" applyBorder="1" applyAlignment="1">
      <alignment horizontal="left" vertical="center" wrapText="1"/>
    </xf>
    <xf numFmtId="193" fontId="91" fillId="35" borderId="2" xfId="0" applyNumberFormat="1" applyFont="1" applyFill="1" applyBorder="1"/>
    <xf numFmtId="0" fontId="91" fillId="0" borderId="2" xfId="0" applyFont="1" applyFill="1" applyBorder="1" applyAlignment="1">
      <alignment horizontal="left" vertical="center" wrapText="1" indent="3"/>
    </xf>
    <xf numFmtId="0" fontId="91" fillId="0" borderId="0" xfId="0" applyFont="1" applyAlignment="1">
      <alignment horizontal="center"/>
    </xf>
    <xf numFmtId="0" fontId="91" fillId="0" borderId="43" xfId="0" applyFont="1" applyBorder="1" applyAlignment="1">
      <alignment horizontal="center" vertical="center" wrapText="1"/>
    </xf>
    <xf numFmtId="0" fontId="91" fillId="0" borderId="22" xfId="0" applyFont="1" applyBorder="1" applyAlignment="1">
      <alignment horizontal="center" vertical="center" wrapText="1"/>
    </xf>
    <xf numFmtId="0" fontId="91" fillId="0" borderId="13" xfId="0" applyFont="1" applyBorder="1" applyAlignment="1">
      <alignment vertical="center" wrapText="1"/>
    </xf>
    <xf numFmtId="0" fontId="91" fillId="0" borderId="2" xfId="0" applyFont="1" applyBorder="1" applyAlignment="1">
      <alignment horizontal="center" vertical="top" wrapText="1"/>
    </xf>
    <xf numFmtId="0" fontId="91" fillId="0" borderId="8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left" vertical="top" wrapText="1"/>
    </xf>
    <xf numFmtId="193" fontId="91" fillId="35" borderId="8" xfId="0" applyNumberFormat="1" applyFont="1" applyFill="1" applyBorder="1" applyAlignment="1">
      <alignment horizontal="right" vertical="center" wrapText="1"/>
    </xf>
    <xf numFmtId="0" fontId="91" fillId="0" borderId="2" xfId="0" applyFont="1" applyBorder="1" applyAlignment="1">
      <alignment horizontal="left" vertical="center" wrapText="1" indent="2"/>
    </xf>
    <xf numFmtId="193" fontId="91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91" fillId="0" borderId="17" xfId="0" applyFont="1" applyBorder="1" applyAlignment="1">
      <alignment vertical="center" wrapText="1"/>
    </xf>
    <xf numFmtId="193" fontId="91" fillId="35" borderId="17" xfId="0" applyNumberFormat="1" applyFont="1" applyFill="1" applyBorder="1" applyAlignment="1">
      <alignment vertical="center" wrapText="1"/>
    </xf>
    <xf numFmtId="193" fontId="91" fillId="35" borderId="18" xfId="0" applyNumberFormat="1" applyFont="1" applyFill="1" applyBorder="1" applyAlignment="1">
      <alignment vertical="center" wrapText="1"/>
    </xf>
    <xf numFmtId="0" fontId="91" fillId="0" borderId="0" xfId="0" applyFont="1" applyAlignment="1">
      <alignment horizontal="center" vertical="center"/>
    </xf>
    <xf numFmtId="0" fontId="91" fillId="0" borderId="44" xfId="0" applyFont="1" applyBorder="1"/>
    <xf numFmtId="0" fontId="91" fillId="0" borderId="12" xfId="0" applyFont="1" applyBorder="1" applyAlignment="1">
      <alignment horizontal="center" vertical="center"/>
    </xf>
    <xf numFmtId="0" fontId="91" fillId="0" borderId="45" xfId="0" applyFont="1" applyBorder="1"/>
    <xf numFmtId="0" fontId="91" fillId="0" borderId="6" xfId="0" applyFont="1" applyBorder="1" applyAlignment="1">
      <alignment vertical="center"/>
    </xf>
    <xf numFmtId="193" fontId="91" fillId="0" borderId="2" xfId="0" applyNumberFormat="1" applyFont="1" applyBorder="1" applyAlignment="1">
      <alignment horizontal="center" vertical="center"/>
    </xf>
    <xf numFmtId="193" fontId="91" fillId="0" borderId="2" xfId="0" applyNumberFormat="1" applyFont="1" applyFill="1" applyBorder="1" applyAlignment="1">
      <alignment horizontal="center" vertical="center"/>
    </xf>
    <xf numFmtId="193" fontId="91" fillId="0" borderId="2" xfId="0" applyNumberFormat="1" applyFont="1" applyFill="1" applyBorder="1" applyAlignment="1">
      <alignment horizontal="center" vertical="center" wrapText="1"/>
    </xf>
    <xf numFmtId="193" fontId="91" fillId="0" borderId="14" xfId="0" applyNumberFormat="1" applyFont="1" applyFill="1" applyBorder="1" applyAlignment="1">
      <alignment horizontal="center" vertical="center"/>
    </xf>
    <xf numFmtId="0" fontId="91" fillId="0" borderId="2" xfId="0" applyFont="1" applyBorder="1" applyAlignment="1">
      <alignment horizontal="right"/>
    </xf>
    <xf numFmtId="193" fontId="91" fillId="35" borderId="2" xfId="0" applyNumberFormat="1" applyFont="1" applyFill="1" applyBorder="1" applyAlignment="1">
      <alignment horizontal="center" vertical="center"/>
    </xf>
    <xf numFmtId="193" fontId="91" fillId="35" borderId="2" xfId="0" applyNumberFormat="1" applyFont="1" applyFill="1" applyBorder="1" applyAlignment="1">
      <alignment horizontal="center" vertical="center" wrapText="1"/>
    </xf>
    <xf numFmtId="193" fontId="91" fillId="35" borderId="14" xfId="0" applyNumberFormat="1" applyFont="1" applyFill="1" applyBorder="1" applyAlignment="1">
      <alignment horizontal="center" vertical="center"/>
    </xf>
    <xf numFmtId="193" fontId="91" fillId="2" borderId="2" xfId="0" applyNumberFormat="1" applyFont="1" applyFill="1" applyBorder="1" applyAlignment="1" applyProtection="1">
      <alignment horizontal="center" vertical="center"/>
      <protection locked="0"/>
    </xf>
    <xf numFmtId="193" fontId="91" fillId="2" borderId="2" xfId="0" applyNumberFormat="1" applyFont="1" applyFill="1" applyBorder="1" applyAlignment="1">
      <alignment horizontal="center" vertical="center"/>
    </xf>
    <xf numFmtId="193" fontId="91" fillId="0" borderId="14" xfId="0" applyNumberFormat="1" applyFont="1" applyBorder="1" applyAlignment="1">
      <alignment horizontal="center" vertical="center"/>
    </xf>
    <xf numFmtId="0" fontId="91" fillId="0" borderId="2" xfId="0" applyFont="1" applyBorder="1" applyAlignment="1">
      <alignment horizontal="right" wrapText="1"/>
    </xf>
    <xf numFmtId="0" fontId="91" fillId="0" borderId="11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/>
    </xf>
    <xf numFmtId="0" fontId="91" fillId="2" borderId="2" xfId="0" applyFont="1" applyFill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 textRotation="90" wrapText="1"/>
    </xf>
    <xf numFmtId="167" fontId="3" fillId="0" borderId="2" xfId="0" applyNumberFormat="1" applyFont="1" applyBorder="1" applyAlignment="1">
      <alignment horizontal="center" vertical="center" textRotation="90" wrapText="1"/>
    </xf>
    <xf numFmtId="0" fontId="92" fillId="0" borderId="0" xfId="0" applyFont="1" applyAlignment="1">
      <alignment horizontal="center"/>
    </xf>
    <xf numFmtId="0" fontId="92" fillId="0" borderId="0" xfId="0" applyFont="1" applyFill="1" applyAlignment="1">
      <alignment horizontal="center"/>
    </xf>
    <xf numFmtId="0" fontId="92" fillId="0" borderId="0" xfId="0" applyFont="1" applyFill="1" applyBorder="1" applyAlignment="1"/>
    <xf numFmtId="0" fontId="92" fillId="0" borderId="0" xfId="0" applyFont="1" applyAlignment="1">
      <alignment horizontal="center" vertical="center"/>
    </xf>
    <xf numFmtId="0" fontId="92" fillId="0" borderId="9" xfId="0" applyFont="1" applyBorder="1" applyAlignment="1">
      <alignment horizontal="center" vertical="center"/>
    </xf>
    <xf numFmtId="0" fontId="92" fillId="0" borderId="9" xfId="0" applyFont="1" applyBorder="1" applyAlignment="1">
      <alignment horizontal="center" vertical="center" wrapText="1"/>
    </xf>
    <xf numFmtId="0" fontId="2" fillId="0" borderId="0" xfId="20955" applyFont="1" applyFill="1" applyBorder="1" applyAlignment="1" applyProtection="1"/>
    <xf numFmtId="0" fontId="91" fillId="0" borderId="11" xfId="0" applyFont="1" applyFill="1" applyBorder="1" applyAlignment="1">
      <alignment horizontal="center" vertical="center" wrapText="1"/>
    </xf>
    <xf numFmtId="193" fontId="91" fillId="35" borderId="14" xfId="0" applyNumberFormat="1" applyFont="1" applyFill="1" applyBorder="1"/>
    <xf numFmtId="193" fontId="91" fillId="0" borderId="17" xfId="0" applyNumberFormat="1" applyFont="1" applyBorder="1" applyAlignment="1" applyProtection="1">
      <alignment horizontal="left" indent="3"/>
      <protection locked="0"/>
    </xf>
    <xf numFmtId="193" fontId="4" fillId="35" borderId="17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193" fontId="3" fillId="35" borderId="17" xfId="0" applyNumberFormat="1" applyFont="1" applyFill="1" applyBorder="1"/>
    <xf numFmtId="193" fontId="3" fillId="35" borderId="18" xfId="0" applyNumberFormat="1" applyFont="1" applyFill="1" applyBorder="1"/>
    <xf numFmtId="0" fontId="3" fillId="0" borderId="46" xfId="0" applyFont="1" applyBorder="1" applyProtection="1">
      <protection locked="0"/>
    </xf>
    <xf numFmtId="0" fontId="3" fillId="0" borderId="50" xfId="0" applyFont="1" applyBorder="1" applyAlignment="1" applyProtection="1">
      <alignment wrapText="1"/>
      <protection locked="0"/>
    </xf>
    <xf numFmtId="193" fontId="3" fillId="0" borderId="1" xfId="0" applyNumberFormat="1" applyFont="1" applyBorder="1" applyAlignment="1" applyProtection="1">
      <alignment horizontal="center" vertical="center"/>
      <protection locked="0"/>
    </xf>
    <xf numFmtId="193" fontId="3" fillId="0" borderId="1" xfId="0" applyNumberFormat="1" applyFont="1" applyFill="1" applyBorder="1" applyAlignment="1" applyProtection="1">
      <alignment horizontal="center" vertical="center"/>
      <protection locked="0"/>
    </xf>
    <xf numFmtId="193" fontId="3" fillId="0" borderId="1" xfId="0" applyNumberFormat="1" applyFont="1" applyBorder="1" applyProtection="1">
      <protection locked="0"/>
    </xf>
    <xf numFmtId="193" fontId="4" fillId="75" borderId="51" xfId="0" applyNumberFormat="1" applyFont="1" applyFill="1" applyBorder="1" applyAlignment="1">
      <alignment horizontal="center" vertical="center"/>
    </xf>
    <xf numFmtId="14" fontId="6" fillId="0" borderId="0" xfId="8" applyNumberFormat="1" applyFont="1" applyFill="1" applyBorder="1" applyAlignment="1" applyProtection="1"/>
    <xf numFmtId="14" fontId="91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93" fontId="3" fillId="0" borderId="17" xfId="0" applyNumberFormat="1" applyFont="1" applyBorder="1" applyProtection="1">
      <protection locked="0"/>
    </xf>
    <xf numFmtId="193" fontId="91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1" fillId="0" borderId="1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2" fillId="0" borderId="3" xfId="8" applyFont="1" applyFill="1" applyBorder="1" applyAlignment="1" applyProtection="1">
      <alignment horizontal="center"/>
    </xf>
    <xf numFmtId="0" fontId="2" fillId="0" borderId="42" xfId="8" applyFont="1" applyFill="1" applyBorder="1" applyAlignment="1" applyProtection="1">
      <alignment horizontal="center"/>
    </xf>
    <xf numFmtId="193" fontId="91" fillId="3" borderId="2" xfId="0" applyNumberFormat="1" applyFont="1" applyFill="1" applyBorder="1" applyAlignment="1">
      <alignment horizontal="center" wrapText="1"/>
    </xf>
    <xf numFmtId="0" fontId="91" fillId="0" borderId="5" xfId="0" applyFont="1" applyBorder="1" applyAlignment="1">
      <alignment horizontal="center" vertical="center" wrapText="1"/>
    </xf>
    <xf numFmtId="0" fontId="91" fillId="0" borderId="4" xfId="0" applyFont="1" applyBorder="1" applyAlignment="1">
      <alignment horizontal="center" vertical="center" wrapText="1"/>
    </xf>
    <xf numFmtId="0" fontId="92" fillId="0" borderId="49" xfId="0" applyFont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2" fillId="0" borderId="47" xfId="0" applyFont="1" applyBorder="1" applyAlignment="1">
      <alignment horizontal="center" vertical="center"/>
    </xf>
    <xf numFmtId="0" fontId="91" fillId="0" borderId="46" xfId="0" applyFont="1" applyBorder="1" applyAlignment="1">
      <alignment horizontal="center" vertical="center" wrapText="1"/>
    </xf>
    <xf numFmtId="0" fontId="91" fillId="0" borderId="42" xfId="0" applyFont="1" applyBorder="1" applyAlignment="1">
      <alignment horizontal="center" vertical="center" wrapText="1"/>
    </xf>
    <xf numFmtId="0" fontId="91" fillId="0" borderId="13" xfId="0" applyFont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/>
    </xf>
    <xf numFmtId="0" fontId="91" fillId="0" borderId="2" xfId="0" applyFont="1" applyBorder="1" applyAlignment="1">
      <alignment horizontal="center" vertical="center"/>
    </xf>
    <xf numFmtId="0" fontId="91" fillId="2" borderId="2" xfId="0" applyFont="1" applyFill="1" applyBorder="1" applyAlignment="1">
      <alignment horizontal="center" vertical="center"/>
    </xf>
  </cellXfs>
  <cellStyles count="20956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2" xfId="20955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  <sheetName val="Rating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G21" sqref="G21"/>
    </sheetView>
  </sheetViews>
  <sheetFormatPr defaultRowHeight="15"/>
  <cols>
    <col min="1" max="1" width="9.7109375" style="38" bestFit="1" customWidth="1"/>
    <col min="2" max="2" width="128.7109375" style="31" bestFit="1" customWidth="1"/>
    <col min="3" max="3" width="39.42578125" customWidth="1"/>
  </cols>
  <sheetData>
    <row r="1" spans="1:3" s="1" customFormat="1" ht="15.75">
      <c r="A1" s="36" t="s">
        <v>16</v>
      </c>
      <c r="B1" s="60" t="s">
        <v>18</v>
      </c>
      <c r="C1" s="30"/>
    </row>
    <row r="2" spans="1:3" s="32" customFormat="1">
      <c r="A2" s="37">
        <v>20</v>
      </c>
      <c r="B2" s="33" t="s">
        <v>20</v>
      </c>
      <c r="C2" s="12"/>
    </row>
    <row r="3" spans="1:3" s="32" customFormat="1">
      <c r="A3" s="37">
        <v>21</v>
      </c>
      <c r="B3" s="33" t="s">
        <v>17</v>
      </c>
    </row>
    <row r="4" spans="1:3" s="32" customFormat="1">
      <c r="A4" s="37">
        <v>22</v>
      </c>
      <c r="B4" s="33" t="s">
        <v>19</v>
      </c>
    </row>
    <row r="5" spans="1:3" s="32" customFormat="1">
      <c r="A5" s="37">
        <v>23</v>
      </c>
      <c r="B5" s="33" t="s">
        <v>21</v>
      </c>
    </row>
    <row r="6" spans="1:3" s="32" customFormat="1">
      <c r="A6" s="37">
        <v>24</v>
      </c>
      <c r="B6" s="33" t="s">
        <v>22</v>
      </c>
      <c r="C6" s="2"/>
    </row>
    <row r="7" spans="1:3" s="32" customFormat="1">
      <c r="A7" s="37">
        <v>25</v>
      </c>
      <c r="B7" s="33" t="s">
        <v>23</v>
      </c>
    </row>
    <row r="8" spans="1:3" s="32" customFormat="1">
      <c r="A8" s="37">
        <v>26</v>
      </c>
      <c r="B8" s="33" t="s">
        <v>131</v>
      </c>
    </row>
    <row r="9" spans="1:3" s="32" customFormat="1">
      <c r="A9" s="37">
        <v>27</v>
      </c>
      <c r="B9" s="33" t="s">
        <v>24</v>
      </c>
    </row>
    <row r="10" spans="1:3" s="1" customFormat="1">
      <c r="A10" s="39"/>
      <c r="B10" s="31"/>
      <c r="C10" s="30"/>
    </row>
    <row r="11" spans="1:3" s="1" customFormat="1" ht="30">
      <c r="A11" s="39"/>
      <c r="B11" s="191" t="s">
        <v>150</v>
      </c>
      <c r="C11" s="30"/>
    </row>
    <row r="14" spans="1:3">
      <c r="B14" s="11"/>
    </row>
  </sheetData>
  <hyperlinks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6" location="'24. Rem1'!A1" display="ფინანსური წლის განმავლობაში გაცემული ანაზღაურება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T57"/>
  <sheetViews>
    <sheetView zoomScaleNormal="10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B2" sqref="B2"/>
    </sheetView>
  </sheetViews>
  <sheetFormatPr defaultRowHeight="12.75"/>
  <cols>
    <col min="1" max="1" width="10.5703125" style="2" bestFit="1" customWidth="1"/>
    <col min="2" max="2" width="28" style="2" customWidth="1"/>
    <col min="3" max="3" width="29.7109375" style="2" customWidth="1"/>
    <col min="4" max="4" width="38.5703125" style="2" customWidth="1"/>
    <col min="5" max="5" width="29.5703125" style="2" customWidth="1"/>
    <col min="6" max="6" width="13.28515625" style="2" customWidth="1"/>
    <col min="7" max="7" width="11.5703125" style="2" customWidth="1"/>
    <col min="8" max="8" width="12" style="2" customWidth="1"/>
    <col min="9" max="9" width="11.5703125" style="2" customWidth="1"/>
    <col min="10" max="10" width="12" style="2" customWidth="1"/>
    <col min="11" max="11" width="11.5703125" style="2" customWidth="1"/>
    <col min="12" max="12" width="13.7109375" style="2" customWidth="1"/>
    <col min="13" max="14" width="12.85546875" style="2" customWidth="1"/>
    <col min="15" max="15" width="10.28515625" style="2" customWidth="1"/>
    <col min="16" max="16" width="11.7109375" style="2" customWidth="1"/>
    <col min="17" max="17" width="10.7109375" style="2" customWidth="1"/>
    <col min="18" max="18" width="12" style="2" customWidth="1"/>
    <col min="19" max="19" width="11.5703125" style="2" customWidth="1"/>
    <col min="20" max="20" width="13.7109375" style="2" customWidth="1"/>
    <col min="21" max="16384" width="9.140625" style="2"/>
  </cols>
  <sheetData>
    <row r="1" spans="1:20" ht="15">
      <c r="A1" s="4" t="s">
        <v>25</v>
      </c>
      <c r="B1" s="40" t="s">
        <v>169</v>
      </c>
    </row>
    <row r="2" spans="1:20" s="5" customFormat="1" ht="15.75" customHeight="1">
      <c r="A2" s="5" t="s">
        <v>26</v>
      </c>
      <c r="B2" s="200">
        <v>44196</v>
      </c>
      <c r="C2" s="201"/>
    </row>
    <row r="3" spans="1:20">
      <c r="A3" s="22"/>
      <c r="B3" s="40"/>
      <c r="C3" s="12"/>
      <c r="D3" s="12"/>
      <c r="E3" s="6"/>
      <c r="F3" s="7"/>
    </row>
    <row r="4" spans="1:20" ht="13.5" thickBot="1">
      <c r="A4" s="41" t="s">
        <v>147</v>
      </c>
      <c r="B4" s="220" t="s">
        <v>20</v>
      </c>
      <c r="C4" s="221"/>
      <c r="D4" s="12"/>
      <c r="E4" s="6"/>
      <c r="F4" s="7"/>
    </row>
    <row r="5" spans="1:20">
      <c r="A5" s="42"/>
      <c r="B5" s="43" t="s">
        <v>0</v>
      </c>
      <c r="C5" s="25" t="s">
        <v>1</v>
      </c>
      <c r="D5" s="26" t="s">
        <v>2</v>
      </c>
      <c r="E5" s="17" t="s">
        <v>3</v>
      </c>
      <c r="F5" s="17" t="s">
        <v>4</v>
      </c>
      <c r="G5" s="211" t="s">
        <v>5</v>
      </c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2"/>
    </row>
    <row r="6" spans="1:20" ht="16.899999999999999" customHeight="1">
      <c r="A6" s="222"/>
      <c r="B6" s="224" t="s">
        <v>62</v>
      </c>
      <c r="C6" s="206" t="s">
        <v>63</v>
      </c>
      <c r="D6" s="206" t="s">
        <v>64</v>
      </c>
      <c r="E6" s="206" t="s">
        <v>65</v>
      </c>
      <c r="F6" s="206" t="s">
        <v>66</v>
      </c>
      <c r="G6" s="225" t="s">
        <v>67</v>
      </c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7"/>
    </row>
    <row r="7" spans="1:20" ht="14.45" customHeight="1">
      <c r="A7" s="222"/>
      <c r="B7" s="224"/>
      <c r="C7" s="207"/>
      <c r="D7" s="207"/>
      <c r="E7" s="207"/>
      <c r="F7" s="207"/>
      <c r="G7" s="19">
        <v>1</v>
      </c>
      <c r="H7" s="61">
        <v>2</v>
      </c>
      <c r="I7" s="61">
        <v>3</v>
      </c>
      <c r="J7" s="61">
        <v>4</v>
      </c>
      <c r="K7" s="61">
        <v>5</v>
      </c>
      <c r="L7" s="61">
        <v>6.1</v>
      </c>
      <c r="M7" s="61">
        <v>6.2</v>
      </c>
      <c r="N7" s="61">
        <v>6</v>
      </c>
      <c r="O7" s="61">
        <v>7</v>
      </c>
      <c r="P7" s="61">
        <v>8</v>
      </c>
      <c r="Q7" s="61">
        <v>9</v>
      </c>
      <c r="R7" s="61">
        <v>10</v>
      </c>
      <c r="S7" s="61">
        <v>11</v>
      </c>
      <c r="T7" s="62">
        <v>12</v>
      </c>
    </row>
    <row r="8" spans="1:20" ht="108">
      <c r="A8" s="222"/>
      <c r="B8" s="224"/>
      <c r="C8" s="208"/>
      <c r="D8" s="208"/>
      <c r="E8" s="208"/>
      <c r="F8" s="208"/>
      <c r="G8" s="178" t="s">
        <v>68</v>
      </c>
      <c r="H8" s="179" t="s">
        <v>69</v>
      </c>
      <c r="I8" s="179" t="s">
        <v>70</v>
      </c>
      <c r="J8" s="179" t="s">
        <v>71</v>
      </c>
      <c r="K8" s="179" t="s">
        <v>72</v>
      </c>
      <c r="L8" s="71" t="s">
        <v>73</v>
      </c>
      <c r="M8" s="179" t="s">
        <v>74</v>
      </c>
      <c r="N8" s="179" t="s">
        <v>75</v>
      </c>
      <c r="O8" s="18" t="s">
        <v>76</v>
      </c>
      <c r="P8" s="18" t="s">
        <v>77</v>
      </c>
      <c r="Q8" s="179" t="s">
        <v>78</v>
      </c>
      <c r="R8" s="179" t="s">
        <v>79</v>
      </c>
      <c r="S8" s="179" t="s">
        <v>80</v>
      </c>
      <c r="T8" s="179" t="s">
        <v>81</v>
      </c>
    </row>
    <row r="9" spans="1:20">
      <c r="A9" s="47"/>
      <c r="B9" s="48" t="s">
        <v>151</v>
      </c>
      <c r="C9" s="49">
        <v>43031906.575360395</v>
      </c>
      <c r="D9" s="49">
        <v>43031906.575360395</v>
      </c>
      <c r="E9" s="49">
        <v>42485835</v>
      </c>
      <c r="F9" s="50"/>
      <c r="G9" s="49">
        <v>7981458</v>
      </c>
      <c r="H9" s="49">
        <v>9797496</v>
      </c>
      <c r="I9" s="49">
        <v>24706881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4">
        <f>SUM(G9:K9,N9:S9)</f>
        <v>42485835</v>
      </c>
    </row>
    <row r="10" spans="1:20" ht="25.5">
      <c r="A10" s="47"/>
      <c r="B10" s="51" t="s">
        <v>152</v>
      </c>
      <c r="C10" s="49">
        <v>50364082.82</v>
      </c>
      <c r="D10" s="49">
        <v>50364082.82</v>
      </c>
      <c r="E10" s="49">
        <v>50364621</v>
      </c>
      <c r="F10" s="50"/>
      <c r="G10" s="49">
        <v>0</v>
      </c>
      <c r="H10" s="49">
        <v>50364621</v>
      </c>
      <c r="I10" s="49">
        <v>0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4">
        <f>SUM(G10:K10,N10:S10)</f>
        <v>50364621</v>
      </c>
    </row>
    <row r="11" spans="1:20">
      <c r="A11" s="47"/>
      <c r="B11" s="48" t="s">
        <v>153</v>
      </c>
      <c r="C11" s="49">
        <v>861753.81545117602</v>
      </c>
      <c r="D11" s="49">
        <v>861753.81545117602</v>
      </c>
      <c r="E11" s="52">
        <v>862001</v>
      </c>
      <c r="F11" s="50"/>
      <c r="G11" s="49"/>
      <c r="H11" s="49"/>
      <c r="I11" s="49">
        <v>862001</v>
      </c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4">
        <f t="shared" ref="T11:T17" si="0">SUM(G11:K11,N11:S11)</f>
        <v>862001</v>
      </c>
    </row>
    <row r="12" spans="1:20">
      <c r="A12" s="47"/>
      <c r="B12" s="48" t="s">
        <v>154</v>
      </c>
      <c r="C12" s="49">
        <v>516327223.15982258</v>
      </c>
      <c r="D12" s="49">
        <v>516327223.15982258</v>
      </c>
      <c r="E12" s="52">
        <v>486741348</v>
      </c>
      <c r="F12" s="50"/>
      <c r="G12" s="49">
        <v>0</v>
      </c>
      <c r="H12" s="49"/>
      <c r="I12" s="49"/>
      <c r="J12" s="49"/>
      <c r="K12" s="49"/>
      <c r="L12" s="49">
        <v>527023241</v>
      </c>
      <c r="M12" s="49">
        <v>-47137604</v>
      </c>
      <c r="N12" s="49">
        <v>479885637</v>
      </c>
      <c r="O12" s="49">
        <v>6855711</v>
      </c>
      <c r="P12" s="49"/>
      <c r="Q12" s="49"/>
      <c r="R12" s="49"/>
      <c r="S12" s="49"/>
      <c r="T12" s="44">
        <f t="shared" si="0"/>
        <v>486741348</v>
      </c>
    </row>
    <row r="13" spans="1:20">
      <c r="A13" s="47"/>
      <c r="B13" s="53" t="s">
        <v>155</v>
      </c>
      <c r="C13" s="49">
        <v>54000</v>
      </c>
      <c r="D13" s="49">
        <v>54000</v>
      </c>
      <c r="E13" s="52">
        <v>54000</v>
      </c>
      <c r="F13" s="50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>
        <v>54000</v>
      </c>
      <c r="R13" s="49"/>
      <c r="S13" s="49"/>
      <c r="T13" s="44">
        <f t="shared" si="0"/>
        <v>54000</v>
      </c>
    </row>
    <row r="14" spans="1:20">
      <c r="A14" s="47"/>
      <c r="B14" s="53" t="s">
        <v>156</v>
      </c>
      <c r="C14" s="49">
        <v>17293442.010000002</v>
      </c>
      <c r="D14" s="49">
        <v>17293442.010000002</v>
      </c>
      <c r="E14" s="52">
        <v>17315884</v>
      </c>
      <c r="F14" s="50"/>
      <c r="G14" s="49"/>
      <c r="H14" s="49"/>
      <c r="I14" s="49"/>
      <c r="J14" s="49"/>
      <c r="K14" s="49">
        <v>16587520</v>
      </c>
      <c r="L14" s="49"/>
      <c r="M14" s="49"/>
      <c r="N14" s="49"/>
      <c r="O14" s="49">
        <v>728364</v>
      </c>
      <c r="P14" s="49"/>
      <c r="Q14" s="49"/>
      <c r="R14" s="49"/>
      <c r="S14" s="49"/>
      <c r="T14" s="44">
        <f t="shared" si="0"/>
        <v>17315884</v>
      </c>
    </row>
    <row r="15" spans="1:20">
      <c r="A15" s="47"/>
      <c r="B15" s="53" t="s">
        <v>157</v>
      </c>
      <c r="C15" s="49">
        <v>16752918.079999998</v>
      </c>
      <c r="D15" s="49">
        <v>16752918.079999998</v>
      </c>
      <c r="E15" s="52">
        <v>16862212</v>
      </c>
      <c r="F15" s="50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>
        <v>16862212</v>
      </c>
      <c r="S15" s="49"/>
      <c r="T15" s="44">
        <f t="shared" si="0"/>
        <v>16862212</v>
      </c>
    </row>
    <row r="16" spans="1:20">
      <c r="A16" s="47"/>
      <c r="B16" s="48" t="s">
        <v>158</v>
      </c>
      <c r="C16" s="49">
        <v>4464426.8600000003</v>
      </c>
      <c r="D16" s="49">
        <v>4464426.8600000003</v>
      </c>
      <c r="E16" s="52">
        <v>4464427</v>
      </c>
      <c r="F16" s="50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>
        <v>4464427</v>
      </c>
      <c r="S16" s="49"/>
      <c r="T16" s="44">
        <f t="shared" si="0"/>
        <v>4464427</v>
      </c>
    </row>
    <row r="17" spans="1:20">
      <c r="A17" s="47"/>
      <c r="B17" s="48" t="s">
        <v>159</v>
      </c>
      <c r="C17" s="49">
        <v>18874643.449999999</v>
      </c>
      <c r="D17" s="49">
        <v>18874643.449999999</v>
      </c>
      <c r="E17" s="52">
        <v>16083198.84</v>
      </c>
      <c r="F17" s="50"/>
      <c r="G17" s="49">
        <v>0</v>
      </c>
      <c r="H17" s="49"/>
      <c r="I17" s="49"/>
      <c r="J17" s="49"/>
      <c r="K17" s="49"/>
      <c r="L17" s="49"/>
      <c r="M17" s="49"/>
      <c r="N17" s="49"/>
      <c r="O17" s="49">
        <v>90614</v>
      </c>
      <c r="P17" s="49">
        <v>10606227</v>
      </c>
      <c r="Q17" s="49"/>
      <c r="R17" s="49"/>
      <c r="S17" s="49">
        <v>5386357.8399999999</v>
      </c>
      <c r="T17" s="44">
        <f t="shared" si="0"/>
        <v>16083198.84</v>
      </c>
    </row>
    <row r="18" spans="1:20">
      <c r="A18" s="194"/>
      <c r="B18" s="195"/>
      <c r="C18" s="196"/>
      <c r="D18" s="196"/>
      <c r="E18" s="197"/>
      <c r="F18" s="198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9"/>
    </row>
    <row r="19" spans="1:20" ht="13.5" thickBot="1">
      <c r="A19" s="16"/>
      <c r="B19" s="34" t="s">
        <v>82</v>
      </c>
      <c r="C19" s="45">
        <f>SUM(C9:C17)</f>
        <v>668024396.77063429</v>
      </c>
      <c r="D19" s="45">
        <f t="shared" ref="D19:T19" si="1">SUM(D9:D17)</f>
        <v>668024396.77063429</v>
      </c>
      <c r="E19" s="45">
        <f t="shared" si="1"/>
        <v>635233526.84000003</v>
      </c>
      <c r="F19" s="45">
        <f t="shared" si="1"/>
        <v>0</v>
      </c>
      <c r="G19" s="45">
        <f t="shared" si="1"/>
        <v>7981458</v>
      </c>
      <c r="H19" s="45">
        <f t="shared" si="1"/>
        <v>60162117</v>
      </c>
      <c r="I19" s="45">
        <f t="shared" si="1"/>
        <v>25568882</v>
      </c>
      <c r="J19" s="45">
        <f t="shared" si="1"/>
        <v>0</v>
      </c>
      <c r="K19" s="45">
        <f t="shared" si="1"/>
        <v>16587520</v>
      </c>
      <c r="L19" s="45">
        <f t="shared" si="1"/>
        <v>527023241</v>
      </c>
      <c r="M19" s="45">
        <f t="shared" si="1"/>
        <v>-47137604</v>
      </c>
      <c r="N19" s="45">
        <f t="shared" si="1"/>
        <v>479885637</v>
      </c>
      <c r="O19" s="45">
        <f t="shared" si="1"/>
        <v>7674689</v>
      </c>
      <c r="P19" s="45">
        <f t="shared" si="1"/>
        <v>10606227</v>
      </c>
      <c r="Q19" s="45">
        <f t="shared" si="1"/>
        <v>54000</v>
      </c>
      <c r="R19" s="45">
        <f t="shared" si="1"/>
        <v>21326639</v>
      </c>
      <c r="S19" s="45">
        <f t="shared" si="1"/>
        <v>5386357.8399999999</v>
      </c>
      <c r="T19" s="46">
        <f t="shared" si="1"/>
        <v>635233526.84000003</v>
      </c>
    </row>
    <row r="20" spans="1:20">
      <c r="A20" s="15"/>
      <c r="B20" s="17" t="s">
        <v>0</v>
      </c>
      <c r="C20" s="25" t="s">
        <v>1</v>
      </c>
      <c r="D20" s="26" t="s">
        <v>2</v>
      </c>
      <c r="E20" s="17" t="s">
        <v>3</v>
      </c>
      <c r="F20" s="17" t="s">
        <v>4</v>
      </c>
      <c r="G20" s="211" t="s">
        <v>5</v>
      </c>
      <c r="H20" s="211"/>
      <c r="I20" s="211"/>
      <c r="J20" s="211"/>
      <c r="K20" s="211"/>
      <c r="L20" s="211"/>
      <c r="M20" s="211"/>
      <c r="N20" s="211"/>
      <c r="O20" s="211"/>
      <c r="P20" s="212"/>
    </row>
    <row r="21" spans="1:20" ht="14.45" customHeight="1">
      <c r="A21" s="223"/>
      <c r="B21" s="213" t="s">
        <v>83</v>
      </c>
      <c r="C21" s="216" t="s">
        <v>63</v>
      </c>
      <c r="D21" s="216" t="s">
        <v>64</v>
      </c>
      <c r="E21" s="216" t="s">
        <v>84</v>
      </c>
      <c r="F21" s="206" t="s">
        <v>66</v>
      </c>
      <c r="G21" s="209" t="s">
        <v>67</v>
      </c>
      <c r="H21" s="209"/>
      <c r="I21" s="209"/>
      <c r="J21" s="209"/>
      <c r="K21" s="209"/>
      <c r="L21" s="209"/>
      <c r="M21" s="209"/>
      <c r="N21" s="209"/>
      <c r="O21" s="209"/>
      <c r="P21" s="210"/>
    </row>
    <row r="22" spans="1:20" ht="14.45" customHeight="1">
      <c r="A22" s="223"/>
      <c r="B22" s="214"/>
      <c r="C22" s="216"/>
      <c r="D22" s="216"/>
      <c r="E22" s="216"/>
      <c r="F22" s="207"/>
      <c r="G22" s="20">
        <v>13</v>
      </c>
      <c r="H22" s="21">
        <v>14</v>
      </c>
      <c r="I22" s="21">
        <v>15</v>
      </c>
      <c r="J22" s="21">
        <v>16</v>
      </c>
      <c r="K22" s="21">
        <v>17</v>
      </c>
      <c r="L22" s="21">
        <v>18</v>
      </c>
      <c r="M22" s="21">
        <v>19</v>
      </c>
      <c r="N22" s="21">
        <v>20</v>
      </c>
      <c r="O22" s="21">
        <v>21</v>
      </c>
      <c r="P22" s="29">
        <v>22</v>
      </c>
    </row>
    <row r="23" spans="1:20" ht="100.15" customHeight="1">
      <c r="A23" s="223"/>
      <c r="B23" s="215"/>
      <c r="C23" s="216"/>
      <c r="D23" s="216"/>
      <c r="E23" s="216"/>
      <c r="F23" s="208"/>
      <c r="G23" s="178" t="s">
        <v>85</v>
      </c>
      <c r="H23" s="179" t="s">
        <v>86</v>
      </c>
      <c r="I23" s="179" t="s">
        <v>87</v>
      </c>
      <c r="J23" s="179" t="s">
        <v>88</v>
      </c>
      <c r="K23" s="179" t="s">
        <v>89</v>
      </c>
      <c r="L23" s="179" t="s">
        <v>90</v>
      </c>
      <c r="M23" s="18" t="s">
        <v>91</v>
      </c>
      <c r="N23" s="18" t="s">
        <v>92</v>
      </c>
      <c r="O23" s="18" t="s">
        <v>93</v>
      </c>
      <c r="P23" s="27" t="s">
        <v>94</v>
      </c>
    </row>
    <row r="24" spans="1:20">
      <c r="A24" s="9"/>
      <c r="B24" s="23" t="s">
        <v>160</v>
      </c>
      <c r="C24" s="49">
        <v>313537618.89184397</v>
      </c>
      <c r="D24" s="49">
        <v>313537618.89184397</v>
      </c>
      <c r="E24" s="49">
        <v>313536860.19</v>
      </c>
      <c r="F24" s="55"/>
      <c r="G24" s="50">
        <v>94762420</v>
      </c>
      <c r="H24" s="50"/>
      <c r="I24" s="50"/>
      <c r="J24" s="50"/>
      <c r="K24" s="50"/>
      <c r="L24" s="50">
        <v>213892800</v>
      </c>
      <c r="M24" s="50">
        <v>4881640.1900000004</v>
      </c>
      <c r="N24" s="50"/>
      <c r="O24" s="50"/>
      <c r="P24" s="54">
        <f t="shared" ref="P24:P33" si="2">SUM(G24:O24)</f>
        <v>313536860.19</v>
      </c>
    </row>
    <row r="25" spans="1:20">
      <c r="A25" s="9"/>
      <c r="B25" s="23" t="s">
        <v>161</v>
      </c>
      <c r="C25" s="49">
        <v>186304736.31999999</v>
      </c>
      <c r="D25" s="49">
        <v>186304736.31999999</v>
      </c>
      <c r="E25" s="49">
        <v>186304736.84</v>
      </c>
      <c r="F25" s="50"/>
      <c r="G25" s="50"/>
      <c r="H25" s="50">
        <v>104884615.97</v>
      </c>
      <c r="I25" s="50">
        <v>17093760.91</v>
      </c>
      <c r="J25" s="50">
        <v>62811773.960000001</v>
      </c>
      <c r="K25" s="50">
        <v>0</v>
      </c>
      <c r="L25" s="50">
        <v>0</v>
      </c>
      <c r="M25" s="50">
        <v>1514586</v>
      </c>
      <c r="N25" s="50"/>
      <c r="O25" s="50"/>
      <c r="P25" s="54">
        <f t="shared" si="2"/>
        <v>186304736.84</v>
      </c>
    </row>
    <row r="26" spans="1:20">
      <c r="A26" s="9"/>
      <c r="B26" s="23" t="s">
        <v>162</v>
      </c>
      <c r="C26" s="49">
        <v>0</v>
      </c>
      <c r="D26" s="49">
        <v>0</v>
      </c>
      <c r="E26" s="49">
        <v>0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4">
        <f t="shared" si="2"/>
        <v>0</v>
      </c>
    </row>
    <row r="27" spans="1:20">
      <c r="A27" s="9"/>
      <c r="B27" s="23" t="s">
        <v>170</v>
      </c>
      <c r="C27" s="49">
        <v>2653515.2799999998</v>
      </c>
      <c r="D27" s="49">
        <v>2653515.2799999998</v>
      </c>
      <c r="E27" s="49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4"/>
    </row>
    <row r="28" spans="1:20">
      <c r="A28" s="9"/>
      <c r="B28" s="10" t="s">
        <v>163</v>
      </c>
      <c r="C28" s="49">
        <v>3157547.97</v>
      </c>
      <c r="D28" s="49">
        <v>3157547.97</v>
      </c>
      <c r="E28" s="49">
        <v>0</v>
      </c>
      <c r="F28" s="50"/>
      <c r="G28" s="50"/>
      <c r="H28" s="50"/>
      <c r="I28" s="50"/>
      <c r="J28" s="50"/>
      <c r="K28" s="50"/>
      <c r="L28" s="50"/>
      <c r="M28" s="50"/>
      <c r="N28" s="50">
        <v>0</v>
      </c>
      <c r="O28" s="50"/>
      <c r="P28" s="54">
        <f t="shared" si="2"/>
        <v>0</v>
      </c>
    </row>
    <row r="29" spans="1:20">
      <c r="A29" s="9"/>
      <c r="B29" s="10" t="s">
        <v>164</v>
      </c>
      <c r="C29" s="49">
        <v>2881016.1000001398</v>
      </c>
      <c r="D29" s="49">
        <v>2881016.1000001398</v>
      </c>
      <c r="E29" s="49">
        <v>6992063</v>
      </c>
      <c r="F29" s="50"/>
      <c r="G29" s="50">
        <v>0</v>
      </c>
      <c r="H29" s="50"/>
      <c r="I29" s="50"/>
      <c r="J29" s="50"/>
      <c r="K29" s="50"/>
      <c r="L29" s="50"/>
      <c r="M29" s="50"/>
      <c r="N29" s="50">
        <v>6992063</v>
      </c>
      <c r="O29" s="50"/>
      <c r="P29" s="54">
        <f t="shared" si="2"/>
        <v>6992063</v>
      </c>
    </row>
    <row r="30" spans="1:20">
      <c r="A30" s="9"/>
      <c r="B30" s="10" t="s">
        <v>165</v>
      </c>
      <c r="C30" s="49">
        <v>32861567.478156</v>
      </c>
      <c r="D30" s="49">
        <v>32861567.478156</v>
      </c>
      <c r="E30" s="49">
        <v>32862325.809999999</v>
      </c>
      <c r="F30" s="50"/>
      <c r="G30" s="50"/>
      <c r="H30" s="50"/>
      <c r="I30" s="50"/>
      <c r="J30" s="50"/>
      <c r="K30" s="50"/>
      <c r="L30" s="50"/>
      <c r="M30" s="50">
        <v>96325.81</v>
      </c>
      <c r="N30" s="50"/>
      <c r="O30" s="50">
        <v>32766000</v>
      </c>
      <c r="P30" s="54">
        <f t="shared" si="2"/>
        <v>32862325.809999999</v>
      </c>
    </row>
    <row r="31" spans="1:20">
      <c r="A31" s="9"/>
      <c r="B31" s="10" t="s">
        <v>166</v>
      </c>
      <c r="C31" s="49">
        <v>853582.03081156895</v>
      </c>
      <c r="D31" s="49">
        <v>853582.03081156895</v>
      </c>
      <c r="E31" s="49"/>
      <c r="F31" s="50"/>
      <c r="G31" s="50">
        <v>0</v>
      </c>
      <c r="H31" s="50"/>
      <c r="I31" s="50"/>
      <c r="J31" s="50"/>
      <c r="K31" s="50"/>
      <c r="L31" s="50"/>
      <c r="M31" s="50"/>
      <c r="N31" s="50"/>
      <c r="O31" s="50"/>
      <c r="P31" s="54">
        <f t="shared" si="2"/>
        <v>0</v>
      </c>
    </row>
    <row r="32" spans="1:20">
      <c r="A32" s="9"/>
      <c r="B32" s="10"/>
      <c r="C32" s="56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4">
        <f t="shared" si="2"/>
        <v>0</v>
      </c>
    </row>
    <row r="33" spans="1:18">
      <c r="A33" s="9"/>
      <c r="B33" s="10"/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4">
        <f t="shared" si="2"/>
        <v>0</v>
      </c>
    </row>
    <row r="34" spans="1:18" ht="13.5" thickBot="1">
      <c r="A34" s="16"/>
      <c r="B34" s="35" t="s">
        <v>95</v>
      </c>
      <c r="C34" s="45">
        <f t="shared" ref="C34:P34" si="3">SUM(C24:C33)</f>
        <v>542249584.07081163</v>
      </c>
      <c r="D34" s="45">
        <f t="shared" si="3"/>
        <v>542249584.07081163</v>
      </c>
      <c r="E34" s="45">
        <f t="shared" si="3"/>
        <v>539695985.83999991</v>
      </c>
      <c r="F34" s="45">
        <f t="shared" si="3"/>
        <v>0</v>
      </c>
      <c r="G34" s="45">
        <f t="shared" si="3"/>
        <v>94762420</v>
      </c>
      <c r="H34" s="45">
        <f t="shared" si="3"/>
        <v>104884615.97</v>
      </c>
      <c r="I34" s="45">
        <f t="shared" si="3"/>
        <v>17093760.91</v>
      </c>
      <c r="J34" s="45">
        <f t="shared" si="3"/>
        <v>62811773.960000001</v>
      </c>
      <c r="K34" s="45">
        <f t="shared" si="3"/>
        <v>0</v>
      </c>
      <c r="L34" s="45">
        <f t="shared" si="3"/>
        <v>213892800</v>
      </c>
      <c r="M34" s="45">
        <f t="shared" si="3"/>
        <v>6492552</v>
      </c>
      <c r="N34" s="45">
        <f t="shared" si="3"/>
        <v>6992063</v>
      </c>
      <c r="O34" s="45">
        <f t="shared" si="3"/>
        <v>32766000</v>
      </c>
      <c r="P34" s="46">
        <f t="shared" si="3"/>
        <v>539695985.83999991</v>
      </c>
    </row>
    <row r="35" spans="1:18">
      <c r="A35" s="15"/>
      <c r="B35" s="17" t="s">
        <v>0</v>
      </c>
      <c r="C35" s="25" t="s">
        <v>1</v>
      </c>
      <c r="D35" s="26" t="s">
        <v>2</v>
      </c>
      <c r="E35" s="17" t="s">
        <v>3</v>
      </c>
      <c r="F35" s="17" t="s">
        <v>4</v>
      </c>
      <c r="G35" s="211" t="s">
        <v>5</v>
      </c>
      <c r="H35" s="211"/>
      <c r="I35" s="211"/>
      <c r="J35" s="211"/>
      <c r="K35" s="211"/>
      <c r="L35" s="211"/>
      <c r="M35" s="211"/>
      <c r="N35" s="212"/>
    </row>
    <row r="36" spans="1:18" ht="40.15" customHeight="1">
      <c r="A36" s="223"/>
      <c r="B36" s="213" t="s">
        <v>96</v>
      </c>
      <c r="C36" s="216" t="s">
        <v>63</v>
      </c>
      <c r="D36" s="216" t="s">
        <v>64</v>
      </c>
      <c r="E36" s="206" t="s">
        <v>84</v>
      </c>
      <c r="F36" s="216" t="s">
        <v>66</v>
      </c>
      <c r="G36" s="217" t="s">
        <v>67</v>
      </c>
      <c r="H36" s="218"/>
      <c r="I36" s="218"/>
      <c r="J36" s="218"/>
      <c r="K36" s="218"/>
      <c r="L36" s="218"/>
      <c r="M36" s="218"/>
      <c r="N36" s="219"/>
    </row>
    <row r="37" spans="1:18" ht="13.9" customHeight="1">
      <c r="A37" s="223"/>
      <c r="B37" s="214"/>
      <c r="C37" s="216"/>
      <c r="D37" s="216"/>
      <c r="E37" s="207"/>
      <c r="F37" s="216"/>
      <c r="G37" s="8">
        <v>23</v>
      </c>
      <c r="H37" s="8">
        <v>24</v>
      </c>
      <c r="I37" s="8">
        <v>25</v>
      </c>
      <c r="J37" s="8">
        <v>26</v>
      </c>
      <c r="K37" s="8">
        <v>27</v>
      </c>
      <c r="L37" s="8">
        <v>28</v>
      </c>
      <c r="M37" s="8">
        <v>29</v>
      </c>
      <c r="N37" s="28">
        <v>30</v>
      </c>
      <c r="P37" s="22"/>
      <c r="Q37" s="22"/>
      <c r="R37" s="22"/>
    </row>
    <row r="38" spans="1:18" ht="102" customHeight="1">
      <c r="A38" s="223"/>
      <c r="B38" s="215"/>
      <c r="C38" s="216"/>
      <c r="D38" s="216"/>
      <c r="E38" s="208"/>
      <c r="F38" s="216"/>
      <c r="G38" s="179" t="s">
        <v>97</v>
      </c>
      <c r="H38" s="179" t="s">
        <v>98</v>
      </c>
      <c r="I38" s="179" t="s">
        <v>99</v>
      </c>
      <c r="J38" s="179" t="s">
        <v>100</v>
      </c>
      <c r="K38" s="179" t="s">
        <v>101</v>
      </c>
      <c r="L38" s="179" t="s">
        <v>102</v>
      </c>
      <c r="M38" s="179" t="s">
        <v>103</v>
      </c>
      <c r="N38" s="179" t="s">
        <v>137</v>
      </c>
      <c r="P38" s="22"/>
      <c r="Q38" s="22"/>
      <c r="R38" s="22"/>
    </row>
    <row r="39" spans="1:18">
      <c r="A39" s="9"/>
      <c r="B39" s="24" t="s">
        <v>167</v>
      </c>
      <c r="C39" s="57">
        <v>76000000</v>
      </c>
      <c r="D39" s="57">
        <v>76000000</v>
      </c>
      <c r="E39" s="57">
        <v>76000000</v>
      </c>
      <c r="F39" s="55"/>
      <c r="G39" s="50">
        <v>76000000</v>
      </c>
      <c r="H39" s="50"/>
      <c r="I39" s="50"/>
      <c r="J39" s="50"/>
      <c r="K39" s="50"/>
      <c r="L39" s="50"/>
      <c r="M39" s="50"/>
      <c r="N39" s="54">
        <f t="shared" ref="N39:N46" si="4">SUM(G39:M39)</f>
        <v>76000000</v>
      </c>
      <c r="P39" s="13"/>
      <c r="Q39" s="13"/>
      <c r="R39" s="13"/>
    </row>
    <row r="40" spans="1:18">
      <c r="A40" s="9"/>
      <c r="B40" s="24" t="s">
        <v>168</v>
      </c>
      <c r="C40" s="57">
        <v>1981798.63</v>
      </c>
      <c r="D40" s="57">
        <v>1981798.63</v>
      </c>
      <c r="E40" s="57">
        <v>1981799</v>
      </c>
      <c r="F40" s="58"/>
      <c r="G40" s="50"/>
      <c r="H40" s="50"/>
      <c r="I40" s="50"/>
      <c r="J40" s="50"/>
      <c r="K40" s="50"/>
      <c r="L40" s="50"/>
      <c r="M40" s="50">
        <v>1981799</v>
      </c>
      <c r="N40" s="54">
        <f t="shared" si="4"/>
        <v>1981799</v>
      </c>
    </row>
    <row r="41" spans="1:18">
      <c r="A41" s="9"/>
      <c r="B41" s="24" t="s">
        <v>102</v>
      </c>
      <c r="C41" s="57">
        <v>47793014.069822602</v>
      </c>
      <c r="D41" s="57">
        <v>47793014.069822602</v>
      </c>
      <c r="E41" s="57">
        <v>17555742.000000007</v>
      </c>
      <c r="F41" s="58"/>
      <c r="G41" s="50"/>
      <c r="H41" s="50"/>
      <c r="I41" s="50"/>
      <c r="J41" s="50"/>
      <c r="K41" s="50"/>
      <c r="L41" s="50">
        <v>17555742.000000007</v>
      </c>
      <c r="M41" s="50"/>
      <c r="N41" s="54">
        <f t="shared" si="4"/>
        <v>17555742.000000007</v>
      </c>
    </row>
    <row r="42" spans="1:18">
      <c r="A42" s="9"/>
      <c r="B42" s="3"/>
      <c r="C42" s="56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4">
        <f t="shared" si="4"/>
        <v>0</v>
      </c>
    </row>
    <row r="43" spans="1:18">
      <c r="A43" s="9"/>
      <c r="B43" s="3"/>
      <c r="C43" s="56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4">
        <f t="shared" si="4"/>
        <v>0</v>
      </c>
    </row>
    <row r="44" spans="1:18">
      <c r="A44" s="9"/>
      <c r="B44" s="3"/>
      <c r="C44" s="56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4">
        <f t="shared" si="4"/>
        <v>0</v>
      </c>
    </row>
    <row r="45" spans="1:18">
      <c r="A45" s="9"/>
      <c r="B45" s="3"/>
      <c r="C45" s="56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4">
        <f t="shared" si="4"/>
        <v>0</v>
      </c>
    </row>
    <row r="46" spans="1:18">
      <c r="A46" s="9"/>
      <c r="B46" s="3"/>
      <c r="C46" s="56"/>
      <c r="D46" s="50"/>
      <c r="E46" s="50"/>
      <c r="F46" s="50"/>
      <c r="G46" s="50"/>
      <c r="H46" s="50"/>
      <c r="I46" s="50"/>
      <c r="J46" s="50"/>
      <c r="K46" s="59"/>
      <c r="L46" s="50"/>
      <c r="M46" s="50"/>
      <c r="N46" s="54">
        <f t="shared" si="4"/>
        <v>0</v>
      </c>
    </row>
    <row r="47" spans="1:18" ht="13.5" thickBot="1">
      <c r="A47" s="16"/>
      <c r="B47" s="190" t="s">
        <v>104</v>
      </c>
      <c r="C47" s="45">
        <f t="shared" ref="C47:N47" si="5">SUM(C39:C46)</f>
        <v>125774812.6998226</v>
      </c>
      <c r="D47" s="45">
        <f t="shared" si="5"/>
        <v>125774812.6998226</v>
      </c>
      <c r="E47" s="45">
        <f t="shared" si="5"/>
        <v>95537541</v>
      </c>
      <c r="F47" s="45">
        <f t="shared" si="5"/>
        <v>0</v>
      </c>
      <c r="G47" s="45">
        <f t="shared" si="5"/>
        <v>76000000</v>
      </c>
      <c r="H47" s="45">
        <f t="shared" si="5"/>
        <v>0</v>
      </c>
      <c r="I47" s="45">
        <f t="shared" si="5"/>
        <v>0</v>
      </c>
      <c r="J47" s="45">
        <f t="shared" si="5"/>
        <v>0</v>
      </c>
      <c r="K47" s="45">
        <f t="shared" si="5"/>
        <v>0</v>
      </c>
      <c r="L47" s="45">
        <f t="shared" si="5"/>
        <v>17555742.000000007</v>
      </c>
      <c r="M47" s="45">
        <f t="shared" si="5"/>
        <v>1981799</v>
      </c>
      <c r="N47" s="46">
        <f t="shared" si="5"/>
        <v>95537541</v>
      </c>
    </row>
    <row r="50" spans="16:16" s="6" customFormat="1"/>
    <row r="51" spans="16:16" s="6" customFormat="1"/>
    <row r="52" spans="16:16" s="6" customFormat="1"/>
    <row r="57" spans="16:16">
      <c r="P57" s="14"/>
    </row>
  </sheetData>
  <mergeCells count="25">
    <mergeCell ref="B4:C4"/>
    <mergeCell ref="A6:A8"/>
    <mergeCell ref="A21:A23"/>
    <mergeCell ref="A36:A38"/>
    <mergeCell ref="G20:P20"/>
    <mergeCell ref="G5:T5"/>
    <mergeCell ref="B6:B8"/>
    <mergeCell ref="C6:C8"/>
    <mergeCell ref="D6:D8"/>
    <mergeCell ref="E6:E8"/>
    <mergeCell ref="F6:F8"/>
    <mergeCell ref="G6:T6"/>
    <mergeCell ref="B21:B23"/>
    <mergeCell ref="C21:C23"/>
    <mergeCell ref="D21:D23"/>
    <mergeCell ref="E21:E23"/>
    <mergeCell ref="F21:F23"/>
    <mergeCell ref="G21:P21"/>
    <mergeCell ref="G35:N35"/>
    <mergeCell ref="B36:B38"/>
    <mergeCell ref="C36:C38"/>
    <mergeCell ref="D36:D38"/>
    <mergeCell ref="E36:E38"/>
    <mergeCell ref="F36:F38"/>
    <mergeCell ref="G36:N36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1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3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E22" sqref="E20:E22"/>
    </sheetView>
  </sheetViews>
  <sheetFormatPr defaultRowHeight="12.75"/>
  <cols>
    <col min="1" max="1" width="10.5703125" style="65" bestFit="1" customWidth="1"/>
    <col min="2" max="2" width="39" style="65" customWidth="1"/>
    <col min="3" max="3" width="31.28515625" style="65" bestFit="1" customWidth="1"/>
    <col min="4" max="5" width="14.5703125" style="65" bestFit="1" customWidth="1"/>
    <col min="6" max="6" width="21.7109375" style="65" customWidth="1"/>
    <col min="7" max="7" width="12" style="65" bestFit="1" customWidth="1"/>
    <col min="8" max="8" width="14.5703125" style="65" customWidth="1"/>
    <col min="9" max="16384" width="9.140625" style="65"/>
  </cols>
  <sheetData>
    <row r="1" spans="1:8">
      <c r="A1" s="63" t="s">
        <v>25</v>
      </c>
      <c r="B1" s="65" t="s">
        <v>169</v>
      </c>
    </row>
    <row r="2" spans="1:8">
      <c r="A2" s="66" t="s">
        <v>26</v>
      </c>
      <c r="B2" s="201">
        <v>44196</v>
      </c>
      <c r="C2" s="66"/>
      <c r="D2" s="66"/>
      <c r="E2" s="66"/>
      <c r="F2" s="66"/>
      <c r="G2" s="66"/>
      <c r="H2" s="66"/>
    </row>
    <row r="3" spans="1:8">
      <c r="A3" s="66"/>
      <c r="B3" s="66"/>
      <c r="C3" s="66"/>
      <c r="D3" s="66"/>
      <c r="E3" s="66"/>
      <c r="F3" s="66"/>
      <c r="G3" s="66"/>
      <c r="H3" s="66"/>
    </row>
    <row r="4" spans="1:8" ht="13.5" thickBot="1">
      <c r="A4" s="69" t="s">
        <v>27</v>
      </c>
      <c r="B4" s="180" t="s">
        <v>17</v>
      </c>
    </row>
    <row r="5" spans="1:8" ht="14.45" customHeight="1">
      <c r="A5" s="234"/>
      <c r="B5" s="228" t="s">
        <v>28</v>
      </c>
      <c r="C5" s="230" t="s">
        <v>29</v>
      </c>
      <c r="D5" s="228" t="s">
        <v>33</v>
      </c>
      <c r="E5" s="228"/>
      <c r="F5" s="228"/>
      <c r="G5" s="228"/>
      <c r="H5" s="232" t="s">
        <v>34</v>
      </c>
    </row>
    <row r="6" spans="1:8" ht="25.5">
      <c r="A6" s="235"/>
      <c r="B6" s="229"/>
      <c r="C6" s="231"/>
      <c r="D6" s="172" t="s">
        <v>30</v>
      </c>
      <c r="E6" s="172" t="s">
        <v>31</v>
      </c>
      <c r="F6" s="172" t="s">
        <v>35</v>
      </c>
      <c r="G6" s="172" t="s">
        <v>36</v>
      </c>
      <c r="H6" s="233"/>
    </row>
    <row r="7" spans="1:8">
      <c r="A7" s="79">
        <v>1</v>
      </c>
      <c r="B7" s="80" t="s">
        <v>7</v>
      </c>
      <c r="C7" s="172" t="s">
        <v>30</v>
      </c>
      <c r="D7" s="3"/>
      <c r="E7" s="3"/>
      <c r="F7" s="3"/>
      <c r="G7" s="202" t="s">
        <v>8</v>
      </c>
      <c r="H7" s="82"/>
    </row>
    <row r="8" spans="1:8">
      <c r="A8" s="83">
        <v>2</v>
      </c>
      <c r="B8" s="80" t="s">
        <v>7</v>
      </c>
      <c r="C8" s="172" t="s">
        <v>31</v>
      </c>
      <c r="D8" s="3"/>
      <c r="E8" s="3"/>
      <c r="F8" s="202" t="s">
        <v>8</v>
      </c>
      <c r="G8" s="3"/>
      <c r="H8" s="82"/>
    </row>
    <row r="9" spans="1:8">
      <c r="A9" s="79">
        <v>3</v>
      </c>
      <c r="B9" s="80" t="s">
        <v>7</v>
      </c>
      <c r="C9" s="81" t="s">
        <v>32</v>
      </c>
      <c r="D9" s="3"/>
      <c r="E9" s="3"/>
      <c r="F9" s="3"/>
      <c r="G9" s="202" t="s">
        <v>8</v>
      </c>
      <c r="H9" s="82"/>
    </row>
    <row r="10" spans="1:8">
      <c r="A10" s="83"/>
      <c r="B10" s="80"/>
      <c r="C10" s="81"/>
      <c r="D10" s="78"/>
      <c r="E10" s="78"/>
      <c r="F10" s="78"/>
      <c r="G10" s="78"/>
      <c r="H10" s="82"/>
    </row>
    <row r="11" spans="1:8">
      <c r="A11" s="79"/>
      <c r="B11" s="80"/>
      <c r="C11" s="81"/>
      <c r="D11" s="78"/>
      <c r="E11" s="78"/>
      <c r="F11" s="78"/>
      <c r="G11" s="78"/>
      <c r="H11" s="82"/>
    </row>
    <row r="12" spans="1:8" ht="13.5" thickBot="1">
      <c r="A12" s="84"/>
      <c r="B12" s="85"/>
      <c r="C12" s="86"/>
      <c r="D12" s="87"/>
      <c r="E12" s="87"/>
      <c r="F12" s="87"/>
      <c r="G12" s="87"/>
      <c r="H12" s="88"/>
    </row>
    <row r="13" spans="1:8">
      <c r="A13" s="63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9"/>
  <sheetViews>
    <sheetView zoomScaleNormal="100" workbookViewId="0">
      <selection activeCell="C6" sqref="C6:E6"/>
    </sheetView>
  </sheetViews>
  <sheetFormatPr defaultColWidth="9.140625" defaultRowHeight="12.75"/>
  <cols>
    <col min="1" max="1" width="10.5703125" style="65" bestFit="1" customWidth="1"/>
    <col min="2" max="2" width="70.140625" style="65" customWidth="1"/>
    <col min="3" max="5" width="10.7109375" style="65" customWidth="1"/>
    <col min="6" max="16384" width="9.140625" style="65"/>
  </cols>
  <sheetData>
    <row r="1" spans="1:12">
      <c r="A1" s="63" t="s">
        <v>25</v>
      </c>
      <c r="B1" s="64" t="s">
        <v>169</v>
      </c>
    </row>
    <row r="2" spans="1:12">
      <c r="A2" s="63" t="s">
        <v>26</v>
      </c>
      <c r="B2" s="201">
        <v>44196</v>
      </c>
    </row>
    <row r="3" spans="1:12">
      <c r="A3" s="67"/>
      <c r="B3" s="64"/>
    </row>
    <row r="4" spans="1:12" ht="13.5" thickBot="1">
      <c r="A4" s="89" t="s">
        <v>105</v>
      </c>
      <c r="B4" s="181" t="s">
        <v>19</v>
      </c>
      <c r="C4" s="90"/>
      <c r="D4" s="91"/>
      <c r="E4" s="91"/>
      <c r="F4" s="91"/>
      <c r="G4" s="91"/>
      <c r="H4" s="91"/>
      <c r="I4" s="91"/>
      <c r="J4" s="91"/>
      <c r="K4" s="91"/>
      <c r="L4" s="91"/>
    </row>
    <row r="5" spans="1:12">
      <c r="A5" s="92"/>
      <c r="B5" s="93"/>
      <c r="C5" s="203">
        <v>2020</v>
      </c>
      <c r="D5" s="203">
        <v>2019</v>
      </c>
      <c r="E5" s="203">
        <v>2018</v>
      </c>
      <c r="F5" s="91"/>
    </row>
    <row r="6" spans="1:12">
      <c r="A6" s="76">
        <v>1</v>
      </c>
      <c r="B6" s="78" t="s">
        <v>106</v>
      </c>
      <c r="C6" s="73">
        <v>0</v>
      </c>
      <c r="D6" s="73">
        <v>0</v>
      </c>
      <c r="E6" s="94">
        <v>1300</v>
      </c>
      <c r="F6" s="91"/>
    </row>
    <row r="7" spans="1:12">
      <c r="A7" s="76">
        <v>2</v>
      </c>
      <c r="B7" s="95" t="s">
        <v>107</v>
      </c>
      <c r="C7" s="73"/>
      <c r="D7" s="73"/>
      <c r="E7" s="94"/>
      <c r="F7" s="91"/>
    </row>
    <row r="8" spans="1:12">
      <c r="A8" s="76">
        <v>3</v>
      </c>
      <c r="B8" s="78" t="s">
        <v>108</v>
      </c>
      <c r="C8" s="73"/>
      <c r="D8" s="73"/>
      <c r="E8" s="94"/>
    </row>
    <row r="9" spans="1:12" ht="13.5" thickBot="1">
      <c r="A9" s="74">
        <v>4</v>
      </c>
      <c r="B9" s="87" t="s">
        <v>109</v>
      </c>
      <c r="C9" s="96"/>
      <c r="D9" s="96"/>
      <c r="E9" s="9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15"/>
  <sheetViews>
    <sheetView zoomScaleNormal="100" workbookViewId="0">
      <selection activeCell="D26" sqref="D26:D27"/>
    </sheetView>
  </sheetViews>
  <sheetFormatPr defaultColWidth="9.140625" defaultRowHeight="12.75"/>
  <cols>
    <col min="1" max="1" width="10.5703125" style="65" bestFit="1" customWidth="1"/>
    <col min="2" max="2" width="52.5703125" style="65" customWidth="1"/>
    <col min="3" max="3" width="11.140625" style="65" customWidth="1"/>
    <col min="4" max="5" width="12" style="65" bestFit="1" customWidth="1"/>
    <col min="6" max="6" width="24.140625" style="65" customWidth="1"/>
    <col min="7" max="7" width="27.5703125" style="65" customWidth="1"/>
    <col min="8" max="16384" width="9.140625" style="65"/>
  </cols>
  <sheetData>
    <row r="1" spans="1:8">
      <c r="A1" s="65" t="s">
        <v>25</v>
      </c>
      <c r="B1" s="65" t="s">
        <v>169</v>
      </c>
    </row>
    <row r="2" spans="1:8">
      <c r="A2" s="91" t="s">
        <v>26</v>
      </c>
      <c r="B2" s="201">
        <v>44196</v>
      </c>
      <c r="C2" s="91"/>
      <c r="D2" s="91"/>
      <c r="E2" s="91"/>
      <c r="F2" s="91"/>
      <c r="G2" s="91"/>
      <c r="H2" s="91"/>
    </row>
    <row r="3" spans="1:8">
      <c r="A3" s="91"/>
      <c r="B3" s="91"/>
      <c r="C3" s="91"/>
      <c r="D3" s="91"/>
      <c r="E3" s="91"/>
      <c r="F3" s="91"/>
      <c r="G3" s="91"/>
      <c r="H3" s="91"/>
    </row>
    <row r="4" spans="1:8" ht="13.5" thickBot="1">
      <c r="A4" s="89" t="s">
        <v>37</v>
      </c>
      <c r="B4" s="182" t="s">
        <v>21</v>
      </c>
      <c r="F4" s="91"/>
      <c r="G4" s="91"/>
      <c r="H4" s="91"/>
    </row>
    <row r="5" spans="1:8">
      <c r="A5" s="98"/>
      <c r="B5" s="93"/>
      <c r="C5" s="93" t="s">
        <v>0</v>
      </c>
      <c r="D5" s="93" t="s">
        <v>1</v>
      </c>
      <c r="E5" s="93" t="s">
        <v>2</v>
      </c>
      <c r="F5" s="93" t="s">
        <v>3</v>
      </c>
      <c r="G5" s="99" t="s">
        <v>4</v>
      </c>
      <c r="H5" s="91"/>
    </row>
    <row r="6" spans="1:8" s="68" customFormat="1" ht="51">
      <c r="A6" s="100"/>
      <c r="B6" s="78"/>
      <c r="C6" s="78">
        <v>2020</v>
      </c>
      <c r="D6" s="78">
        <v>2019</v>
      </c>
      <c r="E6" s="78">
        <v>2018</v>
      </c>
      <c r="F6" s="101" t="s">
        <v>132</v>
      </c>
      <c r="G6" s="176" t="s">
        <v>133</v>
      </c>
    </row>
    <row r="7" spans="1:8">
      <c r="A7" s="102">
        <v>1</v>
      </c>
      <c r="B7" s="78" t="s">
        <v>38</v>
      </c>
      <c r="C7" s="78">
        <v>25887762.06000001</v>
      </c>
      <c r="D7" s="78">
        <v>23996860.969999991</v>
      </c>
      <c r="E7" s="78">
        <v>23431794.850000001</v>
      </c>
      <c r="F7" s="236"/>
      <c r="G7" s="236"/>
      <c r="H7" s="91"/>
    </row>
    <row r="8" spans="1:8">
      <c r="A8" s="102">
        <v>2</v>
      </c>
      <c r="B8" s="103" t="s">
        <v>39</v>
      </c>
      <c r="C8" s="78">
        <v>3146774.94</v>
      </c>
      <c r="D8" s="78">
        <v>3002770.03</v>
      </c>
      <c r="E8" s="78">
        <v>2701075.74</v>
      </c>
      <c r="F8" s="236"/>
      <c r="G8" s="236"/>
    </row>
    <row r="9" spans="1:8">
      <c r="A9" s="102">
        <v>3</v>
      </c>
      <c r="B9" s="104" t="s">
        <v>139</v>
      </c>
      <c r="C9" s="78">
        <v>-328</v>
      </c>
      <c r="D9" s="78">
        <v>-5541</v>
      </c>
      <c r="E9" s="78">
        <v>9900</v>
      </c>
      <c r="F9" s="236"/>
      <c r="G9" s="236"/>
    </row>
    <row r="10" spans="1:8" ht="13.5" thickBot="1">
      <c r="A10" s="105">
        <v>4</v>
      </c>
      <c r="B10" s="106" t="s">
        <v>40</v>
      </c>
      <c r="C10" s="204">
        <f>C7+C8-C9</f>
        <v>29034865.000000011</v>
      </c>
      <c r="D10" s="204">
        <f>D7+D8-D9</f>
        <v>27005171.999999993</v>
      </c>
      <c r="E10" s="204">
        <f>E7+E8-E9</f>
        <v>26122970.590000004</v>
      </c>
      <c r="F10" s="192">
        <f>SUMIF(C10:E10, "&gt;=0",C10:E10)/3</f>
        <v>27387669.196666669</v>
      </c>
      <c r="G10" s="193">
        <f>F10*15%/8%</f>
        <v>51351879.743750006</v>
      </c>
    </row>
    <row r="11" spans="1:8">
      <c r="A11" s="107"/>
      <c r="B11" s="91"/>
      <c r="C11" s="91"/>
      <c r="D11" s="91"/>
      <c r="E11" s="91"/>
    </row>
    <row r="15" spans="1:8">
      <c r="F15" s="205"/>
      <c r="G15" s="205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2"/>
  <sheetViews>
    <sheetView zoomScaleNormal="100" workbookViewId="0">
      <selection activeCell="D9" sqref="D9"/>
    </sheetView>
  </sheetViews>
  <sheetFormatPr defaultColWidth="9.140625" defaultRowHeight="12.75"/>
  <cols>
    <col min="1" max="1" width="10.5703125" style="131" bestFit="1" customWidth="1"/>
    <col min="2" max="2" width="24" style="65" bestFit="1" customWidth="1"/>
    <col min="3" max="3" width="42.85546875" style="65" customWidth="1"/>
    <col min="4" max="5" width="33.42578125" style="65" customWidth="1"/>
    <col min="6" max="6" width="38.85546875" style="65" customWidth="1"/>
    <col min="7" max="16384" width="9.140625" style="65"/>
  </cols>
  <sheetData>
    <row r="1" spans="1:9">
      <c r="A1" s="63" t="s">
        <v>25</v>
      </c>
      <c r="B1" s="65" t="s">
        <v>169</v>
      </c>
    </row>
    <row r="2" spans="1:9">
      <c r="A2" s="63" t="s">
        <v>26</v>
      </c>
      <c r="B2" s="201">
        <v>44196</v>
      </c>
    </row>
    <row r="3" spans="1:9">
      <c r="A3" s="108"/>
    </row>
    <row r="4" spans="1:9" ht="13.5" thickBot="1">
      <c r="A4" s="89" t="s">
        <v>110</v>
      </c>
      <c r="B4" s="241" t="s">
        <v>22</v>
      </c>
      <c r="C4" s="241"/>
      <c r="D4" s="109"/>
      <c r="E4" s="109"/>
      <c r="F4" s="109"/>
    </row>
    <row r="5" spans="1:9" s="114" customFormat="1" ht="16.5" customHeight="1">
      <c r="A5" s="110"/>
      <c r="B5" s="111"/>
      <c r="C5" s="111"/>
      <c r="D5" s="112" t="s">
        <v>140</v>
      </c>
      <c r="E5" s="112" t="s">
        <v>111</v>
      </c>
      <c r="F5" s="113" t="s">
        <v>46</v>
      </c>
    </row>
    <row r="6" spans="1:9" ht="15" customHeight="1">
      <c r="A6" s="115">
        <v>1</v>
      </c>
      <c r="B6" s="231" t="s">
        <v>112</v>
      </c>
      <c r="C6" s="116" t="s">
        <v>47</v>
      </c>
      <c r="D6" s="117">
        <v>5</v>
      </c>
      <c r="E6" s="117">
        <v>1</v>
      </c>
      <c r="F6" s="118"/>
    </row>
    <row r="7" spans="1:9" ht="15" customHeight="1">
      <c r="A7" s="115">
        <v>2</v>
      </c>
      <c r="B7" s="237"/>
      <c r="C7" s="116" t="s">
        <v>113</v>
      </c>
      <c r="D7" s="119">
        <f>D8+D10+D12</f>
        <v>743691.04</v>
      </c>
      <c r="E7" s="119">
        <f>E8+E10+E12</f>
        <v>37600</v>
      </c>
      <c r="F7" s="120">
        <f>F8+F10+F12</f>
        <v>0</v>
      </c>
    </row>
    <row r="8" spans="1:9" ht="15" customHeight="1">
      <c r="A8" s="115">
        <v>3</v>
      </c>
      <c r="B8" s="237"/>
      <c r="C8" s="121" t="s">
        <v>48</v>
      </c>
      <c r="D8" s="117">
        <v>743691.04</v>
      </c>
      <c r="E8" s="117">
        <v>37600</v>
      </c>
      <c r="F8" s="118"/>
      <c r="G8" s="91"/>
      <c r="H8" s="91"/>
    </row>
    <row r="9" spans="1:9" ht="15" customHeight="1">
      <c r="A9" s="115">
        <v>4</v>
      </c>
      <c r="B9" s="237"/>
      <c r="C9" s="122" t="s">
        <v>114</v>
      </c>
      <c r="D9" s="117">
        <v>65740.259999999995</v>
      </c>
      <c r="E9" s="117"/>
      <c r="F9" s="118"/>
      <c r="G9" s="91"/>
      <c r="H9" s="91"/>
    </row>
    <row r="10" spans="1:9" ht="30" customHeight="1">
      <c r="A10" s="115">
        <v>5</v>
      </c>
      <c r="B10" s="237"/>
      <c r="C10" s="121" t="s">
        <v>115</v>
      </c>
      <c r="D10" s="117"/>
      <c r="E10" s="117"/>
      <c r="F10" s="118"/>
    </row>
    <row r="11" spans="1:9" ht="15" customHeight="1">
      <c r="A11" s="115">
        <v>6</v>
      </c>
      <c r="B11" s="237"/>
      <c r="C11" s="122" t="s">
        <v>116</v>
      </c>
      <c r="D11" s="117"/>
      <c r="E11" s="117"/>
      <c r="F11" s="118"/>
    </row>
    <row r="12" spans="1:9" ht="15" customHeight="1">
      <c r="A12" s="115">
        <v>7</v>
      </c>
      <c r="B12" s="237"/>
      <c r="C12" s="121" t="s">
        <v>117</v>
      </c>
      <c r="D12" s="117"/>
      <c r="E12" s="117"/>
      <c r="F12" s="118"/>
    </row>
    <row r="13" spans="1:9" ht="15" customHeight="1">
      <c r="A13" s="115">
        <v>8</v>
      </c>
      <c r="B13" s="238"/>
      <c r="C13" s="122" t="s">
        <v>116</v>
      </c>
      <c r="D13" s="117"/>
      <c r="E13" s="117"/>
      <c r="F13" s="118"/>
    </row>
    <row r="14" spans="1:9" ht="15" customHeight="1">
      <c r="A14" s="115">
        <v>9</v>
      </c>
      <c r="B14" s="231" t="s">
        <v>118</v>
      </c>
      <c r="C14" s="116" t="s">
        <v>47</v>
      </c>
      <c r="D14" s="117">
        <v>5</v>
      </c>
      <c r="E14" s="123"/>
      <c r="F14" s="124"/>
      <c r="I14" s="125"/>
    </row>
    <row r="15" spans="1:9" ht="15" customHeight="1">
      <c r="A15" s="115">
        <v>10</v>
      </c>
      <c r="B15" s="237"/>
      <c r="C15" s="116" t="s">
        <v>119</v>
      </c>
      <c r="D15" s="126">
        <f>D16+D18+D20</f>
        <v>17610</v>
      </c>
      <c r="E15" s="126">
        <f>E16+E18+E20</f>
        <v>0</v>
      </c>
      <c r="F15" s="127">
        <f>F16+F18+F20</f>
        <v>0</v>
      </c>
    </row>
    <row r="16" spans="1:9" ht="15" customHeight="1">
      <c r="A16" s="115">
        <v>11</v>
      </c>
      <c r="B16" s="237"/>
      <c r="C16" s="121" t="s">
        <v>48</v>
      </c>
      <c r="D16" s="117">
        <v>17610</v>
      </c>
      <c r="E16" s="123"/>
      <c r="F16" s="124"/>
    </row>
    <row r="17" spans="1:6" ht="15" customHeight="1">
      <c r="A17" s="115">
        <v>12</v>
      </c>
      <c r="B17" s="237"/>
      <c r="C17" s="122" t="s">
        <v>114</v>
      </c>
      <c r="D17" s="117">
        <v>0</v>
      </c>
      <c r="E17" s="117"/>
      <c r="F17" s="118"/>
    </row>
    <row r="18" spans="1:6" ht="30" customHeight="1">
      <c r="A18" s="115">
        <v>13</v>
      </c>
      <c r="B18" s="237"/>
      <c r="C18" s="121" t="s">
        <v>120</v>
      </c>
      <c r="D18" s="123"/>
      <c r="E18" s="123"/>
      <c r="F18" s="124"/>
    </row>
    <row r="19" spans="1:6" ht="15" customHeight="1">
      <c r="A19" s="115">
        <v>14</v>
      </c>
      <c r="B19" s="237"/>
      <c r="C19" s="122" t="s">
        <v>116</v>
      </c>
      <c r="D19" s="123"/>
      <c r="E19" s="123"/>
      <c r="F19" s="124"/>
    </row>
    <row r="20" spans="1:6" ht="15" customHeight="1">
      <c r="A20" s="115">
        <v>15</v>
      </c>
      <c r="B20" s="237"/>
      <c r="C20" s="121" t="s">
        <v>117</v>
      </c>
      <c r="D20" s="123"/>
      <c r="E20" s="123"/>
      <c r="F20" s="124"/>
    </row>
    <row r="21" spans="1:6" ht="15" customHeight="1">
      <c r="A21" s="115">
        <v>16</v>
      </c>
      <c r="B21" s="238"/>
      <c r="C21" s="122" t="s">
        <v>116</v>
      </c>
      <c r="D21" s="123"/>
      <c r="E21" s="123"/>
      <c r="F21" s="124"/>
    </row>
    <row r="22" spans="1:6" ht="15" customHeight="1" thickBot="1">
      <c r="A22" s="128">
        <v>17</v>
      </c>
      <c r="B22" s="239" t="s">
        <v>121</v>
      </c>
      <c r="C22" s="240"/>
      <c r="D22" s="129">
        <f>D7+D15</f>
        <v>761301.04</v>
      </c>
      <c r="E22" s="129">
        <f>E7+E15</f>
        <v>37600</v>
      </c>
      <c r="F22" s="130">
        <f>F7+F15</f>
        <v>0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zoomScaleNormal="100" workbookViewId="0">
      <selection activeCell="B2" sqref="B2"/>
    </sheetView>
  </sheetViews>
  <sheetFormatPr defaultColWidth="9.140625" defaultRowHeight="12.75"/>
  <cols>
    <col min="1" max="1" width="35.140625" style="65" customWidth="1"/>
    <col min="2" max="2" width="45.85546875" style="65" customWidth="1"/>
    <col min="3" max="4" width="29.42578125" style="65" customWidth="1"/>
    <col min="5" max="5" width="28.42578125" style="65" customWidth="1"/>
    <col min="6" max="6" width="14" style="65" bestFit="1" customWidth="1"/>
    <col min="7" max="7" width="14.7109375" style="65" customWidth="1"/>
    <col min="8" max="8" width="26.42578125" style="65" customWidth="1"/>
    <col min="9" max="9" width="16.140625" style="65" bestFit="1" customWidth="1"/>
    <col min="10" max="10" width="14" style="65" bestFit="1" customWidth="1"/>
    <col min="11" max="11" width="14.7109375" style="65" customWidth="1"/>
    <col min="12" max="12" width="26.85546875" style="65" customWidth="1"/>
    <col min="13" max="16384" width="9.140625" style="65"/>
  </cols>
  <sheetData>
    <row r="1" spans="1:12">
      <c r="A1" s="65" t="s">
        <v>25</v>
      </c>
      <c r="B1" s="65" t="s">
        <v>169</v>
      </c>
    </row>
    <row r="2" spans="1:12">
      <c r="A2" s="65" t="s">
        <v>26</v>
      </c>
      <c r="B2" s="201">
        <v>44196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3.5" thickBot="1">
      <c r="A4" s="186" t="s">
        <v>41</v>
      </c>
      <c r="B4" s="183" t="s">
        <v>23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12">
      <c r="A5" s="134"/>
      <c r="B5" s="93"/>
      <c r="C5" s="187" t="s">
        <v>140</v>
      </c>
      <c r="D5" s="187" t="s">
        <v>111</v>
      </c>
      <c r="E5" s="173" t="s">
        <v>46</v>
      </c>
      <c r="F5" s="133"/>
      <c r="G5" s="133"/>
      <c r="H5" s="133"/>
      <c r="I5" s="133"/>
      <c r="J5" s="133"/>
      <c r="K5" s="133"/>
      <c r="L5" s="133"/>
    </row>
    <row r="6" spans="1:12">
      <c r="A6" s="242" t="s">
        <v>42</v>
      </c>
      <c r="B6" s="135" t="s">
        <v>47</v>
      </c>
      <c r="C6" s="73"/>
      <c r="D6" s="73"/>
      <c r="E6" s="94"/>
      <c r="F6" s="133"/>
      <c r="G6" s="133"/>
      <c r="H6" s="133"/>
      <c r="I6" s="133"/>
      <c r="J6" s="133"/>
      <c r="K6" s="133"/>
      <c r="L6" s="133"/>
    </row>
    <row r="7" spans="1:12">
      <c r="A7" s="243"/>
      <c r="B7" s="136" t="s">
        <v>149</v>
      </c>
      <c r="C7" s="73"/>
      <c r="D7" s="73"/>
      <c r="E7" s="94"/>
      <c r="F7" s="133"/>
      <c r="G7" s="133"/>
      <c r="H7" s="133"/>
      <c r="I7" s="133"/>
      <c r="J7" s="133"/>
      <c r="K7" s="133"/>
      <c r="L7" s="133"/>
    </row>
    <row r="8" spans="1:12">
      <c r="A8" s="244" t="s">
        <v>43</v>
      </c>
      <c r="B8" s="135" t="s">
        <v>47</v>
      </c>
      <c r="C8" s="73"/>
      <c r="D8" s="73"/>
      <c r="E8" s="94"/>
      <c r="F8" s="133"/>
      <c r="G8" s="133"/>
      <c r="H8" s="133"/>
      <c r="I8" s="133"/>
      <c r="J8" s="133"/>
      <c r="K8" s="133"/>
      <c r="L8" s="133"/>
    </row>
    <row r="9" spans="1:12">
      <c r="A9" s="244"/>
      <c r="B9" s="136" t="s">
        <v>52</v>
      </c>
      <c r="C9" s="137">
        <f>C10+C11+C12+C13</f>
        <v>0</v>
      </c>
      <c r="D9" s="137">
        <f>D10+D11+D12+D13</f>
        <v>0</v>
      </c>
      <c r="E9" s="188">
        <f>E10+E11+E12+E13</f>
        <v>0</v>
      </c>
      <c r="F9" s="133"/>
      <c r="G9" s="133"/>
      <c r="H9" s="133"/>
      <c r="I9" s="133"/>
      <c r="J9" s="133"/>
      <c r="K9" s="133"/>
      <c r="L9" s="133"/>
    </row>
    <row r="10" spans="1:12">
      <c r="A10" s="244"/>
      <c r="B10" s="138" t="s">
        <v>48</v>
      </c>
      <c r="C10" s="73"/>
      <c r="D10" s="73"/>
      <c r="E10" s="94"/>
      <c r="F10" s="133"/>
      <c r="G10" s="133"/>
      <c r="H10" s="133"/>
      <c r="I10" s="133"/>
      <c r="J10" s="133"/>
      <c r="K10" s="133"/>
      <c r="L10" s="133"/>
    </row>
    <row r="11" spans="1:12">
      <c r="A11" s="244"/>
      <c r="B11" s="138" t="s">
        <v>49</v>
      </c>
      <c r="C11" s="73"/>
      <c r="D11" s="73"/>
      <c r="E11" s="94"/>
      <c r="F11" s="133"/>
      <c r="G11" s="133"/>
      <c r="H11" s="133"/>
      <c r="I11" s="133"/>
      <c r="J11" s="133"/>
      <c r="K11" s="133"/>
      <c r="L11" s="133"/>
    </row>
    <row r="12" spans="1:12">
      <c r="A12" s="244"/>
      <c r="B12" s="138" t="s">
        <v>50</v>
      </c>
      <c r="C12" s="73"/>
      <c r="D12" s="73"/>
      <c r="E12" s="94"/>
      <c r="F12" s="133"/>
      <c r="G12" s="133"/>
      <c r="H12" s="133"/>
      <c r="I12" s="133"/>
      <c r="J12" s="133"/>
      <c r="K12" s="133"/>
      <c r="L12" s="133"/>
    </row>
    <row r="13" spans="1:12">
      <c r="A13" s="244"/>
      <c r="B13" s="138" t="s">
        <v>134</v>
      </c>
      <c r="C13" s="73"/>
      <c r="D13" s="73"/>
      <c r="E13" s="94"/>
      <c r="F13" s="133"/>
      <c r="G13" s="133"/>
      <c r="H13" s="133"/>
      <c r="I13" s="133"/>
      <c r="J13" s="133"/>
      <c r="K13" s="133"/>
      <c r="L13" s="133"/>
    </row>
    <row r="14" spans="1:12">
      <c r="A14" s="244" t="s">
        <v>44</v>
      </c>
      <c r="B14" s="135" t="s">
        <v>47</v>
      </c>
      <c r="C14" s="73"/>
      <c r="D14" s="73"/>
      <c r="E14" s="94"/>
      <c r="F14" s="133"/>
      <c r="G14" s="133"/>
      <c r="H14" s="133"/>
      <c r="I14" s="133"/>
      <c r="J14" s="133"/>
      <c r="K14" s="133"/>
      <c r="L14" s="133"/>
    </row>
    <row r="15" spans="1:12">
      <c r="A15" s="244"/>
      <c r="B15" s="136" t="s">
        <v>52</v>
      </c>
      <c r="C15" s="137">
        <f>C16+C17+C18+C19</f>
        <v>0</v>
      </c>
      <c r="D15" s="137">
        <f>D16+D17+D18+D19</f>
        <v>0</v>
      </c>
      <c r="E15" s="188">
        <f>E16+E17+E18+E19</f>
        <v>0</v>
      </c>
      <c r="F15" s="133"/>
      <c r="G15" s="133"/>
      <c r="H15" s="133"/>
      <c r="I15" s="133"/>
      <c r="J15" s="133"/>
      <c r="K15" s="133"/>
      <c r="L15" s="133"/>
    </row>
    <row r="16" spans="1:12">
      <c r="A16" s="244"/>
      <c r="B16" s="138" t="s">
        <v>48</v>
      </c>
      <c r="C16" s="73"/>
      <c r="D16" s="73"/>
      <c r="E16" s="94"/>
      <c r="F16" s="133"/>
      <c r="G16" s="133"/>
      <c r="H16" s="133"/>
      <c r="I16" s="133"/>
      <c r="J16" s="133"/>
      <c r="K16" s="133"/>
      <c r="L16" s="133"/>
    </row>
    <row r="17" spans="1:12">
      <c r="A17" s="242"/>
      <c r="B17" s="138" t="s">
        <v>49</v>
      </c>
      <c r="C17" s="73"/>
      <c r="D17" s="73"/>
      <c r="E17" s="94"/>
      <c r="F17" s="133"/>
      <c r="G17" s="133"/>
      <c r="H17" s="133"/>
      <c r="I17" s="133"/>
      <c r="J17" s="133"/>
      <c r="K17" s="133"/>
      <c r="L17" s="133"/>
    </row>
    <row r="18" spans="1:12">
      <c r="A18" s="242"/>
      <c r="B18" s="138" t="s">
        <v>50</v>
      </c>
      <c r="C18" s="73"/>
      <c r="D18" s="73"/>
      <c r="E18" s="94"/>
      <c r="F18" s="133"/>
      <c r="G18" s="133"/>
      <c r="H18" s="133"/>
      <c r="I18" s="133"/>
      <c r="J18" s="133"/>
      <c r="K18" s="133"/>
      <c r="L18" s="133"/>
    </row>
    <row r="19" spans="1:12" ht="13.5" thickBot="1">
      <c r="A19" s="245"/>
      <c r="B19" s="189" t="s">
        <v>134</v>
      </c>
      <c r="C19" s="96"/>
      <c r="D19" s="96"/>
      <c r="E19" s="97"/>
      <c r="F19" s="133"/>
      <c r="G19" s="133"/>
      <c r="H19" s="133"/>
      <c r="I19" s="133"/>
      <c r="J19" s="133"/>
      <c r="K19" s="133"/>
      <c r="L19" s="133"/>
    </row>
    <row r="20" spans="1:12">
      <c r="A20" s="132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 activeCell="G8" sqref="G8"/>
    </sheetView>
  </sheetViews>
  <sheetFormatPr defaultColWidth="9.140625" defaultRowHeight="12.75"/>
  <cols>
    <col min="1" max="1" width="10.5703125" style="65" bestFit="1" customWidth="1"/>
    <col min="2" max="2" width="54.7109375" style="65" customWidth="1"/>
    <col min="3" max="3" width="26.7109375" style="65" customWidth="1"/>
    <col min="4" max="4" width="34.85546875" style="65" customWidth="1"/>
    <col min="5" max="5" width="26.7109375" style="65" customWidth="1"/>
    <col min="6" max="6" width="25.5703125" style="65" customWidth="1"/>
    <col min="7" max="7" width="25" style="65" customWidth="1"/>
    <col min="8" max="16384" width="9.140625" style="65"/>
  </cols>
  <sheetData>
    <row r="1" spans="1:7">
      <c r="A1" s="63" t="s">
        <v>25</v>
      </c>
      <c r="B1" s="65" t="s">
        <v>169</v>
      </c>
    </row>
    <row r="2" spans="1:7">
      <c r="A2" s="63" t="s">
        <v>26</v>
      </c>
      <c r="B2" s="201">
        <v>44196</v>
      </c>
    </row>
    <row r="3" spans="1:7">
      <c r="B3" s="139"/>
    </row>
    <row r="4" spans="1:7" ht="13.5" thickBot="1">
      <c r="A4" s="89" t="s">
        <v>122</v>
      </c>
      <c r="B4" s="184" t="s">
        <v>131</v>
      </c>
    </row>
    <row r="5" spans="1:7" s="139" customFormat="1">
      <c r="A5" s="140"/>
      <c r="B5" s="70"/>
      <c r="C5" s="141" t="s">
        <v>0</v>
      </c>
      <c r="D5" s="171" t="s">
        <v>1</v>
      </c>
      <c r="E5" s="171" t="s">
        <v>2</v>
      </c>
      <c r="F5" s="171" t="s">
        <v>3</v>
      </c>
      <c r="G5" s="173" t="s">
        <v>4</v>
      </c>
    </row>
    <row r="6" spans="1:7" ht="51">
      <c r="A6" s="142"/>
      <c r="B6" s="143"/>
      <c r="C6" s="144" t="s">
        <v>123</v>
      </c>
      <c r="D6" s="143" t="s">
        <v>124</v>
      </c>
      <c r="E6" s="175" t="s">
        <v>125</v>
      </c>
      <c r="F6" s="175" t="s">
        <v>138</v>
      </c>
      <c r="G6" s="174" t="s">
        <v>126</v>
      </c>
    </row>
    <row r="7" spans="1:7">
      <c r="A7" s="142">
        <v>1</v>
      </c>
      <c r="B7" s="145" t="s">
        <v>140</v>
      </c>
      <c r="C7" s="146">
        <f>SUM(C8:C11)</f>
        <v>65740.259999999995</v>
      </c>
      <c r="D7" s="146">
        <f t="shared" ref="D7:G7" si="0">SUM(D8:D11)</f>
        <v>65740.259999999995</v>
      </c>
      <c r="E7" s="146">
        <f t="shared" si="0"/>
        <v>0</v>
      </c>
      <c r="F7" s="146">
        <f t="shared" si="0"/>
        <v>0</v>
      </c>
      <c r="G7" s="146">
        <f t="shared" si="0"/>
        <v>209908</v>
      </c>
    </row>
    <row r="8" spans="1:7">
      <c r="A8" s="142">
        <v>2</v>
      </c>
      <c r="B8" s="147" t="s">
        <v>68</v>
      </c>
      <c r="C8" s="148">
        <f>'24. Rem1'!D17+'24. Rem1'!D9</f>
        <v>65740.259999999995</v>
      </c>
      <c r="D8" s="123">
        <f>C8</f>
        <v>65740.259999999995</v>
      </c>
      <c r="E8" s="123"/>
      <c r="F8" s="123"/>
      <c r="G8" s="124">
        <v>209908</v>
      </c>
    </row>
    <row r="9" spans="1:7">
      <c r="A9" s="142">
        <v>3</v>
      </c>
      <c r="B9" s="147" t="s">
        <v>127</v>
      </c>
      <c r="C9" s="148"/>
      <c r="D9" s="123"/>
      <c r="E9" s="123"/>
      <c r="F9" s="123"/>
      <c r="G9" s="124"/>
    </row>
    <row r="10" spans="1:7">
      <c r="A10" s="142">
        <v>4</v>
      </c>
      <c r="B10" s="149" t="s">
        <v>128</v>
      </c>
      <c r="C10" s="148"/>
      <c r="D10" s="123"/>
      <c r="E10" s="123"/>
      <c r="F10" s="123"/>
      <c r="G10" s="124"/>
    </row>
    <row r="11" spans="1:7">
      <c r="A11" s="142">
        <v>5</v>
      </c>
      <c r="B11" s="147" t="s">
        <v>129</v>
      </c>
      <c r="C11" s="148"/>
      <c r="D11" s="123"/>
      <c r="E11" s="123"/>
      <c r="F11" s="123"/>
      <c r="G11" s="124"/>
    </row>
    <row r="12" spans="1:7">
      <c r="A12" s="142">
        <v>6</v>
      </c>
      <c r="B12" s="116" t="s">
        <v>111</v>
      </c>
      <c r="C12" s="119">
        <f>SUM(C13:C16)</f>
        <v>0</v>
      </c>
      <c r="D12" s="119">
        <f>SUM(D13:D16)</f>
        <v>0</v>
      </c>
      <c r="E12" s="119">
        <f>SUM(E13:E16)</f>
        <v>0</v>
      </c>
      <c r="F12" s="119">
        <f>SUM(F13:F16)</f>
        <v>0</v>
      </c>
      <c r="G12" s="120">
        <f>SUM(G13:G16)</f>
        <v>0</v>
      </c>
    </row>
    <row r="13" spans="1:7">
      <c r="A13" s="142">
        <v>7</v>
      </c>
      <c r="B13" s="147" t="s">
        <v>68</v>
      </c>
      <c r="C13" s="117"/>
      <c r="D13" s="117"/>
      <c r="E13" s="117"/>
      <c r="F13" s="117"/>
      <c r="G13" s="118"/>
    </row>
    <row r="14" spans="1:7">
      <c r="A14" s="142">
        <v>8</v>
      </c>
      <c r="B14" s="147" t="s">
        <v>127</v>
      </c>
      <c r="C14" s="117"/>
      <c r="D14" s="117"/>
      <c r="E14" s="117"/>
      <c r="F14" s="117"/>
      <c r="G14" s="118"/>
    </row>
    <row r="15" spans="1:7">
      <c r="A15" s="142">
        <v>9</v>
      </c>
      <c r="B15" s="149" t="s">
        <v>128</v>
      </c>
      <c r="C15" s="117"/>
      <c r="D15" s="117"/>
      <c r="E15" s="117"/>
      <c r="F15" s="117"/>
      <c r="G15" s="118"/>
    </row>
    <row r="16" spans="1:7">
      <c r="A16" s="142">
        <v>10</v>
      </c>
      <c r="B16" s="147" t="s">
        <v>129</v>
      </c>
      <c r="C16" s="117"/>
      <c r="D16" s="117"/>
      <c r="E16" s="117"/>
      <c r="F16" s="117"/>
      <c r="G16" s="118"/>
    </row>
    <row r="17" spans="1:7">
      <c r="A17" s="142">
        <v>11</v>
      </c>
      <c r="B17" s="116" t="s">
        <v>46</v>
      </c>
      <c r="C17" s="119">
        <f>SUM(C18:C21)</f>
        <v>0</v>
      </c>
      <c r="D17" s="119">
        <f>SUM(D18:D21)</f>
        <v>0</v>
      </c>
      <c r="E17" s="119">
        <f>SUM(E18:E21)</f>
        <v>0</v>
      </c>
      <c r="F17" s="119">
        <f>SUM(F18:F21)</f>
        <v>0</v>
      </c>
      <c r="G17" s="120">
        <f>SUM(G18:G21)</f>
        <v>0</v>
      </c>
    </row>
    <row r="18" spans="1:7">
      <c r="A18" s="142">
        <v>12</v>
      </c>
      <c r="B18" s="147" t="s">
        <v>68</v>
      </c>
      <c r="C18" s="117"/>
      <c r="D18" s="117"/>
      <c r="E18" s="117" t="s">
        <v>6</v>
      </c>
      <c r="F18" s="117"/>
      <c r="G18" s="118"/>
    </row>
    <row r="19" spans="1:7">
      <c r="A19" s="142">
        <v>13</v>
      </c>
      <c r="B19" s="147" t="s">
        <v>127</v>
      </c>
      <c r="C19" s="117"/>
      <c r="D19" s="117"/>
      <c r="E19" s="117"/>
      <c r="F19" s="117"/>
      <c r="G19" s="118"/>
    </row>
    <row r="20" spans="1:7">
      <c r="A20" s="142">
        <v>14</v>
      </c>
      <c r="B20" s="149" t="s">
        <v>128</v>
      </c>
      <c r="C20" s="117"/>
      <c r="D20" s="117"/>
      <c r="E20" s="117"/>
      <c r="F20" s="117"/>
      <c r="G20" s="118"/>
    </row>
    <row r="21" spans="1:7">
      <c r="A21" s="142">
        <v>15</v>
      </c>
      <c r="B21" s="147" t="s">
        <v>129</v>
      </c>
      <c r="C21" s="117"/>
      <c r="D21" s="117"/>
      <c r="E21" s="117"/>
      <c r="F21" s="117"/>
      <c r="G21" s="118"/>
    </row>
    <row r="22" spans="1:7" ht="13.5" thickBot="1">
      <c r="A22" s="142">
        <v>16</v>
      </c>
      <c r="B22" s="150" t="s">
        <v>130</v>
      </c>
      <c r="C22" s="151">
        <f>C12+C17</f>
        <v>0</v>
      </c>
      <c r="D22" s="151">
        <f>D12+D17</f>
        <v>0</v>
      </c>
      <c r="E22" s="151">
        <f>E12+E17</f>
        <v>0</v>
      </c>
      <c r="F22" s="151">
        <f>F12+F17</f>
        <v>0</v>
      </c>
      <c r="G22" s="152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20"/>
  <sheetViews>
    <sheetView zoomScale="85" zoomScaleNormal="85" workbookViewId="0">
      <pane xSplit="2" ySplit="8" topLeftCell="E9" activePane="bottomRight" state="frozen"/>
      <selection activeCell="L18" sqref="L18"/>
      <selection pane="topRight" activeCell="L18" sqref="L18"/>
      <selection pane="bottomLeft" activeCell="L18" sqref="L18"/>
      <selection pane="bottomRight" activeCell="E30" sqref="E30"/>
    </sheetView>
  </sheetViews>
  <sheetFormatPr defaultColWidth="9.140625" defaultRowHeight="12.75"/>
  <cols>
    <col min="1" max="1" width="10.5703125" style="65" bestFit="1" customWidth="1"/>
    <col min="2" max="2" width="89.140625" style="65" bestFit="1" customWidth="1"/>
    <col min="3" max="3" width="15.140625" style="153" customWidth="1"/>
    <col min="4" max="5" width="13.7109375" style="153" customWidth="1"/>
    <col min="6" max="6" width="16.28515625" style="153" customWidth="1"/>
    <col min="7" max="8" width="13.7109375" style="153" customWidth="1"/>
    <col min="9" max="9" width="17.5703125" style="153" customWidth="1"/>
    <col min="10" max="10" width="14.5703125" style="153" customWidth="1"/>
    <col min="11" max="12" width="13.7109375" style="153" customWidth="1"/>
    <col min="13" max="13" width="15" style="153" customWidth="1"/>
    <col min="14" max="15" width="13.7109375" style="153" customWidth="1"/>
    <col min="16" max="17" width="15.7109375" style="153" customWidth="1"/>
    <col min="18" max="18" width="9.140625" style="153"/>
    <col min="19" max="16384" width="9.140625" style="65"/>
  </cols>
  <sheetData>
    <row r="1" spans="1:15">
      <c r="A1" s="65" t="s">
        <v>25</v>
      </c>
      <c r="B1" s="65" t="s">
        <v>169</v>
      </c>
    </row>
    <row r="2" spans="1:15">
      <c r="A2" s="65" t="s">
        <v>26</v>
      </c>
      <c r="B2" s="201">
        <v>44196</v>
      </c>
    </row>
    <row r="4" spans="1:15" ht="13.5" thickBot="1">
      <c r="A4" s="89" t="s">
        <v>51</v>
      </c>
      <c r="B4" s="185" t="s">
        <v>24</v>
      </c>
    </row>
    <row r="5" spans="1:15">
      <c r="A5" s="75"/>
      <c r="B5" s="154"/>
      <c r="C5" s="170" t="s">
        <v>0</v>
      </c>
      <c r="D5" s="170" t="s">
        <v>1</v>
      </c>
      <c r="E5" s="170" t="s">
        <v>2</v>
      </c>
      <c r="F5" s="170" t="s">
        <v>3</v>
      </c>
      <c r="G5" s="170" t="s">
        <v>4</v>
      </c>
      <c r="H5" s="170" t="s">
        <v>5</v>
      </c>
      <c r="I5" s="170" t="s">
        <v>10</v>
      </c>
      <c r="J5" s="170" t="s">
        <v>11</v>
      </c>
      <c r="K5" s="170" t="s">
        <v>135</v>
      </c>
      <c r="L5" s="170" t="s">
        <v>12</v>
      </c>
      <c r="M5" s="170" t="s">
        <v>13</v>
      </c>
      <c r="N5" s="170" t="s">
        <v>14</v>
      </c>
      <c r="O5" s="155" t="s">
        <v>15</v>
      </c>
    </row>
    <row r="6" spans="1:15" ht="12.75" customHeight="1">
      <c r="A6" s="76"/>
      <c r="B6" s="78"/>
      <c r="C6" s="246" t="s">
        <v>136</v>
      </c>
      <c r="D6" s="246"/>
      <c r="E6" s="246"/>
      <c r="F6" s="248" t="s">
        <v>54</v>
      </c>
      <c r="G6" s="248"/>
      <c r="H6" s="248"/>
      <c r="I6" s="248"/>
      <c r="J6" s="248"/>
      <c r="K6" s="248"/>
      <c r="L6" s="248"/>
      <c r="M6" s="248" t="s">
        <v>60</v>
      </c>
      <c r="N6" s="248"/>
      <c r="O6" s="247"/>
    </row>
    <row r="7" spans="1:15" ht="15" customHeight="1">
      <c r="A7" s="76"/>
      <c r="B7" s="78"/>
      <c r="C7" s="248" t="s">
        <v>141</v>
      </c>
      <c r="D7" s="248" t="s">
        <v>142</v>
      </c>
      <c r="E7" s="248" t="s">
        <v>53</v>
      </c>
      <c r="F7" s="248" t="s">
        <v>55</v>
      </c>
      <c r="G7" s="248"/>
      <c r="H7" s="248" t="s">
        <v>56</v>
      </c>
      <c r="I7" s="248" t="s">
        <v>57</v>
      </c>
      <c r="J7" s="248"/>
      <c r="K7" s="249" t="s">
        <v>58</v>
      </c>
      <c r="L7" s="249"/>
      <c r="M7" s="246" t="s">
        <v>145</v>
      </c>
      <c r="N7" s="246" t="s">
        <v>146</v>
      </c>
      <c r="O7" s="247" t="s">
        <v>61</v>
      </c>
    </row>
    <row r="8" spans="1:15" ht="25.5">
      <c r="A8" s="76"/>
      <c r="B8" s="78"/>
      <c r="C8" s="248"/>
      <c r="D8" s="248"/>
      <c r="E8" s="248"/>
      <c r="F8" s="175" t="s">
        <v>143</v>
      </c>
      <c r="G8" s="175" t="s">
        <v>144</v>
      </c>
      <c r="H8" s="248"/>
      <c r="I8" s="175" t="s">
        <v>141</v>
      </c>
      <c r="J8" s="175" t="s">
        <v>142</v>
      </c>
      <c r="K8" s="177" t="s">
        <v>148</v>
      </c>
      <c r="L8" s="177" t="s">
        <v>59</v>
      </c>
      <c r="M8" s="246"/>
      <c r="N8" s="246"/>
      <c r="O8" s="247"/>
    </row>
    <row r="9" spans="1:15">
      <c r="A9" s="156"/>
      <c r="B9" s="157" t="s">
        <v>45</v>
      </c>
      <c r="C9" s="158"/>
      <c r="D9" s="158"/>
      <c r="E9" s="159"/>
      <c r="F9" s="160"/>
      <c r="G9" s="160"/>
      <c r="H9" s="77"/>
      <c r="I9" s="77"/>
      <c r="J9" s="77"/>
      <c r="K9" s="77"/>
      <c r="L9" s="77"/>
      <c r="M9" s="160"/>
      <c r="N9" s="160"/>
      <c r="O9" s="161"/>
    </row>
    <row r="10" spans="1:15">
      <c r="A10" s="76">
        <v>1</v>
      </c>
      <c r="B10" s="162" t="s">
        <v>52</v>
      </c>
      <c r="C10" s="163">
        <f>SUM(C11:C17)</f>
        <v>0</v>
      </c>
      <c r="D10" s="163">
        <f>SUM(D11:D17)</f>
        <v>0</v>
      </c>
      <c r="E10" s="163">
        <f>SUM(E11:E17)</f>
        <v>0</v>
      </c>
      <c r="F10" s="164">
        <f t="shared" ref="F10:O10" si="0">SUM(F11:F17)</f>
        <v>0</v>
      </c>
      <c r="G10" s="164">
        <f t="shared" si="0"/>
        <v>0</v>
      </c>
      <c r="H10" s="163">
        <f t="shared" si="0"/>
        <v>0</v>
      </c>
      <c r="I10" s="163">
        <f t="shared" si="0"/>
        <v>0</v>
      </c>
      <c r="J10" s="163">
        <f t="shared" si="0"/>
        <v>0</v>
      </c>
      <c r="K10" s="163">
        <f t="shared" si="0"/>
        <v>0</v>
      </c>
      <c r="L10" s="163">
        <f t="shared" si="0"/>
        <v>0</v>
      </c>
      <c r="M10" s="164">
        <f>SUM(M11:M17)</f>
        <v>0</v>
      </c>
      <c r="N10" s="164">
        <f t="shared" si="0"/>
        <v>0</v>
      </c>
      <c r="O10" s="165">
        <f t="shared" si="0"/>
        <v>0</v>
      </c>
    </row>
    <row r="11" spans="1:15">
      <c r="A11" s="76">
        <v>1.1000000000000001</v>
      </c>
      <c r="B11" s="78"/>
      <c r="C11" s="72"/>
      <c r="D11" s="72"/>
      <c r="E11" s="163">
        <f t="shared" ref="E11:E17" si="1">C11+D11</f>
        <v>0</v>
      </c>
      <c r="F11" s="72"/>
      <c r="G11" s="72"/>
      <c r="H11" s="72"/>
      <c r="I11" s="72"/>
      <c r="J11" s="72"/>
      <c r="K11" s="166"/>
      <c r="L11" s="166"/>
      <c r="M11" s="163">
        <f>C11+F11-H11-I11</f>
        <v>0</v>
      </c>
      <c r="N11" s="163">
        <f>D11+G11+H11-J11+K11-L11</f>
        <v>0</v>
      </c>
      <c r="O11" s="165">
        <f t="shared" ref="O11:O17" si="2">M11+N11</f>
        <v>0</v>
      </c>
    </row>
    <row r="12" spans="1:15">
      <c r="A12" s="76">
        <v>1.2</v>
      </c>
      <c r="B12" s="78"/>
      <c r="C12" s="72"/>
      <c r="D12" s="72"/>
      <c r="E12" s="163">
        <f t="shared" si="1"/>
        <v>0</v>
      </c>
      <c r="F12" s="72"/>
      <c r="G12" s="72"/>
      <c r="H12" s="72"/>
      <c r="I12" s="72"/>
      <c r="J12" s="72"/>
      <c r="K12" s="166"/>
      <c r="L12" s="166"/>
      <c r="M12" s="163">
        <f t="shared" ref="M12:M17" si="3">C12+F12-H12-I12</f>
        <v>0</v>
      </c>
      <c r="N12" s="163">
        <f t="shared" ref="N12:N17" si="4">D12+G12+H12-J12+K12-L12</f>
        <v>0</v>
      </c>
      <c r="O12" s="165">
        <f t="shared" si="2"/>
        <v>0</v>
      </c>
    </row>
    <row r="13" spans="1:15">
      <c r="A13" s="76">
        <v>1.3</v>
      </c>
      <c r="B13" s="78"/>
      <c r="C13" s="72"/>
      <c r="D13" s="72"/>
      <c r="E13" s="163">
        <f t="shared" si="1"/>
        <v>0</v>
      </c>
      <c r="F13" s="72"/>
      <c r="G13" s="72"/>
      <c r="H13" s="72"/>
      <c r="I13" s="72"/>
      <c r="J13" s="72"/>
      <c r="K13" s="166"/>
      <c r="L13" s="166"/>
      <c r="M13" s="163">
        <f t="shared" si="3"/>
        <v>0</v>
      </c>
      <c r="N13" s="163">
        <f t="shared" si="4"/>
        <v>0</v>
      </c>
      <c r="O13" s="165">
        <f t="shared" si="2"/>
        <v>0</v>
      </c>
    </row>
    <row r="14" spans="1:15">
      <c r="A14" s="76">
        <v>1.4</v>
      </c>
      <c r="B14" s="78"/>
      <c r="C14" s="72"/>
      <c r="D14" s="72"/>
      <c r="E14" s="163">
        <f t="shared" si="1"/>
        <v>0</v>
      </c>
      <c r="F14" s="72"/>
      <c r="G14" s="72"/>
      <c r="H14" s="72"/>
      <c r="I14" s="72"/>
      <c r="J14" s="72"/>
      <c r="K14" s="166"/>
      <c r="L14" s="166"/>
      <c r="M14" s="163">
        <f t="shared" si="3"/>
        <v>0</v>
      </c>
      <c r="N14" s="163">
        <f t="shared" si="4"/>
        <v>0</v>
      </c>
      <c r="O14" s="165">
        <f t="shared" si="2"/>
        <v>0</v>
      </c>
    </row>
    <row r="15" spans="1:15">
      <c r="A15" s="76">
        <v>1.5</v>
      </c>
      <c r="B15" s="78"/>
      <c r="C15" s="72"/>
      <c r="D15" s="72"/>
      <c r="E15" s="163">
        <f t="shared" si="1"/>
        <v>0</v>
      </c>
      <c r="F15" s="72"/>
      <c r="G15" s="72"/>
      <c r="H15" s="72"/>
      <c r="I15" s="72"/>
      <c r="J15" s="72"/>
      <c r="K15" s="166"/>
      <c r="L15" s="166"/>
      <c r="M15" s="163">
        <f t="shared" si="3"/>
        <v>0</v>
      </c>
      <c r="N15" s="163">
        <f t="shared" si="4"/>
        <v>0</v>
      </c>
      <c r="O15" s="165">
        <f t="shared" si="2"/>
        <v>0</v>
      </c>
    </row>
    <row r="16" spans="1:15">
      <c r="A16" s="76">
        <v>1.6</v>
      </c>
      <c r="B16" s="78"/>
      <c r="C16" s="72"/>
      <c r="D16" s="72"/>
      <c r="E16" s="163">
        <f t="shared" si="1"/>
        <v>0</v>
      </c>
      <c r="F16" s="72"/>
      <c r="G16" s="72"/>
      <c r="H16" s="72"/>
      <c r="I16" s="72"/>
      <c r="J16" s="72"/>
      <c r="K16" s="166"/>
      <c r="L16" s="166"/>
      <c r="M16" s="163">
        <f>C16+F16-H16-I16</f>
        <v>0</v>
      </c>
      <c r="N16" s="163">
        <f t="shared" si="4"/>
        <v>0</v>
      </c>
      <c r="O16" s="165">
        <f t="shared" si="2"/>
        <v>0</v>
      </c>
    </row>
    <row r="17" spans="1:15">
      <c r="A17" s="76" t="s">
        <v>9</v>
      </c>
      <c r="B17" s="78"/>
      <c r="C17" s="72"/>
      <c r="D17" s="72"/>
      <c r="E17" s="163">
        <f t="shared" si="1"/>
        <v>0</v>
      </c>
      <c r="F17" s="72"/>
      <c r="G17" s="72"/>
      <c r="H17" s="72"/>
      <c r="I17" s="72"/>
      <c r="J17" s="72"/>
      <c r="K17" s="166"/>
      <c r="L17" s="166"/>
      <c r="M17" s="163">
        <f t="shared" si="3"/>
        <v>0</v>
      </c>
      <c r="N17" s="163">
        <f t="shared" si="4"/>
        <v>0</v>
      </c>
      <c r="O17" s="165">
        <f t="shared" si="2"/>
        <v>0</v>
      </c>
    </row>
    <row r="18" spans="1:15">
      <c r="A18" s="156"/>
      <c r="B18" s="91" t="s">
        <v>46</v>
      </c>
      <c r="C18" s="158"/>
      <c r="D18" s="158"/>
      <c r="E18" s="158"/>
      <c r="F18" s="158"/>
      <c r="G18" s="158"/>
      <c r="H18" s="158"/>
      <c r="I18" s="158"/>
      <c r="J18" s="158"/>
      <c r="K18" s="167"/>
      <c r="L18" s="167"/>
      <c r="M18" s="158"/>
      <c r="N18" s="158"/>
      <c r="O18" s="168"/>
    </row>
    <row r="19" spans="1:15">
      <c r="A19" s="76">
        <v>2</v>
      </c>
      <c r="B19" s="169" t="s">
        <v>52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>
        <f t="shared" ref="M19" si="5">C19+F19-H19-I19</f>
        <v>0</v>
      </c>
      <c r="N19" s="163">
        <f t="shared" ref="N19" si="6">D19+G19+H19-J19+K19-L19</f>
        <v>0</v>
      </c>
      <c r="O19" s="165">
        <f t="shared" ref="O19" si="7">M19+N19</f>
        <v>0</v>
      </c>
    </row>
    <row r="20" spans="1:15">
      <c r="A20" s="91"/>
      <c r="B20" s="91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SYemZTLkPB/GUmHPO5lVpjIOON2mXCp9ZZVVPLc+9Jo=</DigestValue>
    </Reference>
    <Reference Type="http://www.w3.org/2000/09/xmldsig#Object" URI="#idOfficeObject">
      <DigestMethod Algorithm="http://www.w3.org/2001/04/xmlenc#sha256"/>
      <DigestValue>mMhDg13avR0TbmD76l16kdU9GVTCMpjhV3s+FEg/R0Q=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fm528e1+sEomlG6Ln3q4yx/1ZP784Hp4A+Ldjb/fth8=</DigestValue>
    </Reference>
  </SignedInfo>
  <SignatureValue>5mcrTeXHK0Rk/SjfFjLqjTMj7K4TDpOFzQST+PMmgDZPpdzacCDnvggFSMU6womFyFwoHwx8gvEG
yAyansy4BdxCPbkzXDp3AhNE6mExCMitkCxbsdcIq+JMFqJFH9MF+FA/EhpoCeo713APXftHcrWi
dviALH2DSC/zCxfoq6WHkfk+adWju+yWSSkAQFiDvx0y2bnS6+5pb0+HCigrZCaX1USjLzohRysP
1yHMxOmCq2qWA+hJfG6c6gBlmP5phgkG/yFg/0Vn87EyTBpNSO9WkwI3Lbvsz/+kQOXeobXBw9u/
nkndkZJqqMa3ADI58vtnKDP+wucett2rbNG1jA==</SignatureValue>
  <KeyInfo>
    <X509Data>
      <X509Certificate>MIIGSTCCBTGgAwIBAgIKZ9PgFAADAAHZAzANBgkqhkiG9w0BAQsFADBKMRIwEAYKCZImiZPyLGQBGRYCZ2UxEzARBgoJkiaJk/IsZAEZFgNuYmcxHzAdBgNVBAMTFk5CRyBDbGFzcyAyIElOVCBTdWIgQ0EwHhcNMjEwNTA1MDY0NzE1WhcNMjMwNTA1MDY0NzE1WjBHMR8wHQYDVQQKExZKU0MgSGFseWsgQmFuayBHZW9yZ2lhMSQwIgYDVQQDExtCSEIgLSBTb3BoaW8gVGtlc2hlbGFzaHZpbGkwggEiMA0GCSqGSIb3DQEBAQUAA4IBDwAwggEKAoIBAQDrlEj7jgDkBtB5OTfYV+hRXufzG+ixMggpw02ZSkfbUNk4S6im/Rja52EaPkdJBCgW7FnpjYbYkukIhY1wwlTR/Gd6ZhfvIA8PnsfkPNnLD/7lPsY9R/319yGD6b00tUNwMnMxmaMh2knZb81t64hvJobX8RG0NYpfGSz6vZr1nuxwxSjd88YkvGqNTzjC3bgLR7yjAge9YxZ5wJrx5c8PDLgZghaLs9HOYt6RdOpKRFtiOn0gLjVPEK9bzK1qi+Q9C+zv9SaPRi2iY/Ywq4llNy2Aqbf9wQq/4X6Cz6QJiye3sV3b5o3iBrRiqh8YkRPSNYKWXX7DiEH4uvURcqmhAgMBAAGjggMyMIIDLjA8BgkrBgEEAYI3FQcELzAtBiUrBgEEAYI3FQjmsmCDjfVEhoGZCYO4oUqDvoRxBIPEkTOEg4hdAgFkAgEjMB0GA1UdJQQWMBQGCCsGAQUFBwMCBggrBgEFBQcDBDALBgNVHQ8EBAMCB4AwJwYJKwYBBAGCNxUKBBowGDAKBggrBgEFBQcDAjAKBggrBgEFBQcDBDAdBgNVHQ4EFgQUMXzjgvytKZtYq+FYgBd05fntxKo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zKS5jcnQwDQYJKoZIhvcNAQELBQADggEBAIvWJjKlcfrru2ZbpWdRr9Oh+5/BWxYQhZPWlGR/vgIhaVqKTa8JnKhOriaA+hh0wGmVbbHue4NOOrTR9uLF3tqGn4yzvVv/BdMvMxHD9QGYizIXROBTB1KiEF9yqqm9n7Ax3JnXX66mbCOxHv5vh95ZJ9Y89RtJF+/92bJxz3w3e2YYa/4/IZmV8KVjMjBrahAdrQE0EWzz1t01ABy/KxjpmttEIWhwTfYGK9JA5t11YoBvK0pI2pKgPDZvWr2tUgpz+bvrmNl80LKyQ7igY+Q8VJf3viN4LKZ4Ku4YTIKePJneh1QFlOOm23eAfwr0g9/9XTP38vElOrRGZSU55NQ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Ql/+Wp75tTEzsOyubA+rDyUG5Xmhg0z61/28CMgtg9A=</DigestValue>
      </Reference>
      <Reference URI="/xl/comments1.xml?ContentType=application/vnd.openxmlformats-officedocument.spreadsheetml.comments+xml">
        <DigestMethod Algorithm="http://www.w3.org/2001/04/xmlenc#sha256"/>
        <DigestValue>GkGE9jqOLzbl31A6JN+SL/BGm9OKXsXX5F+rOylmjn0=</DigestValue>
      </Reference>
      <Reference URI="/xl/drawings/vmlDrawing1.vml?ContentType=application/vnd.openxmlformats-officedocument.vmlDrawing">
        <DigestMethod Algorithm="http://www.w3.org/2001/04/xmlenc#sha256"/>
        <DigestValue>EFialosNUDkVbpRvgOPYWzMrCJqHvsx2YbqWr9fbDZQ=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e+qLQ6LJlFOEJcSZcW494tW0Xyu/BzMJ6zyMrLpHGtA=</DigestValue>
      </Reference>
      <Reference URI="/xl/styles.xml?ContentType=application/vnd.openxmlformats-officedocument.spreadsheetml.styles+xml">
        <DigestMethod Algorithm="http://www.w3.org/2001/04/xmlenc#sha256"/>
        <DigestValue>l3J4O9364IrE/K3QbxlmkVqSV/obo/v41O++jz3Reto=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ThLy5v4zoD27iLvIvFXuUbavtNnwfeiw1uGMQwfLfxA=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vjy9IX5anLye9x4GPF5O40yDqsGLGgivPULDiI66isg=</DigestValue>
      </Reference>
      <Reference URI="/xl/worksheets/sheet2.xml?ContentType=application/vnd.openxmlformats-officedocument.spreadsheetml.worksheet+xml">
        <DigestMethod Algorithm="http://www.w3.org/2001/04/xmlenc#sha256"/>
        <DigestValue>eX//iQAJQMw1yHGhiEMo3xiLN0dO9mM3WrrTEpJ/sQc=</DigestValue>
      </Reference>
      <Reference URI="/xl/worksheets/sheet3.xml?ContentType=application/vnd.openxmlformats-officedocument.spreadsheetml.worksheet+xml">
        <DigestMethod Algorithm="http://www.w3.org/2001/04/xmlenc#sha256"/>
        <DigestValue>N85R6lht8QhiXuqaGhT6dA/dH6MIzwABXu3DpK/xOkk=</DigestValue>
      </Reference>
      <Reference URI="/xl/worksheets/sheet4.xml?ContentType=application/vnd.openxmlformats-officedocument.spreadsheetml.worksheet+xml">
        <DigestMethod Algorithm="http://www.w3.org/2001/04/xmlenc#sha256"/>
        <DigestValue>wFbRCW0RWZF9ynhw8qNuJHyAt0cWi7tJwKmPtr4hCSU=</DigestValue>
      </Reference>
      <Reference URI="/xl/worksheets/sheet5.xml?ContentType=application/vnd.openxmlformats-officedocument.spreadsheetml.worksheet+xml">
        <DigestMethod Algorithm="http://www.w3.org/2001/04/xmlenc#sha256"/>
        <DigestValue>TsSxNQOMu7pClvVgI98fnrlxgVZZVi+XBbS1jC3oGQA=</DigestValue>
      </Reference>
      <Reference URI="/xl/worksheets/sheet6.xml?ContentType=application/vnd.openxmlformats-officedocument.spreadsheetml.worksheet+xml">
        <DigestMethod Algorithm="http://www.w3.org/2001/04/xmlenc#sha256"/>
        <DigestValue>CiiWiy2aynK0/7vvLCX7+rLHezmjM5LidcG2o/QKvS8=</DigestValue>
      </Reference>
      <Reference URI="/xl/worksheets/sheet7.xml?ContentType=application/vnd.openxmlformats-officedocument.spreadsheetml.worksheet+xml">
        <DigestMethod Algorithm="http://www.w3.org/2001/04/xmlenc#sha256"/>
        <DigestValue>RTDKb96JWFy+CpRGVyoQcAqHCFeYU4te8s/pUqbttb4=</DigestValue>
      </Reference>
      <Reference URI="/xl/worksheets/sheet8.xml?ContentType=application/vnd.openxmlformats-officedocument.spreadsheetml.worksheet+xml">
        <DigestMethod Algorithm="http://www.w3.org/2001/04/xmlenc#sha256"/>
        <DigestValue>cMwRnP2q3rmdKkg9aWtwC9ftb5dI9ox9YEAExZIy9Dc=</DigestValue>
      </Reference>
      <Reference URI="/xl/worksheets/sheet9.xml?ContentType=application/vnd.openxmlformats-officedocument.spreadsheetml.worksheet+xml">
        <DigestMethod Algorithm="http://www.w3.org/2001/04/xmlenc#sha256"/>
        <DigestValue>4UdKIX4NV/8TfEm3Z7SSTyGVlVNSsbH43msWfIQHluk=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2022-06-03T11:43:40Z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2022-06-03T11:43:40Z</xd:SigningTime>
          <xd:SigningCertificate>
            <xd:Cert>
              <xd:CertDigest>
                <DigestMethod Algorithm="http://www.w3.org/2001/04/xmlenc#sha256"/>
                <DigestValue>Q3DRW7JTCBUzV4fcLdDbmPU6agNVPaFLYIkZYOq89Fc=</DigestValue>
              </xd:CertDigest>
              <xd:IssuerSerial>
                <X509IssuerName>CN=NBG Class 2 INT Sub CA, DC=nbg, DC=ge</X509IssuerName>
                <X509SerialNumber>490312157265703087495427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YbTEEAAAAAAAoTANBgkqhkiG9w0BAQsFADBHMRIwEAYKCZImiZPyLGQBGRYCZ2UxEzARBgoJkiaJk/IsZAEZFgNuYmcxHDAaBgNVBAMTE05CRyBDbGFzcyAxIFJvb3QgQ0EwHhcNMjEwMzIxMDYzNzI5WhcNMjUxMTI0MjI0OTM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DMCMGCSsGAQQBgjcVAgQWBBTr5fKvHKd0Pip0sxFeH2mviCb3K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AVMBf6sJWsuH4cEqVr/vLVjY4BtCNZ/y45iiB8oesuSBxB8PzpEpauUgkwFcXrqrrGYxmDQVxU1s6hKLYH6xtnGaOPcV5DESkWcnBed7GqXrGcTOF8HFezmDRKDWXhad6pEwxNTk3KfDNQg/Qt7iELbontj9Ao2gIfqi+YVunxXADsO32sqsDz9iw9+3GJsLhWRF/P4d+dVAoT5dY8GAhgjyQTvAo9DxSK895byMVyZzWMWbLMtdCSjuavghy75JIK2OY9TYDoMv4H/fcEysQr14hnKC7oyluRE6UFgiGsWRzCdt3TcI/1BqHKZcFiSKG4gacIF4GyCXHdzd/gYLy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nI1e+cTIgjwRhtWNF9uSMC2IDEm5WlVqm1l6vCO0duA=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exwaEZeWCFAzq1z3ao8r0TcxsCLSnVhoYYCRycOkyFs=</DigestValue>
    </Reference>
  </SignedInfo>
  <SignatureValue>gDzjCjHzPx97tC5uY5VqZjkVthFxpLziWTYZDR6h6v7kW/ymJlQCtECR1OmgAxjlVDrD2FZhkQd2
EaLKwzR8NHfeF4c1x5dDNp1yHZQFEULxL3Z23WKtsA8FEN+HgcAwo5PfP/ee1dAX+9pvgjZuQiBc
4LjY4ILRJp3xs1ZUbS/HSw+jepCVI0h75AgfpM+n1wSK4rpandti93dReAY8ynqEntec4w1elKji
aCUuALn8Iyg+2ioz8dwScuk1Ze8Psq2HWaYVvjH1Rsp/BUuJY7RtP7IiFxbFzVFrDeUn+c3ak1XQ
JpcTePNwn5Iwk2Q3mWaDGo7JD2tSCtqaAnEOBw==</SignatureValue>
  <KeyInfo>
    <X509Data>
      <X509Certificate>MIIGRDCCBSygAwIBAgIKL2Un9AADAAIAcDANBgkqhkiG9w0BAQsFADBKMRIwEAYKCZImiZPyLGQBGRYCZ2UxEzARBgoJkiaJk/IsZAEZFgNuYmcxHzAdBgNVBAMTFk5CRyBDbGFzcyAyIElOVCBTdWIgQ0EwHhcNMjExMjIwMDczMTUxWhcNMjMxMjIwMDczMTUxWjBCMR8wHQYDVQQKExZKU0MgSGFseWsgQmFuayBHZW9yZ2lhMR8wHQYDVQQDExZCSEIgLSBNYXJpbmEgVGFua2Fyb3ZhMIIBIjANBgkqhkiG9w0BAQEFAAOCAQ8AMIIBCgKCAQEA7TTMVVM8ShVDg7rCAn8mvkWJd+cIh6EulpKQ6wRzA0IMjTu2DwfHQajk3MuZAoW6AL7Kddam53zAGTU8AMPiVPU/mjWdV0B0kIubMUs2yuBcxcIKQP4E6qTKsuMu6kVRGf4c++RB1JZcfbugJ55YRcC5hCtHtToL6sIEK5bXYO4DVUAFrT+2hcHFNTUx28qSRY55MJrb4H8w3mVtVuOUK78CsgWK8x6V5oFFn99D47puXPSiokMEtwNQLn40rYdHfrWyVnSQTdLE4dPlmaimFnn3vyzsEbC/SG/Wn4wKoxFV9pQmqPMqHr7/KWq15Ubn1QgpGcJgYuS/2oMA/dqDnQIDAQABo4IDMjCCAy4wPAYJKwYBBAGCNxUHBC8wLQYlKwYBBAGCNxUI5rJgg431RIaBmQmDuKFKg76EcQSDxJEzhIOIXQIBZAIBIzAdBgNVHSUEFjAUBggrBgEFBQcDAgYIKwYBBQUHAwQwCwYDVR0PBAQDAgeAMCcGCSsGAQQBgjcVCgQaMBgwCgYIKwYBBQUHAwIwCgYIKwYBBQUHAwQwHQYDVR0OBBYEFIePNpsBfoL+n31mxeo89W/UUnKK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ykuY3J0MA0GCSqGSIb3DQEBCwUAA4IBAQCeIJ2cwS4AUZ/4BGB7EUetn92HlGXYoIdPfuN+ne0bmy2ub1R/ceZEkEB0B9x0A3aVMzl1rMSCRMOVE9R6fyCvHVp2Jl9fu0GOWczCzhjJB/daw1rcUygzCejgBrXPt7SITJlq2Od+tU4Xd9f/8n9NXTShdHeceTYWAlnZKHdVxkybra+ZvRzd7LqYW6htt7tPGfTTgg0oiDZntdHkJipk498qkuC8FfNDfSOgLjXG2A36V5mmtcS0N4YFgIJr7FApoH/5yFvGJxLHPHN/djsP78kbyTk40l1TUf0h8CreMuL/xTXTAwqVltuaROF2GP5RKR0sdaJbXrmM5mEImcXy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Ql/+Wp75tTEzsOyubA+rDyUG5Xmhg0z61/28CMgtg9A=</DigestValue>
      </Reference>
      <Reference URI="/xl/comments1.xml?ContentType=application/vnd.openxmlformats-officedocument.spreadsheetml.comments+xml">
        <DigestMethod Algorithm="http://www.w3.org/2001/04/xmlenc#sha256"/>
        <DigestValue>GkGE9jqOLzbl31A6JN+SL/BGm9OKXsXX5F+rOylmjn0=</DigestValue>
      </Reference>
      <Reference URI="/xl/drawings/vmlDrawing1.vml?ContentType=application/vnd.openxmlformats-officedocument.vmlDrawing">
        <DigestMethod Algorithm="http://www.w3.org/2001/04/xmlenc#sha256"/>
        <DigestValue>EFialosNUDkVbpRvgOPYWzMrCJqHvsx2YbqWr9fbDZQ=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e+qLQ6LJlFOEJcSZcW494tW0Xyu/BzMJ6zyMrLpHGtA=</DigestValue>
      </Reference>
      <Reference URI="/xl/styles.xml?ContentType=application/vnd.openxmlformats-officedocument.spreadsheetml.styles+xml">
        <DigestMethod Algorithm="http://www.w3.org/2001/04/xmlenc#sha256"/>
        <DigestValue>l3J4O9364IrE/K3QbxlmkVqSV/obo/v41O++jz3Reto=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ThLy5v4zoD27iLvIvFXuUbavtNnwfeiw1uGMQwfLfxA=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vjy9IX5anLye9x4GPF5O40yDqsGLGgivPULDiI66isg=</DigestValue>
      </Reference>
      <Reference URI="/xl/worksheets/sheet2.xml?ContentType=application/vnd.openxmlformats-officedocument.spreadsheetml.worksheet+xml">
        <DigestMethod Algorithm="http://www.w3.org/2001/04/xmlenc#sha256"/>
        <DigestValue>eX//iQAJQMw1yHGhiEMo3xiLN0dO9mM3WrrTEpJ/sQc=</DigestValue>
      </Reference>
      <Reference URI="/xl/worksheets/sheet3.xml?ContentType=application/vnd.openxmlformats-officedocument.spreadsheetml.worksheet+xml">
        <DigestMethod Algorithm="http://www.w3.org/2001/04/xmlenc#sha256"/>
        <DigestValue>N85R6lht8QhiXuqaGhT6dA/dH6MIzwABXu3DpK/xOkk=</DigestValue>
      </Reference>
      <Reference URI="/xl/worksheets/sheet4.xml?ContentType=application/vnd.openxmlformats-officedocument.spreadsheetml.worksheet+xml">
        <DigestMethod Algorithm="http://www.w3.org/2001/04/xmlenc#sha256"/>
        <DigestValue>wFbRCW0RWZF9ynhw8qNuJHyAt0cWi7tJwKmPtr4hCSU=</DigestValue>
      </Reference>
      <Reference URI="/xl/worksheets/sheet5.xml?ContentType=application/vnd.openxmlformats-officedocument.spreadsheetml.worksheet+xml">
        <DigestMethod Algorithm="http://www.w3.org/2001/04/xmlenc#sha256"/>
        <DigestValue>TsSxNQOMu7pClvVgI98fnrlxgVZZVi+XBbS1jC3oGQA=</DigestValue>
      </Reference>
      <Reference URI="/xl/worksheets/sheet6.xml?ContentType=application/vnd.openxmlformats-officedocument.spreadsheetml.worksheet+xml">
        <DigestMethod Algorithm="http://www.w3.org/2001/04/xmlenc#sha256"/>
        <DigestValue>CiiWiy2aynK0/7vvLCX7+rLHezmjM5LidcG2o/QKvS8=</DigestValue>
      </Reference>
      <Reference URI="/xl/worksheets/sheet7.xml?ContentType=application/vnd.openxmlformats-officedocument.spreadsheetml.worksheet+xml">
        <DigestMethod Algorithm="http://www.w3.org/2001/04/xmlenc#sha256"/>
        <DigestValue>RTDKb96JWFy+CpRGVyoQcAqHCFeYU4te8s/pUqbttb4=</DigestValue>
      </Reference>
      <Reference URI="/xl/worksheets/sheet8.xml?ContentType=application/vnd.openxmlformats-officedocument.spreadsheetml.worksheet+xml">
        <DigestMethod Algorithm="http://www.w3.org/2001/04/xmlenc#sha256"/>
        <DigestValue>cMwRnP2q3rmdKkg9aWtwC9ftb5dI9ox9YEAExZIy9Dc=</DigestValue>
      </Reference>
      <Reference URI="/xl/worksheets/sheet9.xml?ContentType=application/vnd.openxmlformats-officedocument.spreadsheetml.worksheet+xml">
        <DigestMethod Algorithm="http://www.w3.org/2001/04/xmlenc#sha256"/>
        <DigestValue>4UdKIX4NV/8TfEm3Z7SSTyGVlVNSsbH43msWfIQHluk=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2022-06-03T12:05:35Z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2022-06-03T12:05:35Z</xd:SigningTime>
          <xd:SigningCertificate>
            <xd:Cert>
              <xd:CertDigest>
                <DigestMethod Algorithm="http://www.w3.org/2001/04/xmlenc#sha256"/>
                <DigestValue>EW4Skb1yyDPaXhG4rBwdZtqUKXunznbEg7ORuIPUOW0=</DigestValue>
              </xd:CertDigest>
              <xd:IssuerSerial>
                <X509IssuerName>CN=NBG Class 2 INT Sub CA, DC=nbg, DC=ge</X509IssuerName>
                <X509SerialNumber>223817224772392671379568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2022-06-03T11:43:30Z</dcterms:modified>
</cp:coreProperties>
</file>