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41" documentId="13_ncr:1_{A3299524-458D-4E5B-8516-30E763B2EA2E}" xr6:coauthVersionLast="47" xr6:coauthVersionMax="47" xr10:uidLastSave="{0E3E4EE5-EF65-4FE1-9F67-115B89824D67}"/>
  <bookViews>
    <workbookView xWindow="32811" yWindow="-103" windowWidth="33120" windowHeight="18000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0">Info!$A$1:$B$11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67" l="1"/>
  <c r="T10" i="67"/>
  <c r="T11" i="67"/>
  <c r="T12" i="67"/>
  <c r="T13" i="67"/>
  <c r="T14" i="67"/>
  <c r="T15" i="67"/>
  <c r="T16" i="67"/>
  <c r="T17" i="67"/>
  <c r="T18" i="67"/>
  <c r="T19" i="67"/>
  <c r="F10" i="40" l="1"/>
  <c r="C10" i="40"/>
  <c r="E10" i="40"/>
  <c r="D10" i="40"/>
  <c r="C20" i="67" l="1"/>
  <c r="M11" i="63" l="1"/>
  <c r="E11" i="63"/>
  <c r="G10" i="40" l="1"/>
  <c r="N19" i="63" l="1"/>
  <c r="M19" i="63"/>
  <c r="M17" i="63"/>
  <c r="O19" i="63" l="1"/>
  <c r="C7" i="50"/>
  <c r="C15" i="49" l="1"/>
  <c r="T9" i="67" l="1"/>
  <c r="D7" i="50" l="1"/>
  <c r="E7" i="50"/>
  <c r="F7" i="50"/>
  <c r="G7" i="50"/>
  <c r="C17" i="50"/>
  <c r="D9" i="49"/>
  <c r="D15" i="49"/>
  <c r="E15" i="49" l="1"/>
  <c r="E9" i="49"/>
  <c r="C9" i="49"/>
  <c r="N39" i="67" l="1"/>
  <c r="N40" i="67"/>
  <c r="N41" i="67"/>
  <c r="D42" i="67"/>
  <c r="E42" i="67"/>
  <c r="F42" i="67"/>
  <c r="G42" i="67"/>
  <c r="H42" i="67"/>
  <c r="I42" i="67"/>
  <c r="J42" i="67"/>
  <c r="K42" i="67"/>
  <c r="L42" i="67"/>
  <c r="M42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O10" i="63"/>
  <c r="C42" i="67" l="1"/>
  <c r="N38" i="67"/>
  <c r="N42" i="67" s="1"/>
  <c r="P32" i="67"/>
  <c r="P31" i="67"/>
  <c r="P30" i="67"/>
  <c r="P29" i="67"/>
  <c r="P28" i="67"/>
  <c r="P27" i="67"/>
  <c r="P26" i="67"/>
  <c r="P25" i="67"/>
  <c r="S20" i="67"/>
  <c r="Q20" i="67"/>
  <c r="P20" i="67"/>
  <c r="O20" i="67"/>
  <c r="N20" i="67"/>
  <c r="M20" i="67"/>
  <c r="L20" i="67"/>
  <c r="K20" i="67"/>
  <c r="J20" i="67"/>
  <c r="I20" i="67"/>
  <c r="H20" i="67"/>
  <c r="G20" i="67"/>
  <c r="E20" i="67"/>
  <c r="D20" i="67"/>
  <c r="T20" i="67" l="1"/>
  <c r="P33" i="67"/>
</calcChain>
</file>

<file path=xl/sharedStrings.xml><?xml version="1.0" encoding="utf-8"?>
<sst xmlns="http://schemas.openxmlformats.org/spreadsheetml/2006/main" count="314" uniqueCount="201">
  <si>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</si>
  <si>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</si>
  <si>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</si>
  <si>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</si>
  <si>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</si>
  <si>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</si>
  <si>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</si>
  <si>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</si>
  <si>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</si>
  <si>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</si>
  <si>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</si>
  <si>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</si>
  <si>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</si>
  <si>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</si>
  <si>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</si>
  <si>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</si>
  <si>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</si>
  <si>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</si>
  <si>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</si>
  <si>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</si>
  <si>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</si>
  <si>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</si>
  <si>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</si>
  <si>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</si>
  <si>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</si>
  <si>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</si>
  <si>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</si>
  <si>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</si>
  <si>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</si>
  <si>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</si>
  <si>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</si>
  <si>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</si>
  <si>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</si>
  <si>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</si>
  <si>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</si>
  <si>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</si>
  <si>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</si>
  <si>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</si>
  <si>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</si>
  <si>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</si>
  <si>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</si>
  <si>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</si>
  <si>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</si>
  <si>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</si>
  <si>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</si>
  <si>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</si>
  <si>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</si>
  <si>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</si>
  <si>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</si>
  <si>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</si>
  <si>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</si>
  <si>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</si>
  <si>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</si>
  <si>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</si>
  <si>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</si>
  <si>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</si>
  <si>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</si>
  <si>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</si>
  <si>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</si>
  <si>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</si>
  <si>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</si>
  <si>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</si>
  <si>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</si>
  <si>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</si>
  <si>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</si>
  <si>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</si>
  <si>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</si>
  <si>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</si>
  <si>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</si>
  <si>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</si>
  <si>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</si>
  <si>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</si>
  <si>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</si>
  <si>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</si>
  <si>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</si>
  <si>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</si>
  <si>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</si>
  <si>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</si>
  <si>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</si>
  <si>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</si>
  <si>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</si>
  <si>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</si>
  <si>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</si>
  <si>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</si>
  <si>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</si>
  <si>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</si>
  <si>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</si>
  <si>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</si>
  <si>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</si>
  <si>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</si>
  <si>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</si>
  <si>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</si>
  <si>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</si>
  <si>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</si>
  <si>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</si>
  <si>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</si>
  <si>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</si>
  <si>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</si>
  <si>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</si>
  <si>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</si>
  <si>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</si>
  <si>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</si>
  <si>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</si>
  <si>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</si>
  <si>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</si>
  <si>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</si>
  <si>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</si>
  <si>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</si>
  <si>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</si>
  <si>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</si>
  <si>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</si>
  <si>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</si>
  <si>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</si>
  <si>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</si>
  <si>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</si>
  <si>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</si>
  <si>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</si>
  <si>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</si>
  <si>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</si>
  <si>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</si>
  <si>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</si>
  <si>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</si>
  <si>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</si>
  <si>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</si>
  <si>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</si>
  <si>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</si>
  <si>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</si>
  <si>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</si>
  <si>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</si>
  <si>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</si>
  <si>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</si>
  <si>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</si>
  <si>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</si>
  <si>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</si>
  <si>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</si>
  <si>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</si>
  <si>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</si>
  <si>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</si>
  <si>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</si>
  <si>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</si>
  <si>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</si>
  <si>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</si>
  <si>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</si>
  <si>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</si>
  <si>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</si>
  <si>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</si>
  <si>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</si>
  <si>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</si>
  <si>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</si>
  <si>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</si>
  <si>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</si>
  <si>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</si>
  <si>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</si>
  <si>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</si>
  <si>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</si>
  <si>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</si>
  <si>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</si>
  <si>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</si>
  <si>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</si>
  <si>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</si>
  <si>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</si>
  <si>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ბანკი ქართუ</t>
  </si>
  <si>
    <t>ფულადი სახსრები და მათი ეკვივალენტები</t>
  </si>
  <si>
    <t>მოთხოვნები საკრედიტო ინსტიტუტების მიმართ</t>
  </si>
  <si>
    <t>კლიენტებზე გაცემული სესხები</t>
  </si>
  <si>
    <t>ინვესტიციები შვილობილ კომპანიებში</t>
  </si>
  <si>
    <t>ძირითადი საშუალებები</t>
  </si>
  <si>
    <t>აქტივის გამოყენების უფლება</t>
  </si>
  <si>
    <t>არამატერიალური აქტივები</t>
  </si>
  <si>
    <t>მოგების გადასახადის აქტივი</t>
  </si>
  <si>
    <t>მოგების გადავადებული საგადასახადო აქტივი</t>
  </si>
  <si>
    <t>შპს სკ "ქართუ ბროკერი"</t>
  </si>
  <si>
    <t>საბროკერო ოპერაციები</t>
  </si>
  <si>
    <t>სს "დაზღვევის კომპანია ქართუ"</t>
  </si>
  <si>
    <t>დაზღვევის ოპერაციები</t>
  </si>
  <si>
    <t>საქართველოს ფასიანი ქაღალდების ცენტრალური დეპოზიტარი</t>
  </si>
  <si>
    <t>ოპერაციები ფასიანი ქაღალდებით</t>
  </si>
  <si>
    <t>გაერთანებული კლირინგ ცენტრი</t>
  </si>
  <si>
    <t>საკლირინგო ოპერაციები</t>
  </si>
  <si>
    <t>შპს ჯეოპლასტი</t>
  </si>
  <si>
    <t>წარმოება</t>
  </si>
  <si>
    <t>სს გაერთიანებული საფინანსო კორპორაცია</t>
  </si>
  <si>
    <t>პროცესინგი</t>
  </si>
  <si>
    <t xml:space="preserve"> შპს საინვესტიციო კომპანია ქართუ ინვესტი</t>
  </si>
  <si>
    <t>საინვესტიცო საქმიანობა</t>
  </si>
  <si>
    <t>ვალდებულებები საკრედიტო ინსტიტუტების წინაშე</t>
  </si>
  <si>
    <t>ვალდებულებები კლიენტების წინაშე</t>
  </si>
  <si>
    <t>ანარიცხები</t>
  </si>
  <si>
    <t>მოგების გადასახადის მიმდინარე ვალდებულებები</t>
  </si>
  <si>
    <t>მოგების გადავადებული საგადასახადო ვალდებულებები</t>
  </si>
  <si>
    <t>საიჯარო ვალდებულებები</t>
  </si>
  <si>
    <t>სუბორდინირებული ვალი</t>
  </si>
  <si>
    <t>სააქციო კაპიტალი</t>
  </si>
  <si>
    <t>დამატებით შეტანილი კაპიტალი</t>
  </si>
  <si>
    <t>უმცირესობის წილი</t>
  </si>
  <si>
    <t>ფასს ანგარიშგება ამ კატეგორიაში მოიცავს ნაღდ ფულს,  კომერციული ბანკების საკორესპონდენტო ანგარიშებს სებ-ში და ბანკის 90 დღემდე ვადიანობის მოთხოვნებს განთავსებულს პარტნიორ ორგანიზაციებში.</t>
  </si>
  <si>
    <t>ფასს ანგარიშგება მოიცავს ბანკის მხოლოდ 90 დღეზე მეტი ვადიანობის მოთხოვნებს, ხოლო სებ ანგარიშგებით ამ ნაწილში გაივალისწინება ბანკებში საკორესპოდენტო ანგარიშებზე განთავსებული თანხები.</t>
  </si>
  <si>
    <t>ფასს-ის მიხედვით, კლიენტებზე გაცემული სესხები მოიცავს: სესხის ძირითად თანხას, ბალანსურ და გარებალანსურ დარიცხულ პროცენტს, დარიცხულ ჯარიმას, რომელსაც აკლდება ფასს მიხედვით დაანგარიშებული სესხის შესაძლო დანაკარგის რეზერვი. სებ-ის მიხედვით კლიენტებზე გაცემული სესხებში შედის სესხის ძირითადი თანხა, სესხზე, რომლის ვადაგადაცილების დღეების რაოდენობა ნაკლებია 30-ზე და კლასიფიცირებულია როგორც სტანდარტული, დარიცხული პროცენტი (ბალანსური პროცენტი), რომელსაც აკლდება სესხების შესაძლო დანაკარგის რეზერვი.</t>
  </si>
  <si>
    <t>ფასს-ის მიხედვით სხვა აქტივებში ძირითადად შედის დასაკუთრებული ქონებების სამართლიანი ღირებულება. სებ-ის მიხედვით აღნიშნულ პუნქტში ძირითადად გაერთიანებულია დასაკუთერბული ქონებების წმინდა ღირებულება (დასაკუთრების ღირებულებას დაკლებული რეზერვი)</t>
  </si>
  <si>
    <t>მოცემულია გარესაბალანსო ვალდებულებების რეზერვის მოცულობა</t>
  </si>
  <si>
    <t>ფასს-ის მიხედვით სხვაობა გადატანილია კაპიტალში. იხ. წლიური ანგარიში.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</si>
</sst>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8" applyFont="1"/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167" fontId="3" fillId="0" borderId="0" xfId="0" applyNumberFormat="1" applyFont="1" applyAlignment="1">
      <alignment textRotation="90" wrapText="1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/>
    <xf numFmtId="0" fontId="7" fillId="0" borderId="2" xfId="12" applyFill="1" applyBorder="1" applyAlignment="1" applyProtection="1"/>
    <xf numFmtId="0" fontId="93" fillId="0" borderId="2" xfId="20955" applyFont="1" applyBorder="1" applyAlignment="1">
      <alignment horizontal="center" vertical="center"/>
    </xf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Alignment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3" fillId="0" borderId="45" xfId="0" applyFont="1" applyBorder="1"/>
    <xf numFmtId="0" fontId="96" fillId="0" borderId="54" xfId="20955" applyFont="1" applyBorder="1"/>
    <xf numFmtId="0" fontId="96" fillId="0" borderId="4" xfId="20955" applyFont="1" applyBorder="1"/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4" fontId="6" fillId="0" borderId="0" xfId="8" applyNumberFormat="1" applyFont="1" applyAlignment="1">
      <alignment horizontal="center"/>
    </xf>
    <xf numFmtId="0" fontId="6" fillId="0" borderId="14" xfId="8" applyFont="1" applyBorder="1"/>
    <xf numFmtId="0" fontId="3" fillId="0" borderId="15" xfId="0" applyFont="1" applyBorder="1"/>
    <xf numFmtId="165" fontId="3" fillId="0" borderId="2" xfId="20956" applyNumberFormat="1" applyFont="1" applyBorder="1" applyAlignment="1" applyProtection="1">
      <alignment horizontal="center" vertical="center"/>
      <protection locked="0"/>
    </xf>
    <xf numFmtId="165" fontId="4" fillId="35" borderId="18" xfId="20956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5" fontId="3" fillId="0" borderId="2" xfId="20956" applyNumberFormat="1" applyFont="1" applyBorder="1" applyProtection="1">
      <protection locked="0"/>
    </xf>
    <xf numFmtId="165" fontId="4" fillId="75" borderId="15" xfId="20956" applyNumberFormat="1" applyFont="1" applyFill="1" applyBorder="1" applyAlignment="1">
      <alignment horizontal="center" vertical="center"/>
    </xf>
    <xf numFmtId="165" fontId="3" fillId="0" borderId="2" xfId="20956" applyNumberFormat="1" applyFont="1" applyFill="1" applyBorder="1" applyAlignment="1" applyProtection="1">
      <alignment horizontal="center" vertical="center"/>
      <protection locked="0"/>
    </xf>
    <xf numFmtId="165" fontId="4" fillId="35" borderId="19" xfId="20956" applyNumberFormat="1" applyFont="1" applyFill="1" applyBorder="1" applyAlignment="1">
      <alignment horizontal="center" vertical="center"/>
    </xf>
    <xf numFmtId="165" fontId="4" fillId="0" borderId="4" xfId="20956" applyNumberFormat="1" applyFont="1" applyBorder="1" applyAlignment="1" applyProtection="1">
      <alignment horizontal="center" vertical="center" wrapText="1"/>
      <protection locked="0"/>
    </xf>
    <xf numFmtId="165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5" fontId="4" fillId="35" borderId="15" xfId="20956" applyNumberFormat="1" applyFont="1" applyFill="1" applyBorder="1" applyAlignment="1">
      <alignment horizontal="center" vertical="center"/>
    </xf>
    <xf numFmtId="165" fontId="3" fillId="0" borderId="4" xfId="20956" applyNumberFormat="1" applyFont="1" applyBorder="1" applyProtection="1">
      <protection locked="0"/>
    </xf>
    <xf numFmtId="165" fontId="3" fillId="0" borderId="15" xfId="20956" applyNumberFormat="1" applyFont="1" applyBorder="1" applyProtection="1">
      <protection locked="0"/>
    </xf>
    <xf numFmtId="165" fontId="3" fillId="0" borderId="18" xfId="20956" applyNumberFormat="1" applyFont="1" applyBorder="1" applyProtection="1">
      <protection locked="0"/>
    </xf>
    <xf numFmtId="165" fontId="3" fillId="0" borderId="19" xfId="20956" applyNumberFormat="1" applyFont="1" applyBorder="1" applyProtection="1">
      <protection locked="0"/>
    </xf>
    <xf numFmtId="165" fontId="3" fillId="35" borderId="18" xfId="20956" applyNumberFormat="1" applyFont="1" applyFill="1" applyBorder="1"/>
    <xf numFmtId="165" fontId="3" fillId="35" borderId="19" xfId="20956" applyNumberFormat="1" applyFont="1" applyFill="1" applyBorder="1"/>
    <xf numFmtId="165" fontId="10" fillId="35" borderId="2" xfId="20956" applyNumberFormat="1" applyFont="1" applyFill="1" applyBorder="1" applyAlignment="1">
      <alignment vertical="center" wrapText="1"/>
    </xf>
    <xf numFmtId="165" fontId="10" fillId="0" borderId="2" xfId="20956" applyNumberFormat="1" applyFont="1" applyBorder="1" applyAlignment="1" applyProtection="1">
      <alignment vertical="center" wrapText="1"/>
      <protection locked="0"/>
    </xf>
    <xf numFmtId="165" fontId="10" fillId="0" borderId="2" xfId="20956" applyNumberFormat="1" applyFont="1" applyBorder="1" applyAlignment="1" applyProtection="1">
      <alignment horizontal="center" vertical="center" wrapText="1"/>
      <protection locked="0"/>
    </xf>
    <xf numFmtId="165" fontId="10" fillId="35" borderId="2" xfId="20956" applyNumberFormat="1" applyFont="1" applyFill="1" applyBorder="1" applyAlignment="1">
      <alignment horizontal="right" vertical="center" wrapText="1"/>
    </xf>
    <xf numFmtId="165" fontId="10" fillId="0" borderId="2" xfId="20956" applyNumberFormat="1" applyFont="1" applyBorder="1" applyAlignment="1" applyProtection="1">
      <alignment horizontal="right" vertical="center" wrapText="1"/>
      <protection locked="0"/>
    </xf>
    <xf numFmtId="165" fontId="10" fillId="35" borderId="18" xfId="20956" applyNumberFormat="1" applyFont="1" applyFill="1" applyBorder="1" applyAlignment="1">
      <alignment horizontal="right" vertical="center" wrapText="1"/>
    </xf>
    <xf numFmtId="165" fontId="10" fillId="35" borderId="15" xfId="20956" applyNumberFormat="1" applyFont="1" applyFill="1" applyBorder="1" applyAlignment="1">
      <alignment horizontal="right" vertical="center" wrapText="1"/>
    </xf>
    <xf numFmtId="165" fontId="10" fillId="0" borderId="15" xfId="20956" applyNumberFormat="1" applyFont="1" applyBorder="1" applyAlignment="1" applyProtection="1">
      <alignment vertical="center" wrapText="1"/>
      <protection locked="0"/>
    </xf>
    <xf numFmtId="165" fontId="10" fillId="35" borderId="19" xfId="20956" applyNumberFormat="1" applyFont="1" applyFill="1" applyBorder="1" applyAlignment="1">
      <alignment horizontal="right" vertical="center" wrapText="1"/>
    </xf>
    <xf numFmtId="165" fontId="3" fillId="0" borderId="2" xfId="20956" applyNumberFormat="1" applyFont="1" applyBorder="1" applyAlignment="1" applyProtection="1">
      <alignment horizontal="center" vertical="center" wrapText="1"/>
      <protection locked="0"/>
    </xf>
    <xf numFmtId="165" fontId="3" fillId="0" borderId="2" xfId="20956" applyNumberFormat="1" applyFont="1" applyBorder="1" applyAlignment="1" applyProtection="1">
      <alignment horizontal="center"/>
      <protection locked="0"/>
    </xf>
    <xf numFmtId="165" fontId="3" fillId="0" borderId="4" xfId="20956" applyNumberFormat="1" applyFont="1" applyBorder="1" applyAlignment="1" applyProtection="1">
      <alignment horizontal="center" vertical="center" wrapText="1"/>
      <protection locked="0"/>
    </xf>
    <xf numFmtId="165" fontId="3" fillId="0" borderId="4" xfId="20956" applyNumberFormat="1" applyFont="1" applyBorder="1" applyAlignment="1" applyProtection="1">
      <alignment horizontal="center"/>
      <protection locked="0"/>
    </xf>
    <xf numFmtId="1" fontId="3" fillId="0" borderId="2" xfId="20956" applyNumberFormat="1" applyFont="1" applyBorder="1" applyAlignment="1" applyProtection="1">
      <alignment horizontal="center"/>
      <protection locked="0"/>
    </xf>
    <xf numFmtId="1" fontId="4" fillId="35" borderId="18" xfId="20956" applyNumberFormat="1" applyFont="1" applyFill="1" applyBorder="1" applyAlignment="1">
      <alignment horizontal="center" vertical="center"/>
    </xf>
    <xf numFmtId="1" fontId="4" fillId="0" borderId="4" xfId="20956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8" applyFont="1" applyBorder="1" applyAlignment="1">
      <alignment horizontal="center"/>
    </xf>
    <xf numFmtId="0" fontId="6" fillId="0" borderId="45" xfId="8" applyFont="1" applyBorder="1" applyAlignment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left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uters/Reports/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zoomScaleNormal="100" workbookViewId="0"/>
  </sheetViews>
  <sheetFormatPr defaultColWidth="8.84375" defaultRowHeight="14.6"/>
  <cols>
    <col min="1" max="1" width="9.69140625" style="102" bestFit="1" customWidth="1"/>
    <col min="2" max="2" width="128.69140625" bestFit="1" customWidth="1"/>
    <col min="3" max="3" width="39.4609375" customWidth="1"/>
  </cols>
  <sheetData>
    <row r="1" spans="1:3" ht="15.9">
      <c r="A1" s="100" t="s">
        <v>145</v>
      </c>
      <c r="B1" s="81" t="s">
        <v>121</v>
      </c>
      <c r="C1" s="79"/>
    </row>
    <row r="2" spans="1:3">
      <c r="A2" s="101">
        <v>20</v>
      </c>
      <c r="B2" s="80" t="s">
        <v>123</v>
      </c>
    </row>
    <row r="3" spans="1:3">
      <c r="A3" s="101">
        <v>21</v>
      </c>
      <c r="B3" s="80" t="s">
        <v>91</v>
      </c>
    </row>
    <row r="4" spans="1:3">
      <c r="A4" s="101">
        <v>22</v>
      </c>
      <c r="B4" s="83" t="s">
        <v>133</v>
      </c>
    </row>
    <row r="5" spans="1:3">
      <c r="A5" s="101">
        <v>23</v>
      </c>
      <c r="B5" s="83" t="s">
        <v>116</v>
      </c>
    </row>
    <row r="6" spans="1:3">
      <c r="A6" s="101">
        <v>24</v>
      </c>
      <c r="B6" s="80" t="s">
        <v>131</v>
      </c>
    </row>
    <row r="7" spans="1:3">
      <c r="A7" s="101">
        <v>25</v>
      </c>
      <c r="B7" s="82" t="s">
        <v>117</v>
      </c>
    </row>
    <row r="8" spans="1:3">
      <c r="A8" s="101">
        <v>26</v>
      </c>
      <c r="B8" s="82" t="s">
        <v>119</v>
      </c>
    </row>
    <row r="9" spans="1:3">
      <c r="A9" s="101">
        <v>27</v>
      </c>
      <c r="B9" s="82" t="s">
        <v>118</v>
      </c>
    </row>
    <row r="10" spans="1:3" ht="15.9">
      <c r="C10" s="79"/>
    </row>
    <row r="11" spans="1:3" ht="47.6">
      <c r="B11" s="88" t="s">
        <v>159</v>
      </c>
      <c r="C11" s="79"/>
    </row>
  </sheetData>
  <hyperlinks>
    <hyperlink ref="B6" location="'24. Rem1'!A1" display="ფინანსური წლის განმავლობაში გაცემული ანაზღაურება" xr:uid="{00000000-0004-0000-0000-000000000000}"/>
    <hyperlink ref="B7" location="'25. Rem 2'!A1" display="ცხრილი 25: განსაკუთრებული გადახდები" xr:uid="{00000000-0004-0000-0000-000001000000}"/>
    <hyperlink ref="B8" location="'26. Rem 3'!A1" display="ცხრილი 26: ინფორმაცია გადავადებული ანაზღაურების  შესახებ" xr:uid="{00000000-0004-0000-0000-000002000000}"/>
    <hyperlink ref="B9" location="'27. REM 4'!A1" display="ცხრილი 27: უმაღლესი მენეჯმენტის მფლობელობაში არსებული აქციები" xr:uid="{00000000-0004-0000-0000-000003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4000000}"/>
    <hyperlink ref="B3" location="'21. LI4'!A1" display="კონსოლიდაცია საწარმოების მიხედვით" xr:uid="{00000000-0004-0000-0000-000005000000}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 xr:uid="{00000000-0004-0000-0000-000006000000}"/>
    <hyperlink ref="B4" location="'22. OR1'!A1" display="ცხრილი 22: ინფორმაცია ისტორიული დანარგების მოცულობის შესახებ" xr:uid="{00000000-0004-0000-0000-000007000000}"/>
  </hyperlink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5"/>
  <sheetViews>
    <sheetView zoomScaleNormal="100" zoomScaleSheetLayoutView="55" workbookViewId="0">
      <pane xSplit="1" ySplit="4" topLeftCell="B5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ColWidth="8.84375" defaultRowHeight="14.6"/>
  <cols>
    <col min="1" max="1" width="10.4609375" style="2" bestFit="1" customWidth="1"/>
    <col min="2" max="2" width="29.4609375" style="2" customWidth="1"/>
    <col min="3" max="3" width="29.69140625" style="2" customWidth="1"/>
    <col min="4" max="4" width="38.4609375" style="2" customWidth="1"/>
    <col min="5" max="5" width="29.4609375" style="2" customWidth="1"/>
    <col min="6" max="6" width="13.3046875" style="2" customWidth="1"/>
    <col min="7" max="7" width="13.15234375" style="2" customWidth="1"/>
    <col min="8" max="8" width="12" style="2" customWidth="1"/>
    <col min="9" max="9" width="13.4609375" style="2" bestFit="1" customWidth="1"/>
    <col min="10" max="10" width="12" style="2" customWidth="1"/>
    <col min="11" max="11" width="11.4609375" style="2" customWidth="1"/>
    <col min="12" max="12" width="13.69140625" style="2" customWidth="1"/>
    <col min="13" max="14" width="12.84375" style="2" customWidth="1"/>
    <col min="15" max="15" width="14.4609375" style="2" bestFit="1" customWidth="1"/>
    <col min="16" max="16" width="16" style="2" bestFit="1" customWidth="1"/>
    <col min="17" max="17" width="10.69140625" style="2" customWidth="1"/>
    <col min="18" max="18" width="12" style="2" customWidth="1"/>
    <col min="19" max="19" width="11.4609375" style="2" customWidth="1"/>
    <col min="20" max="20" width="13.69140625" style="2" customWidth="1"/>
  </cols>
  <sheetData>
    <row r="1" spans="1:20">
      <c r="A1" s="6" t="s">
        <v>57</v>
      </c>
      <c r="B1" s="10" t="s">
        <v>161</v>
      </c>
    </row>
    <row r="2" spans="1:20" s="6" customFormat="1" ht="15.75" customHeight="1">
      <c r="A2" s="6" t="s">
        <v>58</v>
      </c>
      <c r="B2" s="141">
        <v>44926</v>
      </c>
    </row>
    <row r="3" spans="1:20">
      <c r="C3" s="35"/>
      <c r="D3" s="35"/>
      <c r="E3" s="7"/>
      <c r="F3" s="15"/>
    </row>
    <row r="4" spans="1:20" ht="15" thickBot="1">
      <c r="A4" s="105" t="s">
        <v>146</v>
      </c>
      <c r="B4" s="36" t="s">
        <v>122</v>
      </c>
      <c r="C4" s="35"/>
      <c r="D4" s="35"/>
      <c r="E4" s="7"/>
      <c r="F4" s="15"/>
    </row>
    <row r="5" spans="1:20">
      <c r="A5" s="19"/>
      <c r="B5" s="49" t="s">
        <v>0</v>
      </c>
      <c r="C5" s="58" t="s">
        <v>1</v>
      </c>
      <c r="D5" s="59" t="s">
        <v>2</v>
      </c>
      <c r="E5" s="49" t="s">
        <v>3</v>
      </c>
      <c r="F5" s="49" t="s">
        <v>4</v>
      </c>
      <c r="G5" s="180" t="s">
        <v>8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1"/>
    </row>
    <row r="6" spans="1:20" ht="17.05" customHeight="1">
      <c r="A6" s="189"/>
      <c r="B6" s="190" t="s">
        <v>80</v>
      </c>
      <c r="C6" s="185" t="s">
        <v>79</v>
      </c>
      <c r="D6" s="185" t="s">
        <v>127</v>
      </c>
      <c r="E6" s="185" t="s">
        <v>73</v>
      </c>
      <c r="F6" s="185" t="s">
        <v>76</v>
      </c>
      <c r="G6" s="191" t="s">
        <v>75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</row>
    <row r="7" spans="1:20" ht="14.5" customHeight="1">
      <c r="A7" s="189"/>
      <c r="B7" s="190"/>
      <c r="C7" s="185"/>
      <c r="D7" s="185"/>
      <c r="E7" s="185"/>
      <c r="F7" s="185"/>
      <c r="G7" s="54">
        <v>1</v>
      </c>
      <c r="H7" s="5">
        <v>2</v>
      </c>
      <c r="I7" s="5">
        <v>3</v>
      </c>
      <c r="J7" s="5">
        <v>4</v>
      </c>
      <c r="K7" s="5">
        <v>5</v>
      </c>
      <c r="L7" s="5">
        <v>6.1</v>
      </c>
      <c r="M7" s="5">
        <v>6.2</v>
      </c>
      <c r="N7" s="5">
        <v>6</v>
      </c>
      <c r="O7" s="5">
        <v>7</v>
      </c>
      <c r="P7" s="5">
        <v>8</v>
      </c>
      <c r="Q7" s="5">
        <v>9</v>
      </c>
      <c r="R7" s="5">
        <v>10</v>
      </c>
      <c r="S7" s="5">
        <v>11</v>
      </c>
      <c r="T7" s="8">
        <v>12</v>
      </c>
    </row>
    <row r="8" spans="1:20" ht="95.6">
      <c r="A8" s="189"/>
      <c r="B8" s="190"/>
      <c r="C8" s="185"/>
      <c r="D8" s="185"/>
      <c r="E8" s="185"/>
      <c r="F8" s="185"/>
      <c r="G8" s="52" t="s">
        <v>27</v>
      </c>
      <c r="H8" s="53" t="s">
        <v>28</v>
      </c>
      <c r="I8" s="53" t="s">
        <v>29</v>
      </c>
      <c r="J8" s="53" t="s">
        <v>30</v>
      </c>
      <c r="K8" s="53" t="s">
        <v>31</v>
      </c>
      <c r="L8" s="53" t="s">
        <v>32</v>
      </c>
      <c r="M8" s="53" t="s">
        <v>33</v>
      </c>
      <c r="N8" s="53" t="s">
        <v>34</v>
      </c>
      <c r="O8" s="53" t="s">
        <v>35</v>
      </c>
      <c r="P8" s="53" t="s">
        <v>36</v>
      </c>
      <c r="Q8" s="53" t="s">
        <v>37</v>
      </c>
      <c r="R8" s="53" t="s">
        <v>38</v>
      </c>
      <c r="S8" s="53" t="s">
        <v>39</v>
      </c>
      <c r="T8" s="60" t="s">
        <v>40</v>
      </c>
    </row>
    <row r="9" spans="1:20" ht="26.15">
      <c r="A9" s="106"/>
      <c r="B9" s="107" t="s">
        <v>162</v>
      </c>
      <c r="C9" s="144">
        <v>454584060.64708865</v>
      </c>
      <c r="D9" s="144">
        <v>453959825.10398865</v>
      </c>
      <c r="E9" s="144">
        <v>27977543</v>
      </c>
      <c r="F9" s="173">
        <v>1</v>
      </c>
      <c r="G9" s="144">
        <v>27977543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8">
        <f>SUM(G9:K9,N9:S9)</f>
        <v>27977543</v>
      </c>
    </row>
    <row r="10" spans="1:20" ht="25.75">
      <c r="A10" s="106"/>
      <c r="B10" s="110" t="s">
        <v>163</v>
      </c>
      <c r="C10" s="144">
        <v>236948984.26674598</v>
      </c>
      <c r="D10" s="144">
        <v>236051565.42674598</v>
      </c>
      <c r="E10" s="144">
        <v>662512912.99000001</v>
      </c>
      <c r="F10" s="173">
        <v>2</v>
      </c>
      <c r="G10" s="144"/>
      <c r="H10" s="144">
        <v>330333988</v>
      </c>
      <c r="I10" s="144">
        <v>332159335.99000001</v>
      </c>
      <c r="J10" s="144"/>
      <c r="K10" s="144"/>
      <c r="L10" s="144"/>
      <c r="M10" s="144"/>
      <c r="N10" s="144"/>
      <c r="O10" s="144">
        <v>19589</v>
      </c>
      <c r="P10" s="144"/>
      <c r="Q10" s="144"/>
      <c r="R10" s="144"/>
      <c r="S10" s="144"/>
      <c r="T10" s="148">
        <f>SUM(G10:K10,N10:S10)</f>
        <v>662512912.99000001</v>
      </c>
    </row>
    <row r="11" spans="1:20">
      <c r="A11" s="106"/>
      <c r="B11" s="107" t="s">
        <v>164</v>
      </c>
      <c r="C11" s="144">
        <v>746010844.60590219</v>
      </c>
      <c r="D11" s="144">
        <v>744259658.43590224</v>
      </c>
      <c r="E11" s="149">
        <v>683364885</v>
      </c>
      <c r="F11" s="173">
        <v>3</v>
      </c>
      <c r="G11" s="144"/>
      <c r="H11" s="144"/>
      <c r="I11" s="144"/>
      <c r="J11" s="144"/>
      <c r="K11" s="144"/>
      <c r="L11" s="144">
        <v>760270853</v>
      </c>
      <c r="M11" s="144">
        <v>-110295388</v>
      </c>
      <c r="N11" s="144">
        <v>649975465</v>
      </c>
      <c r="O11" s="144">
        <v>33389420</v>
      </c>
      <c r="P11" s="144"/>
      <c r="Q11" s="144"/>
      <c r="R11" s="144"/>
      <c r="S11" s="144"/>
      <c r="T11" s="148">
        <f t="shared" ref="T11:T19" si="0">SUM(G11:K11,N11:S11)</f>
        <v>683364885</v>
      </c>
    </row>
    <row r="12" spans="1:20">
      <c r="A12" s="106"/>
      <c r="B12" s="107" t="s">
        <v>31</v>
      </c>
      <c r="C12" s="144">
        <v>37174033.792307265</v>
      </c>
      <c r="D12" s="144">
        <v>37171308.792307265</v>
      </c>
      <c r="E12" s="149">
        <v>36938660</v>
      </c>
      <c r="F12" s="173"/>
      <c r="G12" s="144"/>
      <c r="H12" s="144"/>
      <c r="I12" s="144"/>
      <c r="J12" s="144"/>
      <c r="K12" s="144">
        <v>35923730</v>
      </c>
      <c r="L12" s="144"/>
      <c r="M12" s="144"/>
      <c r="N12" s="144"/>
      <c r="O12" s="144">
        <v>1014930</v>
      </c>
      <c r="P12" s="144"/>
      <c r="Q12" s="144"/>
      <c r="R12" s="144"/>
      <c r="S12" s="144"/>
      <c r="T12" s="148">
        <f t="shared" si="0"/>
        <v>36938660</v>
      </c>
    </row>
    <row r="13" spans="1:20" ht="26.15">
      <c r="A13" s="106"/>
      <c r="B13" s="107" t="s">
        <v>165</v>
      </c>
      <c r="C13" s="144">
        <v>0</v>
      </c>
      <c r="D13" s="144">
        <v>9372300</v>
      </c>
      <c r="E13" s="149">
        <v>7800148</v>
      </c>
      <c r="F13" s="173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>
        <v>7800148</v>
      </c>
      <c r="R13" s="144"/>
      <c r="S13" s="144"/>
      <c r="T13" s="148">
        <f t="shared" si="0"/>
        <v>7800148</v>
      </c>
    </row>
    <row r="14" spans="1:20">
      <c r="A14" s="106"/>
      <c r="B14" s="107" t="s">
        <v>166</v>
      </c>
      <c r="C14" s="144">
        <v>12716675.460333338</v>
      </c>
      <c r="D14" s="144">
        <v>12610776.700000007</v>
      </c>
      <c r="E14" s="149">
        <v>16987125.34</v>
      </c>
      <c r="F14" s="173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>
        <v>16987125.34</v>
      </c>
      <c r="S14" s="144"/>
      <c r="T14" s="148">
        <f t="shared" si="0"/>
        <v>16987125.34</v>
      </c>
    </row>
    <row r="15" spans="1:20">
      <c r="A15" s="106"/>
      <c r="B15" s="107" t="s">
        <v>167</v>
      </c>
      <c r="C15" s="144">
        <v>1518003.1314709787</v>
      </c>
      <c r="D15" s="144">
        <v>1369935.4414709788</v>
      </c>
      <c r="E15" s="149">
        <v>1578904.0499999998</v>
      </c>
      <c r="F15" s="17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>
        <v>1578904.0499999998</v>
      </c>
      <c r="T15" s="148">
        <f t="shared" si="0"/>
        <v>1578904.0499999998</v>
      </c>
    </row>
    <row r="16" spans="1:20">
      <c r="A16" s="106"/>
      <c r="B16" s="107" t="s">
        <v>168</v>
      </c>
      <c r="C16" s="144">
        <v>5447001.4400000004</v>
      </c>
      <c r="D16" s="144">
        <v>5439742.6600000001</v>
      </c>
      <c r="E16" s="149">
        <v>5439742.6600000001</v>
      </c>
      <c r="F16" s="17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>
        <v>5439742.6600000001</v>
      </c>
      <c r="S16" s="144"/>
      <c r="T16" s="148">
        <f t="shared" si="0"/>
        <v>5439742.6600000001</v>
      </c>
    </row>
    <row r="17" spans="1:20">
      <c r="A17" s="106"/>
      <c r="B17" s="107" t="s">
        <v>169</v>
      </c>
      <c r="C17" s="144">
        <v>6736.9938154281117</v>
      </c>
      <c r="D17" s="144">
        <v>0</v>
      </c>
      <c r="E17" s="149">
        <v>2540070</v>
      </c>
      <c r="F17" s="17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>
        <v>2540070</v>
      </c>
      <c r="T17" s="148">
        <f t="shared" si="0"/>
        <v>2540070</v>
      </c>
    </row>
    <row r="18" spans="1:20" ht="26.15">
      <c r="A18" s="106"/>
      <c r="B18" s="107" t="s">
        <v>170</v>
      </c>
      <c r="C18" s="144">
        <v>0</v>
      </c>
      <c r="D18" s="144">
        <v>0</v>
      </c>
      <c r="E18" s="149">
        <v>13512875</v>
      </c>
      <c r="F18" s="17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>
        <v>13512875</v>
      </c>
      <c r="T18" s="148">
        <f t="shared" si="0"/>
        <v>13512875</v>
      </c>
    </row>
    <row r="19" spans="1:20">
      <c r="A19" s="106"/>
      <c r="B19" s="111" t="s">
        <v>39</v>
      </c>
      <c r="C19" s="144">
        <v>97499428.999018461</v>
      </c>
      <c r="D19" s="144">
        <v>95662601.141240656</v>
      </c>
      <c r="E19" s="149">
        <v>25872325.959999997</v>
      </c>
      <c r="F19" s="173">
        <v>4</v>
      </c>
      <c r="G19" s="144"/>
      <c r="H19" s="144"/>
      <c r="I19" s="144"/>
      <c r="J19" s="144"/>
      <c r="K19" s="144"/>
      <c r="L19" s="144"/>
      <c r="M19" s="144"/>
      <c r="N19" s="144"/>
      <c r="O19" s="144">
        <v>53647</v>
      </c>
      <c r="P19" s="144">
        <v>22260034</v>
      </c>
      <c r="Q19" s="144"/>
      <c r="R19" s="144"/>
      <c r="S19" s="144">
        <v>3558644.9599999981</v>
      </c>
      <c r="T19" s="148">
        <f t="shared" si="0"/>
        <v>25872325.959999997</v>
      </c>
    </row>
    <row r="20" spans="1:20" ht="15" thickBot="1">
      <c r="A20" s="48"/>
      <c r="B20" s="84" t="s">
        <v>40</v>
      </c>
      <c r="C20" s="145">
        <f t="shared" ref="C20:T20" si="1">SUM(C9:C19)</f>
        <v>1591905769.3366823</v>
      </c>
      <c r="D20" s="145">
        <f t="shared" si="1"/>
        <v>1595897713.7016559</v>
      </c>
      <c r="E20" s="145">
        <f t="shared" si="1"/>
        <v>1484525192</v>
      </c>
      <c r="F20" s="174"/>
      <c r="G20" s="145">
        <f t="shared" si="1"/>
        <v>27977543</v>
      </c>
      <c r="H20" s="145">
        <f t="shared" si="1"/>
        <v>330333988</v>
      </c>
      <c r="I20" s="145">
        <f t="shared" si="1"/>
        <v>332159335.99000001</v>
      </c>
      <c r="J20" s="145">
        <f t="shared" si="1"/>
        <v>0</v>
      </c>
      <c r="K20" s="145">
        <f t="shared" si="1"/>
        <v>35923730</v>
      </c>
      <c r="L20" s="145">
        <f t="shared" si="1"/>
        <v>760270853</v>
      </c>
      <c r="M20" s="145">
        <f t="shared" si="1"/>
        <v>-110295388</v>
      </c>
      <c r="N20" s="145">
        <f t="shared" si="1"/>
        <v>649975465</v>
      </c>
      <c r="O20" s="145">
        <f t="shared" si="1"/>
        <v>34477586</v>
      </c>
      <c r="P20" s="145">
        <f t="shared" si="1"/>
        <v>22260034</v>
      </c>
      <c r="Q20" s="145">
        <f t="shared" si="1"/>
        <v>7800148</v>
      </c>
      <c r="R20" s="145">
        <f>SUM(R9:R19)</f>
        <v>22426868</v>
      </c>
      <c r="S20" s="145">
        <f t="shared" si="1"/>
        <v>21190494.009999998</v>
      </c>
      <c r="T20" s="150">
        <f t="shared" si="1"/>
        <v>1484525192</v>
      </c>
    </row>
    <row r="21" spans="1:20">
      <c r="A21" s="42"/>
      <c r="B21" s="49" t="s">
        <v>0</v>
      </c>
      <c r="C21" s="58" t="s">
        <v>1</v>
      </c>
      <c r="D21" s="59" t="s">
        <v>2</v>
      </c>
      <c r="E21" s="49" t="s">
        <v>3</v>
      </c>
      <c r="F21" s="49" t="s">
        <v>4</v>
      </c>
      <c r="G21" s="180" t="s">
        <v>8</v>
      </c>
      <c r="H21" s="180"/>
      <c r="I21" s="180"/>
      <c r="J21" s="180"/>
      <c r="K21" s="180"/>
      <c r="L21" s="180"/>
      <c r="M21" s="180"/>
      <c r="N21" s="180"/>
      <c r="O21" s="180"/>
      <c r="P21" s="181"/>
      <c r="Q21"/>
      <c r="R21"/>
      <c r="S21"/>
      <c r="T21"/>
    </row>
    <row r="22" spans="1:20" ht="14.5" customHeight="1">
      <c r="A22" s="189"/>
      <c r="B22" s="182" t="s">
        <v>78</v>
      </c>
      <c r="C22" s="185" t="s">
        <v>77</v>
      </c>
      <c r="D22" s="185" t="s">
        <v>128</v>
      </c>
      <c r="E22" s="185" t="s">
        <v>73</v>
      </c>
      <c r="F22" s="185" t="s">
        <v>76</v>
      </c>
      <c r="G22" s="178" t="s">
        <v>75</v>
      </c>
      <c r="H22" s="178"/>
      <c r="I22" s="178"/>
      <c r="J22" s="178"/>
      <c r="K22" s="178"/>
      <c r="L22" s="178"/>
      <c r="M22" s="178"/>
      <c r="N22" s="178"/>
      <c r="O22" s="178"/>
      <c r="P22" s="179"/>
    </row>
    <row r="23" spans="1:20" ht="14.5" customHeight="1">
      <c r="A23" s="189"/>
      <c r="B23" s="183"/>
      <c r="C23" s="185"/>
      <c r="D23" s="185"/>
      <c r="E23" s="185"/>
      <c r="F23" s="185"/>
      <c r="G23" s="55">
        <v>13</v>
      </c>
      <c r="H23" s="56">
        <v>14</v>
      </c>
      <c r="I23" s="56">
        <v>15</v>
      </c>
      <c r="J23" s="56">
        <v>16</v>
      </c>
      <c r="K23" s="56">
        <v>17</v>
      </c>
      <c r="L23" s="56">
        <v>18</v>
      </c>
      <c r="M23" s="56">
        <v>19</v>
      </c>
      <c r="N23" s="56">
        <v>20</v>
      </c>
      <c r="O23" s="56">
        <v>21</v>
      </c>
      <c r="P23" s="62">
        <v>22</v>
      </c>
    </row>
    <row r="24" spans="1:20" ht="100.3" customHeight="1">
      <c r="A24" s="189"/>
      <c r="B24" s="184"/>
      <c r="C24" s="185"/>
      <c r="D24" s="185"/>
      <c r="E24" s="185"/>
      <c r="F24" s="185"/>
      <c r="G24" s="52" t="s">
        <v>41</v>
      </c>
      <c r="H24" s="53" t="s">
        <v>42</v>
      </c>
      <c r="I24" s="53" t="s">
        <v>43</v>
      </c>
      <c r="J24" s="53" t="s">
        <v>44</v>
      </c>
      <c r="K24" s="53" t="s">
        <v>45</v>
      </c>
      <c r="L24" s="53" t="s">
        <v>46</v>
      </c>
      <c r="M24" s="53" t="s">
        <v>47</v>
      </c>
      <c r="N24" s="53" t="s">
        <v>14</v>
      </c>
      <c r="O24" s="53" t="s">
        <v>48</v>
      </c>
      <c r="P24" s="60" t="s">
        <v>49</v>
      </c>
    </row>
    <row r="25" spans="1:20" ht="25.75">
      <c r="A25" s="17"/>
      <c r="B25" s="146" t="s">
        <v>185</v>
      </c>
      <c r="C25" s="169">
        <v>6231.74</v>
      </c>
      <c r="D25" s="169">
        <v>6231.74</v>
      </c>
      <c r="E25" s="144">
        <v>139116</v>
      </c>
      <c r="F25" s="175"/>
      <c r="G25" s="144">
        <v>139116</v>
      </c>
      <c r="H25" s="152"/>
      <c r="I25" s="152"/>
      <c r="J25" s="152"/>
      <c r="K25" s="152"/>
      <c r="L25" s="152"/>
      <c r="M25" s="152"/>
      <c r="N25" s="152"/>
      <c r="O25" s="152"/>
      <c r="P25" s="153">
        <f t="shared" ref="P25:P32" si="2">SUM(G25:O25)</f>
        <v>139116</v>
      </c>
    </row>
    <row r="26" spans="1:20" ht="25.75">
      <c r="A26" s="17"/>
      <c r="B26" s="146" t="s">
        <v>186</v>
      </c>
      <c r="C26" s="170">
        <v>1104658660.4282002</v>
      </c>
      <c r="D26" s="147">
        <v>1114986364.7651002</v>
      </c>
      <c r="E26" s="144">
        <v>1114606011</v>
      </c>
      <c r="F26" s="173"/>
      <c r="G26" s="147"/>
      <c r="H26" s="147">
        <v>616133565</v>
      </c>
      <c r="I26" s="147">
        <v>68391460</v>
      </c>
      <c r="J26" s="147">
        <v>415798157</v>
      </c>
      <c r="K26" s="147"/>
      <c r="L26" s="147"/>
      <c r="M26" s="147">
        <v>14282829</v>
      </c>
      <c r="N26" s="147"/>
      <c r="O26" s="147"/>
      <c r="P26" s="153">
        <f t="shared" si="2"/>
        <v>1114606011</v>
      </c>
    </row>
    <row r="27" spans="1:20">
      <c r="A27" s="17"/>
      <c r="B27" s="57" t="s">
        <v>187</v>
      </c>
      <c r="C27" s="170">
        <v>201307.7929521203</v>
      </c>
      <c r="D27" s="147">
        <v>201307.7929521203</v>
      </c>
      <c r="E27" s="144">
        <v>1865053</v>
      </c>
      <c r="F27" s="173">
        <v>5</v>
      </c>
      <c r="G27" s="147"/>
      <c r="H27" s="147"/>
      <c r="I27" s="147"/>
      <c r="J27" s="147"/>
      <c r="K27" s="147"/>
      <c r="L27" s="147"/>
      <c r="M27" s="147"/>
      <c r="N27" s="147">
        <v>1865053</v>
      </c>
      <c r="O27" s="147"/>
      <c r="P27" s="153">
        <f t="shared" si="2"/>
        <v>1865053</v>
      </c>
    </row>
    <row r="28" spans="1:20" ht="26.15">
      <c r="A28" s="17"/>
      <c r="B28" s="18" t="s">
        <v>188</v>
      </c>
      <c r="C28" s="170">
        <v>9289198.8943529148</v>
      </c>
      <c r="D28" s="147">
        <v>9289198.8943529148</v>
      </c>
      <c r="E28" s="144">
        <v>16946533</v>
      </c>
      <c r="F28" s="173"/>
      <c r="G28" s="147"/>
      <c r="H28" s="147"/>
      <c r="I28" s="147"/>
      <c r="J28" s="147"/>
      <c r="K28" s="147"/>
      <c r="L28" s="147"/>
      <c r="M28" s="147"/>
      <c r="N28" s="147">
        <v>16946533</v>
      </c>
      <c r="O28" s="147"/>
      <c r="P28" s="153">
        <f t="shared" si="2"/>
        <v>16946533</v>
      </c>
    </row>
    <row r="29" spans="1:20" ht="26.15">
      <c r="A29" s="17"/>
      <c r="B29" s="18" t="s">
        <v>189</v>
      </c>
      <c r="C29" s="170">
        <v>4830272.2699999996</v>
      </c>
      <c r="D29" s="147">
        <v>4756172.8299999991</v>
      </c>
      <c r="E29" s="144">
        <v>0</v>
      </c>
      <c r="F29" s="173"/>
      <c r="G29" s="147"/>
      <c r="H29" s="147"/>
      <c r="I29" s="147"/>
      <c r="J29" s="147"/>
      <c r="K29" s="147"/>
      <c r="L29" s="147"/>
      <c r="M29" s="147"/>
      <c r="N29" s="147">
        <v>0</v>
      </c>
      <c r="O29" s="147"/>
      <c r="P29" s="153">
        <f t="shared" si="2"/>
        <v>0</v>
      </c>
    </row>
    <row r="30" spans="1:20">
      <c r="A30" s="17"/>
      <c r="B30" s="18" t="s">
        <v>190</v>
      </c>
      <c r="C30" s="170">
        <v>1800897.5687815927</v>
      </c>
      <c r="D30" s="147">
        <v>1606246.5587815926</v>
      </c>
      <c r="E30" s="144">
        <v>1857743.75</v>
      </c>
      <c r="F30" s="173"/>
      <c r="G30" s="147"/>
      <c r="H30" s="147"/>
      <c r="I30" s="147"/>
      <c r="J30" s="147"/>
      <c r="K30" s="147"/>
      <c r="L30" s="147"/>
      <c r="M30" s="147"/>
      <c r="N30" s="147">
        <v>1857743.75</v>
      </c>
      <c r="O30" s="147"/>
      <c r="P30" s="153">
        <f t="shared" si="2"/>
        <v>1857743.75</v>
      </c>
    </row>
    <row r="31" spans="1:20">
      <c r="A31" s="17"/>
      <c r="B31" s="18" t="s">
        <v>14</v>
      </c>
      <c r="C31" s="170">
        <v>8489257.7732999977</v>
      </c>
      <c r="D31" s="147">
        <v>5979277.1032999996</v>
      </c>
      <c r="E31" s="144">
        <v>4022468.25</v>
      </c>
      <c r="F31" s="173"/>
      <c r="G31" s="147"/>
      <c r="H31" s="147"/>
      <c r="I31" s="147"/>
      <c r="J31" s="147"/>
      <c r="K31" s="147"/>
      <c r="L31" s="147"/>
      <c r="M31" s="147">
        <v>798758</v>
      </c>
      <c r="N31" s="147">
        <v>3223710.25</v>
      </c>
      <c r="O31" s="147"/>
      <c r="P31" s="153">
        <f t="shared" si="2"/>
        <v>4022468.25</v>
      </c>
    </row>
    <row r="32" spans="1:20">
      <c r="A32" s="17"/>
      <c r="B32" s="18" t="s">
        <v>191</v>
      </c>
      <c r="C32" s="170">
        <v>81549752.000000015</v>
      </c>
      <c r="D32" s="147">
        <v>81549752.000000015</v>
      </c>
      <c r="E32" s="144">
        <v>105395100</v>
      </c>
      <c r="F32" s="173">
        <v>6</v>
      </c>
      <c r="G32" s="147"/>
      <c r="H32" s="147"/>
      <c r="I32" s="147"/>
      <c r="J32" s="147"/>
      <c r="K32" s="147"/>
      <c r="L32" s="147"/>
      <c r="M32" s="147">
        <v>17100</v>
      </c>
      <c r="N32" s="147"/>
      <c r="O32" s="147">
        <v>105378000</v>
      </c>
      <c r="P32" s="153">
        <f t="shared" si="2"/>
        <v>105395100</v>
      </c>
    </row>
    <row r="33" spans="1:20" ht="15" thickBot="1">
      <c r="A33" s="48"/>
      <c r="B33" s="85" t="s">
        <v>49</v>
      </c>
      <c r="C33" s="145">
        <f t="shared" ref="C33:P33" si="3">SUM(C25:C32)</f>
        <v>1210825578.4675868</v>
      </c>
      <c r="D33" s="145">
        <f t="shared" si="3"/>
        <v>1218374551.6844869</v>
      </c>
      <c r="E33" s="145">
        <f t="shared" si="3"/>
        <v>1244832025</v>
      </c>
      <c r="F33" s="145">
        <f t="shared" si="3"/>
        <v>11</v>
      </c>
      <c r="G33" s="145">
        <f t="shared" si="3"/>
        <v>139116</v>
      </c>
      <c r="H33" s="145">
        <f t="shared" si="3"/>
        <v>616133565</v>
      </c>
      <c r="I33" s="145">
        <f t="shared" si="3"/>
        <v>68391460</v>
      </c>
      <c r="J33" s="145">
        <f t="shared" si="3"/>
        <v>415798157</v>
      </c>
      <c r="K33" s="145">
        <f t="shared" si="3"/>
        <v>0</v>
      </c>
      <c r="L33" s="145">
        <f t="shared" si="3"/>
        <v>0</v>
      </c>
      <c r="M33" s="145">
        <f t="shared" si="3"/>
        <v>15098687</v>
      </c>
      <c r="N33" s="145">
        <f t="shared" si="3"/>
        <v>23893040</v>
      </c>
      <c r="O33" s="145">
        <f t="shared" si="3"/>
        <v>105378000</v>
      </c>
      <c r="P33" s="150">
        <f t="shared" si="3"/>
        <v>1244832025</v>
      </c>
    </row>
    <row r="34" spans="1:20">
      <c r="A34" s="42"/>
      <c r="B34" s="49" t="s">
        <v>0</v>
      </c>
      <c r="C34" s="58" t="s">
        <v>1</v>
      </c>
      <c r="D34" s="59" t="s">
        <v>2</v>
      </c>
      <c r="E34" s="49" t="s">
        <v>3</v>
      </c>
      <c r="F34" s="49" t="s">
        <v>4</v>
      </c>
      <c r="G34" s="180" t="s">
        <v>8</v>
      </c>
      <c r="H34" s="180"/>
      <c r="I34" s="180"/>
      <c r="J34" s="180"/>
      <c r="K34" s="180"/>
      <c r="L34" s="180"/>
      <c r="M34" s="180"/>
      <c r="N34" s="181"/>
      <c r="O34"/>
      <c r="P34"/>
      <c r="Q34"/>
      <c r="R34"/>
      <c r="S34"/>
      <c r="T34"/>
    </row>
    <row r="35" spans="1:20" ht="40.299999999999997" customHeight="1">
      <c r="A35" s="189"/>
      <c r="B35" s="182" t="s">
        <v>139</v>
      </c>
      <c r="C35" s="185" t="s">
        <v>77</v>
      </c>
      <c r="D35" s="185" t="s">
        <v>128</v>
      </c>
      <c r="E35" s="185" t="s">
        <v>73</v>
      </c>
      <c r="F35" s="185" t="s">
        <v>76</v>
      </c>
      <c r="G35" s="186" t="s">
        <v>75</v>
      </c>
      <c r="H35" s="187"/>
      <c r="I35" s="187"/>
      <c r="J35" s="187"/>
      <c r="K35" s="187"/>
      <c r="L35" s="187"/>
      <c r="M35" s="187"/>
      <c r="N35" s="188"/>
      <c r="O35"/>
      <c r="P35"/>
      <c r="Q35"/>
      <c r="R35"/>
      <c r="S35"/>
      <c r="T35"/>
    </row>
    <row r="36" spans="1:20" ht="14.05" customHeight="1">
      <c r="A36" s="189"/>
      <c r="B36" s="183"/>
      <c r="C36" s="185"/>
      <c r="D36" s="185"/>
      <c r="E36" s="185"/>
      <c r="F36" s="185"/>
      <c r="G36" s="16">
        <v>23</v>
      </c>
      <c r="H36" s="16">
        <v>24</v>
      </c>
      <c r="I36" s="16">
        <v>25</v>
      </c>
      <c r="J36" s="16">
        <v>26</v>
      </c>
      <c r="K36" s="16">
        <v>27</v>
      </c>
      <c r="L36" s="16">
        <v>28</v>
      </c>
      <c r="M36" s="16">
        <v>29</v>
      </c>
      <c r="N36" s="61">
        <v>30</v>
      </c>
    </row>
    <row r="37" spans="1:20" ht="102" customHeight="1">
      <c r="A37" s="189"/>
      <c r="B37" s="184"/>
      <c r="C37" s="185"/>
      <c r="D37" s="185"/>
      <c r="E37" s="185"/>
      <c r="F37" s="185"/>
      <c r="G37" s="53" t="s">
        <v>50</v>
      </c>
      <c r="H37" s="53" t="s">
        <v>51</v>
      </c>
      <c r="I37" s="53" t="s">
        <v>52</v>
      </c>
      <c r="J37" s="53" t="s">
        <v>53</v>
      </c>
      <c r="K37" s="53" t="s">
        <v>54</v>
      </c>
      <c r="L37" s="53" t="s">
        <v>55</v>
      </c>
      <c r="M37" s="53" t="s">
        <v>9</v>
      </c>
      <c r="N37" s="60" t="s">
        <v>56</v>
      </c>
    </row>
    <row r="38" spans="1:20">
      <c r="A38" s="17"/>
      <c r="B38" s="57" t="s">
        <v>192</v>
      </c>
      <c r="C38" s="171">
        <v>114430000</v>
      </c>
      <c r="D38" s="171">
        <v>114430000</v>
      </c>
      <c r="E38" s="144">
        <v>114430000</v>
      </c>
      <c r="F38" s="151"/>
      <c r="G38" s="144">
        <v>114430000</v>
      </c>
      <c r="H38" s="152"/>
      <c r="I38" s="152"/>
      <c r="J38" s="152"/>
      <c r="K38" s="152"/>
      <c r="L38" s="152"/>
      <c r="M38" s="152"/>
      <c r="N38" s="153">
        <f t="shared" ref="N38:N41" si="4">SUM(G38:M38)</f>
        <v>114430000</v>
      </c>
      <c r="P38" s="36"/>
      <c r="Q38" s="36"/>
      <c r="R38" s="36"/>
    </row>
    <row r="39" spans="1:20">
      <c r="A39" s="17"/>
      <c r="B39" s="57" t="s">
        <v>193</v>
      </c>
      <c r="C39" s="172">
        <v>25763611.867281232</v>
      </c>
      <c r="D39" s="154">
        <v>25763611.867281232</v>
      </c>
      <c r="E39" s="149">
        <v>0</v>
      </c>
      <c r="F39" s="154"/>
      <c r="G39" s="147"/>
      <c r="H39" s="147"/>
      <c r="I39" s="147"/>
      <c r="J39" s="147"/>
      <c r="K39" s="147"/>
      <c r="L39" s="147"/>
      <c r="M39" s="147"/>
      <c r="N39" s="153">
        <f t="shared" si="4"/>
        <v>0</v>
      </c>
    </row>
    <row r="40" spans="1:20">
      <c r="A40" s="17"/>
      <c r="B40" s="57" t="s">
        <v>55</v>
      </c>
      <c r="C40" s="172">
        <v>239830865.38331431</v>
      </c>
      <c r="D40" s="154">
        <v>237329549.93988794</v>
      </c>
      <c r="E40" s="144">
        <v>125263167</v>
      </c>
      <c r="F40" s="154"/>
      <c r="G40" s="147"/>
      <c r="H40" s="147"/>
      <c r="I40" s="147"/>
      <c r="J40" s="147"/>
      <c r="K40" s="147">
        <v>7438034</v>
      </c>
      <c r="L40" s="147">
        <v>117794403</v>
      </c>
      <c r="M40" s="147">
        <v>30730</v>
      </c>
      <c r="N40" s="153">
        <f t="shared" si="4"/>
        <v>125263167</v>
      </c>
    </row>
    <row r="41" spans="1:20">
      <c r="A41" s="17"/>
      <c r="B41" s="4" t="s">
        <v>194</v>
      </c>
      <c r="C41" s="170">
        <v>1055713.8584999994</v>
      </c>
      <c r="D41" s="147">
        <v>0</v>
      </c>
      <c r="E41" s="149">
        <v>0</v>
      </c>
      <c r="F41" s="147"/>
      <c r="G41" s="147"/>
      <c r="H41" s="147"/>
      <c r="I41" s="147"/>
      <c r="J41" s="147"/>
      <c r="K41" s="147"/>
      <c r="L41" s="147"/>
      <c r="M41" s="147"/>
      <c r="N41" s="153">
        <f t="shared" si="4"/>
        <v>0</v>
      </c>
    </row>
    <row r="42" spans="1:20" ht="15" thickBot="1">
      <c r="A42" s="48"/>
      <c r="B42" s="85" t="s">
        <v>74</v>
      </c>
      <c r="C42" s="145">
        <f t="shared" ref="C42:N42" si="5">SUM(C38:C41)</f>
        <v>381080191.10909557</v>
      </c>
      <c r="D42" s="145">
        <f t="shared" si="5"/>
        <v>377523161.8071692</v>
      </c>
      <c r="E42" s="145">
        <f t="shared" si="5"/>
        <v>239693167</v>
      </c>
      <c r="F42" s="145">
        <f t="shared" si="5"/>
        <v>0</v>
      </c>
      <c r="G42" s="145">
        <f t="shared" si="5"/>
        <v>114430000</v>
      </c>
      <c r="H42" s="145">
        <f t="shared" si="5"/>
        <v>0</v>
      </c>
      <c r="I42" s="145">
        <f t="shared" si="5"/>
        <v>0</v>
      </c>
      <c r="J42" s="145">
        <f t="shared" si="5"/>
        <v>0</v>
      </c>
      <c r="K42" s="145">
        <f t="shared" si="5"/>
        <v>7438034</v>
      </c>
      <c r="L42" s="145">
        <f t="shared" si="5"/>
        <v>117794403</v>
      </c>
      <c r="M42" s="145">
        <f t="shared" si="5"/>
        <v>30730</v>
      </c>
      <c r="N42" s="150">
        <f t="shared" si="5"/>
        <v>239693167</v>
      </c>
    </row>
    <row r="45" spans="1:20" s="3" customFormat="1">
      <c r="A45" s="2">
        <v>1</v>
      </c>
      <c r="B45" s="2" t="s">
        <v>195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"/>
      <c r="P45" s="7"/>
      <c r="Q45" s="7"/>
      <c r="R45" s="7"/>
      <c r="S45" s="7"/>
      <c r="T45" s="7"/>
    </row>
    <row r="46" spans="1:20" s="3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7"/>
      <c r="P46" s="7"/>
      <c r="Q46" s="7"/>
      <c r="R46" s="7"/>
      <c r="S46" s="7"/>
      <c r="T46" s="7"/>
    </row>
    <row r="47" spans="1:20" s="3" customFormat="1">
      <c r="A47" s="2">
        <v>2</v>
      </c>
      <c r="B47" s="2" t="s">
        <v>196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"/>
      <c r="P47" s="7"/>
      <c r="Q47" s="7"/>
      <c r="R47" s="7"/>
      <c r="S47" s="7"/>
      <c r="T47" s="7"/>
    </row>
    <row r="49" spans="1:20" ht="24.75" customHeight="1">
      <c r="A49" s="2">
        <v>3</v>
      </c>
      <c r="B49" s="177" t="s">
        <v>197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1" spans="1:20">
      <c r="A51" s="2">
        <v>4</v>
      </c>
      <c r="B51" s="2" t="s">
        <v>198</v>
      </c>
    </row>
    <row r="52" spans="1:20">
      <c r="P52" s="37"/>
    </row>
    <row r="53" spans="1:20">
      <c r="A53" s="2">
        <v>5</v>
      </c>
      <c r="B53" s="2" t="s">
        <v>199</v>
      </c>
    </row>
    <row r="55" spans="1:20">
      <c r="A55" s="2">
        <v>6</v>
      </c>
      <c r="B55" s="2" t="s">
        <v>200</v>
      </c>
    </row>
  </sheetData>
  <mergeCells count="25"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B49:T49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39" orientation="landscape" horizontalDpi="4294967295" verticalDpi="4294967295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8.84375" defaultRowHeight="14.6"/>
  <cols>
    <col min="1" max="1" width="10.4609375" bestFit="1" customWidth="1"/>
    <col min="2" max="2" width="39" style="2" customWidth="1"/>
    <col min="3" max="3" width="31.3046875" style="2" bestFit="1" customWidth="1"/>
    <col min="4" max="5" width="14.4609375" style="2" bestFit="1" customWidth="1"/>
    <col min="6" max="6" width="21.69140625" style="2" customWidth="1"/>
    <col min="7" max="7" width="12" style="2" bestFit="1" customWidth="1"/>
    <col min="8" max="8" width="31.4609375" style="2" bestFit="1" customWidth="1"/>
  </cols>
  <sheetData>
    <row r="1" spans="1:8">
      <c r="A1" s="6" t="s">
        <v>57</v>
      </c>
      <c r="B1" s="10" t="s">
        <v>161</v>
      </c>
    </row>
    <row r="2" spans="1:8">
      <c r="A2" s="6" t="s">
        <v>58</v>
      </c>
      <c r="B2" s="141">
        <v>44926</v>
      </c>
      <c r="C2" s="6"/>
      <c r="D2" s="6"/>
      <c r="E2" s="6"/>
      <c r="F2" s="6"/>
      <c r="G2" s="6"/>
      <c r="H2" s="6"/>
    </row>
    <row r="3" spans="1:8">
      <c r="A3" s="6"/>
      <c r="B3" s="6"/>
      <c r="C3" s="6"/>
      <c r="D3" s="6"/>
      <c r="E3" s="6"/>
      <c r="F3" s="6"/>
      <c r="G3" s="6"/>
      <c r="H3" s="6"/>
    </row>
    <row r="4" spans="1:8" ht="15" thickBot="1">
      <c r="A4" s="105" t="s">
        <v>147</v>
      </c>
      <c r="B4" s="11" t="s">
        <v>91</v>
      </c>
    </row>
    <row r="5" spans="1:8" ht="14.5" customHeight="1">
      <c r="A5" s="199"/>
      <c r="B5" s="194" t="s">
        <v>90</v>
      </c>
      <c r="C5" s="196" t="s">
        <v>124</v>
      </c>
      <c r="D5" s="194" t="s">
        <v>89</v>
      </c>
      <c r="E5" s="194"/>
      <c r="F5" s="194"/>
      <c r="G5" s="194"/>
      <c r="H5" s="197" t="s">
        <v>88</v>
      </c>
    </row>
    <row r="6" spans="1:8" ht="25.75">
      <c r="A6" s="200"/>
      <c r="B6" s="195"/>
      <c r="C6" s="182"/>
      <c r="D6" s="78" t="s">
        <v>87</v>
      </c>
      <c r="E6" s="78" t="s">
        <v>86</v>
      </c>
      <c r="F6" s="78" t="s">
        <v>85</v>
      </c>
      <c r="G6" s="78" t="s">
        <v>84</v>
      </c>
      <c r="H6" s="198"/>
    </row>
    <row r="7" spans="1:8">
      <c r="A7" s="142">
        <v>1</v>
      </c>
      <c r="B7" s="4" t="s">
        <v>171</v>
      </c>
      <c r="C7" s="5" t="s">
        <v>83</v>
      </c>
      <c r="D7" s="4"/>
      <c r="E7" s="4"/>
      <c r="F7" s="5" t="s">
        <v>81</v>
      </c>
      <c r="G7" s="5"/>
      <c r="H7" s="143" t="s">
        <v>172</v>
      </c>
    </row>
    <row r="8" spans="1:8">
      <c r="A8" s="142">
        <v>2</v>
      </c>
      <c r="B8" s="4" t="s">
        <v>173</v>
      </c>
      <c r="C8" s="5" t="s">
        <v>83</v>
      </c>
      <c r="D8" s="4"/>
      <c r="E8" s="4"/>
      <c r="F8" s="5" t="s">
        <v>81</v>
      </c>
      <c r="G8" s="4"/>
      <c r="H8" s="143" t="s">
        <v>174</v>
      </c>
    </row>
    <row r="9" spans="1:8">
      <c r="A9" s="142">
        <v>3</v>
      </c>
      <c r="B9" s="4" t="s">
        <v>175</v>
      </c>
      <c r="C9" s="5" t="s">
        <v>82</v>
      </c>
      <c r="D9" s="4"/>
      <c r="E9" s="4"/>
      <c r="F9" s="5"/>
      <c r="G9" s="5" t="s">
        <v>81</v>
      </c>
      <c r="H9" s="143" t="s">
        <v>176</v>
      </c>
    </row>
    <row r="10" spans="1:8">
      <c r="A10" s="142">
        <v>4</v>
      </c>
      <c r="B10" s="4" t="s">
        <v>177</v>
      </c>
      <c r="C10" s="5" t="s">
        <v>82</v>
      </c>
      <c r="D10" s="4"/>
      <c r="E10" s="4"/>
      <c r="F10" s="5"/>
      <c r="G10" s="5" t="s">
        <v>81</v>
      </c>
      <c r="H10" s="143" t="s">
        <v>178</v>
      </c>
    </row>
    <row r="11" spans="1:8">
      <c r="A11" s="142">
        <v>5</v>
      </c>
      <c r="B11" s="4" t="s">
        <v>179</v>
      </c>
      <c r="C11" s="5" t="s">
        <v>83</v>
      </c>
      <c r="D11" s="4"/>
      <c r="E11" s="4"/>
      <c r="F11" s="5"/>
      <c r="G11" s="5" t="s">
        <v>81</v>
      </c>
      <c r="H11" s="143" t="s">
        <v>180</v>
      </c>
    </row>
    <row r="12" spans="1:8">
      <c r="A12" s="142">
        <v>6</v>
      </c>
      <c r="B12" s="4" t="s">
        <v>181</v>
      </c>
      <c r="C12" s="5" t="s">
        <v>82</v>
      </c>
      <c r="D12" s="4"/>
      <c r="E12" s="4"/>
      <c r="F12" s="5"/>
      <c r="G12" s="5" t="s">
        <v>81</v>
      </c>
      <c r="H12" s="143" t="s">
        <v>182</v>
      </c>
    </row>
    <row r="13" spans="1:8">
      <c r="A13" s="142">
        <v>7</v>
      </c>
      <c r="B13" s="4" t="s">
        <v>183</v>
      </c>
      <c r="C13" s="5" t="s">
        <v>83</v>
      </c>
      <c r="D13" s="4"/>
      <c r="E13" s="4"/>
      <c r="F13" s="5"/>
      <c r="G13" s="5" t="s">
        <v>81</v>
      </c>
      <c r="H13" s="143" t="s">
        <v>184</v>
      </c>
    </row>
    <row r="14" spans="1:8">
      <c r="A14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/>
  </sheetViews>
  <sheetFormatPr defaultColWidth="9.15234375" defaultRowHeight="12.9"/>
  <cols>
    <col min="1" max="1" width="10.4609375" style="2" bestFit="1" customWidth="1"/>
    <col min="2" max="2" width="70.15234375" style="2" customWidth="1"/>
    <col min="3" max="5" width="10.69140625" style="2" customWidth="1"/>
    <col min="6" max="16384" width="9.15234375" style="2"/>
  </cols>
  <sheetData>
    <row r="1" spans="1:5">
      <c r="A1" s="2" t="s">
        <v>57</v>
      </c>
      <c r="B1" s="10" t="s">
        <v>161</v>
      </c>
    </row>
    <row r="2" spans="1:5" ht="13.3">
      <c r="A2" s="2" t="s">
        <v>58</v>
      </c>
      <c r="B2" s="141">
        <v>44926</v>
      </c>
    </row>
    <row r="4" spans="1:5" ht="13.3" thickBot="1">
      <c r="A4" s="104" t="s">
        <v>148</v>
      </c>
      <c r="B4" s="11" t="s">
        <v>133</v>
      </c>
      <c r="C4" s="22"/>
    </row>
    <row r="5" spans="1:5">
      <c r="A5" s="103"/>
      <c r="B5" s="47"/>
      <c r="C5" s="50" t="s">
        <v>5</v>
      </c>
      <c r="D5" s="50" t="s">
        <v>6</v>
      </c>
      <c r="E5" s="51" t="s">
        <v>7</v>
      </c>
    </row>
    <row r="6" spans="1:5">
      <c r="A6" s="17">
        <v>1</v>
      </c>
      <c r="B6" s="4" t="s">
        <v>13</v>
      </c>
      <c r="C6" s="147">
        <v>868577.71</v>
      </c>
      <c r="D6" s="147">
        <v>2375343.1</v>
      </c>
      <c r="E6" s="155">
        <v>57303.28</v>
      </c>
    </row>
    <row r="7" spans="1:5">
      <c r="A7" s="17">
        <v>2</v>
      </c>
      <c r="B7" s="21" t="s">
        <v>115</v>
      </c>
      <c r="C7" s="147">
        <v>264182.5</v>
      </c>
      <c r="D7" s="147">
        <v>2346046.9900000002</v>
      </c>
      <c r="E7" s="155">
        <v>0</v>
      </c>
    </row>
    <row r="8" spans="1:5">
      <c r="A8" s="17">
        <v>3</v>
      </c>
      <c r="B8" s="4" t="s">
        <v>129</v>
      </c>
      <c r="C8" s="147">
        <v>4</v>
      </c>
      <c r="D8" s="147">
        <v>4</v>
      </c>
      <c r="E8" s="155">
        <v>0</v>
      </c>
    </row>
    <row r="9" spans="1:5" ht="13.3" thickBot="1">
      <c r="A9" s="48">
        <v>4</v>
      </c>
      <c r="B9" s="45" t="s">
        <v>108</v>
      </c>
      <c r="C9" s="156">
        <v>271308.21000000002</v>
      </c>
      <c r="D9" s="156">
        <v>2349451.77</v>
      </c>
      <c r="E9" s="157">
        <v>17543.303</v>
      </c>
    </row>
  </sheetData>
  <pageMargins left="0.7" right="0.7" top="0.75" bottom="0.75" header="0.3" footer="0.3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/>
  </sheetViews>
  <sheetFormatPr defaultColWidth="9.15234375" defaultRowHeight="12.9"/>
  <cols>
    <col min="1" max="1" width="10.4609375" style="2" bestFit="1" customWidth="1"/>
    <col min="2" max="2" width="52.4609375" style="2" customWidth="1"/>
    <col min="3" max="3" width="12" style="2" customWidth="1"/>
    <col min="4" max="5" width="13.4609375" style="2" bestFit="1" customWidth="1"/>
    <col min="6" max="6" width="24.15234375" style="2" customWidth="1"/>
    <col min="7" max="7" width="27.4609375" style="2" customWidth="1"/>
    <col min="8" max="16384" width="9.15234375" style="2"/>
  </cols>
  <sheetData>
    <row r="1" spans="1:7">
      <c r="A1" s="2" t="s">
        <v>57</v>
      </c>
      <c r="B1" s="10" t="s">
        <v>161</v>
      </c>
    </row>
    <row r="2" spans="1:7" ht="13.3">
      <c r="A2" s="2" t="s">
        <v>58</v>
      </c>
      <c r="B2" s="141">
        <v>44926</v>
      </c>
    </row>
    <row r="4" spans="1:7" ht="13.3" thickBot="1">
      <c r="A4" s="104" t="s">
        <v>149</v>
      </c>
      <c r="B4" s="36" t="s">
        <v>116</v>
      </c>
    </row>
    <row r="5" spans="1:7">
      <c r="A5" s="63"/>
      <c r="B5" s="47"/>
      <c r="C5" s="47" t="s">
        <v>0</v>
      </c>
      <c r="D5" s="47" t="s">
        <v>1</v>
      </c>
      <c r="E5" s="47" t="s">
        <v>2</v>
      </c>
      <c r="F5" s="47" t="s">
        <v>3</v>
      </c>
      <c r="G5" s="20" t="s">
        <v>4</v>
      </c>
    </row>
    <row r="6" spans="1:7" s="7" customFormat="1" ht="64.3">
      <c r="A6" s="86"/>
      <c r="B6" s="18"/>
      <c r="C6" s="78" t="s">
        <v>5</v>
      </c>
      <c r="D6" s="78" t="s">
        <v>6</v>
      </c>
      <c r="E6" s="78" t="s">
        <v>7</v>
      </c>
      <c r="F6" s="56" t="s">
        <v>125</v>
      </c>
      <c r="G6" s="87" t="s">
        <v>126</v>
      </c>
    </row>
    <row r="7" spans="1:7">
      <c r="A7" s="64">
        <v>1</v>
      </c>
      <c r="B7" s="4" t="s">
        <v>59</v>
      </c>
      <c r="C7" s="147">
        <v>67406127</v>
      </c>
      <c r="D7" s="147">
        <v>48958815</v>
      </c>
      <c r="E7" s="147">
        <v>40962727</v>
      </c>
      <c r="F7" s="201"/>
      <c r="G7" s="202"/>
    </row>
    <row r="8" spans="1:7">
      <c r="A8" s="64">
        <v>2</v>
      </c>
      <c r="B8" s="38" t="s">
        <v>15</v>
      </c>
      <c r="C8" s="147">
        <v>9530719</v>
      </c>
      <c r="D8" s="147">
        <v>11305141</v>
      </c>
      <c r="E8" s="147">
        <v>10355501</v>
      </c>
      <c r="F8" s="203"/>
      <c r="G8" s="204"/>
    </row>
    <row r="9" spans="1:7">
      <c r="A9" s="64">
        <v>3</v>
      </c>
      <c r="B9" s="39" t="s">
        <v>130</v>
      </c>
      <c r="C9" s="147">
        <v>10995</v>
      </c>
      <c r="D9" s="147">
        <v>13012</v>
      </c>
      <c r="E9" s="147">
        <v>6350</v>
      </c>
      <c r="F9" s="205"/>
      <c r="G9" s="206"/>
    </row>
    <row r="10" spans="1:7" ht="13.3" thickBot="1">
      <c r="A10" s="65">
        <v>4</v>
      </c>
      <c r="B10" s="66" t="s">
        <v>60</v>
      </c>
      <c r="C10" s="156">
        <f>C7+C8-C9</f>
        <v>76925851</v>
      </c>
      <c r="D10" s="156">
        <f>D7+D8-D9</f>
        <v>60250944</v>
      </c>
      <c r="E10" s="156">
        <f>E7+E8-E9</f>
        <v>51311878</v>
      </c>
      <c r="F10" s="158">
        <f>SUMIF(C10:E10, "&gt;=0",C10:E10)/3</f>
        <v>62829557.666666664</v>
      </c>
      <c r="G10" s="159">
        <f>F10*15%/8%</f>
        <v>117805420.62499999</v>
      </c>
    </row>
    <row r="11" spans="1:7">
      <c r="A11" s="14"/>
      <c r="F11" s="135"/>
    </row>
  </sheetData>
  <mergeCells count="1">
    <mergeCell ref="F7:G9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5234375" defaultRowHeight="12.9"/>
  <cols>
    <col min="1" max="1" width="10.4609375" style="23" bestFit="1" customWidth="1"/>
    <col min="2" max="2" width="16.3046875" style="2" customWidth="1"/>
    <col min="3" max="3" width="42.84375" style="2" customWidth="1"/>
    <col min="4" max="5" width="33.4609375" style="2" customWidth="1"/>
    <col min="6" max="6" width="38.84375" style="2" customWidth="1"/>
    <col min="7" max="16384" width="9.15234375" style="2"/>
  </cols>
  <sheetData>
    <row r="1" spans="1:9">
      <c r="A1" s="1" t="s">
        <v>57</v>
      </c>
      <c r="B1" s="10" t="s">
        <v>161</v>
      </c>
    </row>
    <row r="2" spans="1:9" ht="13.3">
      <c r="A2" s="1" t="s">
        <v>58</v>
      </c>
      <c r="B2" s="141">
        <v>44926</v>
      </c>
    </row>
    <row r="3" spans="1:9">
      <c r="A3" s="1"/>
    </row>
    <row r="4" spans="1:9" ht="13.3" thickBot="1">
      <c r="A4" s="104" t="s">
        <v>150</v>
      </c>
      <c r="B4" s="24" t="s">
        <v>158</v>
      </c>
      <c r="D4" s="9"/>
      <c r="E4" s="9"/>
      <c r="F4" s="9"/>
    </row>
    <row r="5" spans="1:9" ht="14.6">
      <c r="A5" s="67"/>
      <c r="B5" s="68"/>
      <c r="C5" s="68"/>
      <c r="D5" s="76" t="s">
        <v>141</v>
      </c>
      <c r="E5" s="76" t="s">
        <v>142</v>
      </c>
      <c r="F5" s="77" t="s">
        <v>109</v>
      </c>
    </row>
    <row r="6" spans="1:9" ht="15" customHeight="1">
      <c r="A6" s="69">
        <v>1</v>
      </c>
      <c r="B6" s="207" t="s">
        <v>21</v>
      </c>
      <c r="C6" s="12" t="s">
        <v>18</v>
      </c>
      <c r="D6" s="117">
        <v>7</v>
      </c>
      <c r="E6" s="117">
        <v>4</v>
      </c>
      <c r="F6" s="167">
        <v>12</v>
      </c>
    </row>
    <row r="7" spans="1:9" ht="15" customHeight="1">
      <c r="A7" s="69">
        <v>2</v>
      </c>
      <c r="B7" s="207"/>
      <c r="C7" s="12" t="s">
        <v>114</v>
      </c>
      <c r="D7" s="160">
        <v>1462512.0946938777</v>
      </c>
      <c r="E7" s="160">
        <v>300490.49744897953</v>
      </c>
      <c r="F7" s="166">
        <v>1359768.9453061225</v>
      </c>
    </row>
    <row r="8" spans="1:9" ht="15" customHeight="1">
      <c r="A8" s="69">
        <v>3</v>
      </c>
      <c r="B8" s="207"/>
      <c r="C8" s="25" t="s">
        <v>110</v>
      </c>
      <c r="D8" s="161">
        <v>1441902.0473469389</v>
      </c>
      <c r="E8" s="161">
        <v>300490.49744897953</v>
      </c>
      <c r="F8" s="118">
        <v>1340986.5653061226</v>
      </c>
    </row>
    <row r="9" spans="1:9" ht="15" customHeight="1">
      <c r="A9" s="70">
        <v>4</v>
      </c>
      <c r="B9" s="207"/>
      <c r="C9" s="26" t="s">
        <v>19</v>
      </c>
      <c r="D9" s="117"/>
      <c r="E9" s="117"/>
      <c r="F9" s="118"/>
    </row>
    <row r="10" spans="1:9" ht="30" customHeight="1">
      <c r="A10" s="70">
        <v>5</v>
      </c>
      <c r="B10" s="207"/>
      <c r="C10" s="25" t="s">
        <v>20</v>
      </c>
      <c r="D10" s="117"/>
      <c r="E10" s="117"/>
      <c r="F10" s="118"/>
    </row>
    <row r="11" spans="1:9" ht="15" customHeight="1">
      <c r="A11" s="70">
        <v>6</v>
      </c>
      <c r="B11" s="207"/>
      <c r="C11" s="26" t="s">
        <v>19</v>
      </c>
      <c r="D11" s="117"/>
      <c r="E11" s="117"/>
      <c r="F11" s="118"/>
    </row>
    <row r="12" spans="1:9" ht="15" customHeight="1">
      <c r="A12" s="70">
        <v>7</v>
      </c>
      <c r="B12" s="207"/>
      <c r="C12" s="25" t="s">
        <v>132</v>
      </c>
      <c r="D12" s="161">
        <v>20610.047346938773</v>
      </c>
      <c r="E12" s="117"/>
      <c r="F12" s="118">
        <v>18782.379999999997</v>
      </c>
    </row>
    <row r="13" spans="1:9" ht="15" customHeight="1">
      <c r="A13" s="70">
        <v>8</v>
      </c>
      <c r="B13" s="207"/>
      <c r="C13" s="26" t="s">
        <v>19</v>
      </c>
      <c r="D13" s="161">
        <v>0</v>
      </c>
      <c r="E13" s="117"/>
      <c r="F13" s="118"/>
    </row>
    <row r="14" spans="1:9" ht="15" customHeight="1">
      <c r="A14" s="70">
        <v>9</v>
      </c>
      <c r="B14" s="207" t="s">
        <v>143</v>
      </c>
      <c r="C14" s="12" t="s">
        <v>18</v>
      </c>
      <c r="D14" s="162">
        <v>7</v>
      </c>
      <c r="E14" s="119"/>
      <c r="F14" s="176">
        <v>12</v>
      </c>
      <c r="I14" s="13"/>
    </row>
    <row r="15" spans="1:9" ht="15" customHeight="1">
      <c r="A15" s="70">
        <v>10</v>
      </c>
      <c r="B15" s="207"/>
      <c r="C15" s="12" t="s">
        <v>144</v>
      </c>
      <c r="D15" s="163">
        <v>216734.65999999997</v>
      </c>
      <c r="E15" s="163">
        <v>0</v>
      </c>
      <c r="F15" s="166">
        <v>219770.42</v>
      </c>
    </row>
    <row r="16" spans="1:9" ht="15" customHeight="1">
      <c r="A16" s="70">
        <v>11</v>
      </c>
      <c r="B16" s="207"/>
      <c r="C16" s="25" t="s">
        <v>111</v>
      </c>
      <c r="D16" s="164">
        <v>216734.65999999997</v>
      </c>
      <c r="E16" s="119"/>
      <c r="F16" s="176">
        <v>219770.42</v>
      </c>
    </row>
    <row r="17" spans="1:6" ht="15" customHeight="1">
      <c r="A17" s="70">
        <v>12</v>
      </c>
      <c r="B17" s="207"/>
      <c r="C17" s="26" t="s">
        <v>19</v>
      </c>
      <c r="D17" s="161"/>
      <c r="E17" s="117"/>
      <c r="F17" s="118"/>
    </row>
    <row r="18" spans="1:6" ht="30" customHeight="1">
      <c r="A18" s="70">
        <v>13</v>
      </c>
      <c r="B18" s="207"/>
      <c r="C18" s="25" t="s">
        <v>20</v>
      </c>
      <c r="D18" s="162"/>
      <c r="E18" s="119"/>
      <c r="F18" s="120"/>
    </row>
    <row r="19" spans="1:6" ht="15" customHeight="1">
      <c r="A19" s="70">
        <v>14</v>
      </c>
      <c r="B19" s="207"/>
      <c r="C19" s="26" t="s">
        <v>19</v>
      </c>
      <c r="D19" s="162"/>
      <c r="E19" s="119"/>
      <c r="F19" s="120"/>
    </row>
    <row r="20" spans="1:6" ht="15" customHeight="1">
      <c r="A20" s="70">
        <v>15</v>
      </c>
      <c r="B20" s="207"/>
      <c r="C20" s="25" t="s">
        <v>132</v>
      </c>
      <c r="D20" s="162"/>
      <c r="E20" s="119"/>
      <c r="F20" s="120"/>
    </row>
    <row r="21" spans="1:6" ht="15" customHeight="1">
      <c r="A21" s="70">
        <v>16</v>
      </c>
      <c r="B21" s="207"/>
      <c r="C21" s="26" t="s">
        <v>19</v>
      </c>
      <c r="D21" s="162"/>
      <c r="E21" s="119"/>
      <c r="F21" s="120"/>
    </row>
    <row r="22" spans="1:6" ht="15" customHeight="1" thickBot="1">
      <c r="A22" s="71">
        <v>17</v>
      </c>
      <c r="B22" s="208" t="s">
        <v>113</v>
      </c>
      <c r="C22" s="208"/>
      <c r="D22" s="165">
        <v>1679246.7546938777</v>
      </c>
      <c r="E22" s="165">
        <v>300490.49744897953</v>
      </c>
      <c r="F22" s="168">
        <v>1579539.3653061225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5234375" defaultRowHeight="12.9"/>
  <cols>
    <col min="1" max="1" width="35.15234375" style="2" customWidth="1"/>
    <col min="2" max="2" width="45.84375" style="2" customWidth="1"/>
    <col min="3" max="4" width="29.4609375" style="2" customWidth="1"/>
    <col min="5" max="5" width="28.4609375" style="2" customWidth="1"/>
    <col min="6" max="6" width="14" style="2" bestFit="1" customWidth="1"/>
    <col min="7" max="7" width="14.69140625" style="2" customWidth="1"/>
    <col min="8" max="8" width="26.4609375" style="2" customWidth="1"/>
    <col min="9" max="9" width="16.15234375" style="2" bestFit="1" customWidth="1"/>
    <col min="10" max="10" width="14" style="2" bestFit="1" customWidth="1"/>
    <col min="11" max="11" width="14.69140625" style="2" customWidth="1"/>
    <col min="12" max="12" width="26.84375" style="2" customWidth="1"/>
    <col min="13" max="16384" width="9.15234375" style="2"/>
  </cols>
  <sheetData>
    <row r="1" spans="1:12">
      <c r="A1" s="2" t="s">
        <v>57</v>
      </c>
      <c r="B1" s="10" t="s">
        <v>161</v>
      </c>
    </row>
    <row r="2" spans="1:12" ht="13.3">
      <c r="A2" s="2" t="s">
        <v>58</v>
      </c>
      <c r="B2" s="141">
        <v>44926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3.3" thickBot="1">
      <c r="A4" s="104" t="s">
        <v>151</v>
      </c>
      <c r="B4" s="27" t="s">
        <v>117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9.15">
      <c r="A5" s="19"/>
      <c r="B5" s="47"/>
      <c r="C5" s="90" t="s">
        <v>141</v>
      </c>
      <c r="D5" s="90" t="s">
        <v>142</v>
      </c>
      <c r="E5" s="91" t="s">
        <v>120</v>
      </c>
      <c r="F5" s="27"/>
      <c r="G5" s="27"/>
      <c r="H5" s="27"/>
      <c r="I5" s="27"/>
      <c r="J5" s="27"/>
      <c r="K5" s="27"/>
      <c r="L5" s="27"/>
    </row>
    <row r="6" spans="1:12">
      <c r="A6" s="209" t="s">
        <v>22</v>
      </c>
      <c r="B6" s="93" t="s">
        <v>18</v>
      </c>
      <c r="C6" s="109"/>
      <c r="D6" s="109"/>
      <c r="E6" s="112"/>
      <c r="F6" s="27"/>
      <c r="G6" s="27"/>
      <c r="H6" s="27"/>
      <c r="I6" s="27"/>
      <c r="J6" s="27"/>
      <c r="K6" s="27"/>
      <c r="L6" s="27"/>
    </row>
    <row r="7" spans="1:12" ht="14.6">
      <c r="A7" s="209"/>
      <c r="B7" s="92" t="s">
        <v>112</v>
      </c>
      <c r="C7" s="109"/>
      <c r="D7" s="109"/>
      <c r="E7" s="112"/>
      <c r="F7" s="27"/>
      <c r="G7" s="27"/>
      <c r="H7" s="27"/>
      <c r="I7" s="27"/>
      <c r="J7" s="27"/>
      <c r="K7" s="27"/>
      <c r="L7" s="27"/>
    </row>
    <row r="8" spans="1:12" ht="14.6">
      <c r="A8" s="209" t="s">
        <v>72</v>
      </c>
      <c r="B8" s="92" t="s">
        <v>18</v>
      </c>
      <c r="C8" s="109"/>
      <c r="D8" s="109"/>
      <c r="E8" s="112"/>
      <c r="F8" s="27"/>
      <c r="G8" s="27"/>
      <c r="H8" s="27"/>
      <c r="I8" s="27"/>
      <c r="J8" s="27"/>
      <c r="K8" s="27"/>
      <c r="L8" s="27"/>
    </row>
    <row r="9" spans="1:12" ht="14.6">
      <c r="A9" s="209"/>
      <c r="B9" s="92" t="s">
        <v>16</v>
      </c>
      <c r="C9" s="121">
        <f>C10+C11+C12+C13</f>
        <v>0</v>
      </c>
      <c r="D9" s="121">
        <f>D10+D11+D12+D13</f>
        <v>0</v>
      </c>
      <c r="E9" s="121">
        <f>E10+E11+E12+E13</f>
        <v>0</v>
      </c>
      <c r="F9" s="27"/>
      <c r="G9" s="27"/>
      <c r="H9" s="27"/>
      <c r="I9" s="27"/>
      <c r="J9" s="27"/>
      <c r="K9" s="27"/>
      <c r="L9" s="27"/>
    </row>
    <row r="10" spans="1:12" ht="14.6">
      <c r="A10" s="209"/>
      <c r="B10" s="94" t="s">
        <v>23</v>
      </c>
      <c r="C10" s="109"/>
      <c r="D10" s="109"/>
      <c r="E10" s="112"/>
      <c r="F10" s="27"/>
      <c r="G10" s="27"/>
      <c r="H10" s="27"/>
      <c r="I10" s="27"/>
      <c r="J10" s="27"/>
      <c r="K10" s="27"/>
      <c r="L10" s="27"/>
    </row>
    <row r="11" spans="1:12" ht="14.6">
      <c r="A11" s="209"/>
      <c r="B11" s="94" t="s">
        <v>136</v>
      </c>
      <c r="C11" s="109"/>
      <c r="D11" s="109"/>
      <c r="E11" s="112"/>
      <c r="F11" s="27"/>
      <c r="G11" s="27"/>
      <c r="H11" s="27"/>
      <c r="I11" s="27"/>
      <c r="J11" s="27"/>
      <c r="K11" s="27"/>
      <c r="L11" s="27"/>
    </row>
    <row r="12" spans="1:12" ht="29.15">
      <c r="A12" s="209"/>
      <c r="B12" s="94" t="s">
        <v>137</v>
      </c>
      <c r="C12" s="109"/>
      <c r="D12" s="109"/>
      <c r="E12" s="112"/>
      <c r="F12" s="27"/>
      <c r="G12" s="27"/>
      <c r="H12" s="27"/>
      <c r="I12" s="27"/>
      <c r="J12" s="27"/>
      <c r="K12" s="27"/>
      <c r="L12" s="27"/>
    </row>
    <row r="13" spans="1:12" ht="14.6">
      <c r="A13" s="209"/>
      <c r="B13" s="94" t="s">
        <v>138</v>
      </c>
      <c r="C13" s="109"/>
      <c r="D13" s="109"/>
      <c r="E13" s="112"/>
      <c r="F13" s="27"/>
      <c r="G13" s="27"/>
      <c r="H13" s="27"/>
      <c r="I13" s="27"/>
      <c r="J13" s="27"/>
      <c r="K13" s="27"/>
      <c r="L13" s="27"/>
    </row>
    <row r="14" spans="1:12" ht="14.6">
      <c r="A14" s="209" t="s">
        <v>140</v>
      </c>
      <c r="B14" s="92" t="s">
        <v>18</v>
      </c>
      <c r="C14" s="109"/>
      <c r="D14" s="109"/>
      <c r="E14" s="112"/>
      <c r="F14" s="27"/>
      <c r="G14" s="27"/>
      <c r="H14" s="27"/>
      <c r="I14" s="27"/>
      <c r="J14" s="27"/>
      <c r="K14" s="27"/>
      <c r="L14" s="27"/>
    </row>
    <row r="15" spans="1:12" ht="14.6">
      <c r="A15" s="209"/>
      <c r="B15" s="92" t="s">
        <v>16</v>
      </c>
      <c r="C15" s="121">
        <f>C16+C17+C18+C19</f>
        <v>0</v>
      </c>
      <c r="D15" s="121">
        <f>D16+D17+D18+D19</f>
        <v>0</v>
      </c>
      <c r="E15" s="121">
        <f>E16+E17+E18+E19</f>
        <v>0</v>
      </c>
      <c r="F15" s="27"/>
      <c r="G15" s="27"/>
      <c r="H15" s="27"/>
      <c r="I15" s="27"/>
      <c r="J15" s="27"/>
      <c r="K15" s="27"/>
      <c r="L15" s="27"/>
    </row>
    <row r="16" spans="1:12" ht="14.6">
      <c r="A16" s="209"/>
      <c r="B16" s="94" t="s">
        <v>23</v>
      </c>
      <c r="C16" s="109"/>
      <c r="D16" s="109"/>
      <c r="E16" s="112"/>
      <c r="F16" s="27"/>
      <c r="G16" s="27"/>
      <c r="H16" s="27"/>
      <c r="I16" s="27"/>
      <c r="J16" s="27"/>
      <c r="K16" s="27"/>
      <c r="L16" s="27"/>
    </row>
    <row r="17" spans="1:12" ht="14.6">
      <c r="A17" s="210"/>
      <c r="B17" s="98" t="s">
        <v>136</v>
      </c>
      <c r="C17" s="122"/>
      <c r="D17" s="122"/>
      <c r="E17" s="123"/>
      <c r="F17" s="27"/>
      <c r="G17" s="27"/>
      <c r="H17" s="27"/>
      <c r="I17" s="27"/>
      <c r="J17" s="27"/>
      <c r="K17" s="27"/>
      <c r="L17" s="27"/>
    </row>
    <row r="18" spans="1:12" ht="29.15">
      <c r="A18" s="210"/>
      <c r="B18" s="98" t="s">
        <v>137</v>
      </c>
      <c r="C18" s="122"/>
      <c r="D18" s="122"/>
      <c r="E18" s="123"/>
      <c r="F18" s="27"/>
      <c r="G18" s="27"/>
      <c r="H18" s="27"/>
      <c r="I18" s="27"/>
      <c r="J18" s="27"/>
      <c r="K18" s="27"/>
      <c r="L18" s="27"/>
    </row>
    <row r="19" spans="1:12" ht="15" thickBot="1">
      <c r="A19" s="211"/>
      <c r="B19" s="95" t="s">
        <v>138</v>
      </c>
      <c r="C19" s="113"/>
      <c r="D19" s="113"/>
      <c r="E19" s="114"/>
      <c r="F19" s="27"/>
      <c r="G19" s="27"/>
      <c r="H19" s="27"/>
      <c r="I19" s="27"/>
      <c r="J19" s="27"/>
      <c r="K19" s="27"/>
      <c r="L19" s="27"/>
    </row>
    <row r="20" spans="1:1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5234375" defaultRowHeight="12.9"/>
  <cols>
    <col min="1" max="1" width="10.4609375" style="2" bestFit="1" customWidth="1"/>
    <col min="2" max="2" width="54.69140625" style="2" customWidth="1"/>
    <col min="3" max="3" width="26.69140625" style="2" customWidth="1"/>
    <col min="4" max="4" width="32.84375" style="2" customWidth="1"/>
    <col min="5" max="5" width="26.69140625" style="2" customWidth="1"/>
    <col min="6" max="6" width="25.4609375" style="2" customWidth="1"/>
    <col min="7" max="7" width="28.15234375" style="2" customWidth="1"/>
    <col min="8" max="16384" width="9.15234375" style="2"/>
  </cols>
  <sheetData>
    <row r="1" spans="1:7">
      <c r="A1" s="2" t="s">
        <v>57</v>
      </c>
      <c r="B1" s="10" t="s">
        <v>161</v>
      </c>
    </row>
    <row r="2" spans="1:7" ht="13.3">
      <c r="A2" s="2" t="s">
        <v>58</v>
      </c>
      <c r="B2" s="141">
        <v>44926</v>
      </c>
    </row>
    <row r="3" spans="1:7">
      <c r="B3" s="10"/>
    </row>
    <row r="4" spans="1:7" ht="13.3" thickBot="1">
      <c r="A4" s="104" t="s">
        <v>152</v>
      </c>
      <c r="B4" s="75" t="s">
        <v>119</v>
      </c>
    </row>
    <row r="5" spans="1:7" s="10" customFormat="1" ht="14.6">
      <c r="A5" s="72"/>
      <c r="B5" s="49"/>
      <c r="C5" s="73" t="s">
        <v>0</v>
      </c>
      <c r="D5" s="32" t="s">
        <v>1</v>
      </c>
      <c r="E5" s="32" t="s">
        <v>2</v>
      </c>
      <c r="F5" s="32" t="s">
        <v>3</v>
      </c>
      <c r="G5" s="31" t="s">
        <v>4</v>
      </c>
    </row>
    <row r="6" spans="1:7" ht="72.900000000000006">
      <c r="A6" s="74"/>
      <c r="B6" s="28"/>
      <c r="C6" s="96" t="s">
        <v>154</v>
      </c>
      <c r="D6" s="89" t="s">
        <v>155</v>
      </c>
      <c r="E6" s="89" t="s">
        <v>157</v>
      </c>
      <c r="F6" s="89" t="s">
        <v>156</v>
      </c>
      <c r="G6" s="97" t="s">
        <v>26</v>
      </c>
    </row>
    <row r="7" spans="1:7" ht="14.6">
      <c r="A7" s="74">
        <v>1</v>
      </c>
      <c r="B7" s="99" t="s">
        <v>141</v>
      </c>
      <c r="C7" s="124">
        <f>SUM(C8:C11)</f>
        <v>0</v>
      </c>
      <c r="D7" s="124">
        <f t="shared" ref="D7:G7" si="0">SUM(D8:D11)</f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</row>
    <row r="8" spans="1:7" ht="14.6">
      <c r="A8" s="74">
        <v>2</v>
      </c>
      <c r="B8" s="29" t="s">
        <v>24</v>
      </c>
      <c r="C8" s="127"/>
      <c r="D8" s="128"/>
      <c r="E8" s="128"/>
      <c r="F8" s="128"/>
      <c r="G8" s="129"/>
    </row>
    <row r="9" spans="1:7" ht="14.6">
      <c r="A9" s="74">
        <v>3</v>
      </c>
      <c r="B9" s="29" t="s">
        <v>25</v>
      </c>
      <c r="C9" s="127"/>
      <c r="D9" s="128"/>
      <c r="E9" s="128"/>
      <c r="F9" s="128"/>
      <c r="G9" s="129"/>
    </row>
    <row r="10" spans="1:7" ht="14.6">
      <c r="A10" s="74">
        <v>4</v>
      </c>
      <c r="B10" s="30" t="s">
        <v>134</v>
      </c>
      <c r="C10" s="127"/>
      <c r="D10" s="128"/>
      <c r="E10" s="128"/>
      <c r="F10" s="128"/>
      <c r="G10" s="129"/>
    </row>
    <row r="11" spans="1:7" ht="14.6">
      <c r="A11" s="74">
        <v>5</v>
      </c>
      <c r="B11" s="29" t="s">
        <v>135</v>
      </c>
      <c r="C11" s="127"/>
      <c r="D11" s="128"/>
      <c r="E11" s="128"/>
      <c r="F11" s="128"/>
      <c r="G11" s="129"/>
    </row>
    <row r="12" spans="1:7" ht="14.6">
      <c r="A12" s="74">
        <v>6</v>
      </c>
      <c r="B12" s="12" t="s">
        <v>142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 ht="14.6">
      <c r="A13" s="74">
        <v>7</v>
      </c>
      <c r="B13" s="29" t="s">
        <v>24</v>
      </c>
      <c r="C13" s="117"/>
      <c r="D13" s="117"/>
      <c r="E13" s="117"/>
      <c r="F13" s="117"/>
      <c r="G13" s="118"/>
    </row>
    <row r="14" spans="1:7" ht="14.6">
      <c r="A14" s="74">
        <v>8</v>
      </c>
      <c r="B14" s="29" t="s">
        <v>25</v>
      </c>
      <c r="C14" s="117"/>
      <c r="D14" s="117"/>
      <c r="E14" s="117"/>
      <c r="F14" s="117"/>
      <c r="G14" s="118"/>
    </row>
    <row r="15" spans="1:7" ht="14.6">
      <c r="A15" s="74">
        <v>9</v>
      </c>
      <c r="B15" s="30" t="s">
        <v>134</v>
      </c>
      <c r="C15" s="117"/>
      <c r="D15" s="117"/>
      <c r="E15" s="117"/>
      <c r="F15" s="117"/>
      <c r="G15" s="118"/>
    </row>
    <row r="16" spans="1:7" ht="14.6">
      <c r="A16" s="74">
        <v>10</v>
      </c>
      <c r="B16" s="29" t="s">
        <v>135</v>
      </c>
      <c r="C16" s="117"/>
      <c r="D16" s="117"/>
      <c r="E16" s="117"/>
      <c r="F16" s="117"/>
      <c r="G16" s="118"/>
    </row>
    <row r="17" spans="1:7" ht="14.6">
      <c r="A17" s="74">
        <v>11</v>
      </c>
      <c r="B17" s="12" t="s">
        <v>107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 ht="14.6">
      <c r="A18" s="74">
        <v>12</v>
      </c>
      <c r="B18" s="29" t="s">
        <v>24</v>
      </c>
      <c r="C18" s="117"/>
      <c r="D18" s="117"/>
      <c r="E18" s="117" t="s">
        <v>12</v>
      </c>
      <c r="F18" s="117"/>
      <c r="G18" s="118"/>
    </row>
    <row r="19" spans="1:7" ht="14.6">
      <c r="A19" s="74">
        <v>13</v>
      </c>
      <c r="B19" s="29" t="s">
        <v>25</v>
      </c>
      <c r="C19" s="117"/>
      <c r="D19" s="117"/>
      <c r="E19" s="117"/>
      <c r="F19" s="117"/>
      <c r="G19" s="118"/>
    </row>
    <row r="20" spans="1:7" ht="14.6">
      <c r="A20" s="74">
        <v>14</v>
      </c>
      <c r="B20" s="30" t="s">
        <v>134</v>
      </c>
      <c r="C20" s="117"/>
      <c r="D20" s="117"/>
      <c r="E20" s="117"/>
      <c r="F20" s="117"/>
      <c r="G20" s="118"/>
    </row>
    <row r="21" spans="1:7" ht="14.6">
      <c r="A21" s="74">
        <v>15</v>
      </c>
      <c r="B21" s="29" t="s">
        <v>135</v>
      </c>
      <c r="C21" s="117"/>
      <c r="D21" s="117"/>
      <c r="E21" s="117"/>
      <c r="F21" s="117"/>
      <c r="G21" s="118"/>
    </row>
    <row r="22" spans="1:7" ht="15" thickBot="1">
      <c r="A22" s="74">
        <v>16</v>
      </c>
      <c r="B22" s="43" t="s">
        <v>10</v>
      </c>
      <c r="C22" s="125">
        <f>C12+C17</f>
        <v>0</v>
      </c>
      <c r="D22" s="125">
        <f>D12+D17</f>
        <v>0</v>
      </c>
      <c r="E22" s="125">
        <f>E12+E17</f>
        <v>0</v>
      </c>
      <c r="F22" s="125">
        <f>F12+F17</f>
        <v>0</v>
      </c>
      <c r="G22" s="126">
        <f>G12+G17</f>
        <v>0</v>
      </c>
    </row>
  </sheetData>
  <pageMargins left="0.7" right="0.7" top="0.75" bottom="0.75" header="0.3" footer="0.3"/>
  <pageSetup scale="57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C11" sqref="C11"/>
    </sheetView>
  </sheetViews>
  <sheetFormatPr defaultColWidth="9.15234375" defaultRowHeight="12.9"/>
  <cols>
    <col min="1" max="1" width="10.4609375" style="2" bestFit="1" customWidth="1"/>
    <col min="2" max="2" width="35.921875" style="2" customWidth="1"/>
    <col min="3" max="3" width="15.15234375" style="14" customWidth="1"/>
    <col min="4" max="5" width="13.69140625" style="14" customWidth="1"/>
    <col min="6" max="6" width="16.3046875" style="14" customWidth="1"/>
    <col min="7" max="8" width="13.69140625" style="14" customWidth="1"/>
    <col min="9" max="9" width="17.4609375" style="14" customWidth="1"/>
    <col min="10" max="10" width="14.4609375" style="14" customWidth="1"/>
    <col min="11" max="12" width="13.69140625" style="14" customWidth="1"/>
    <col min="13" max="13" width="15" style="14" customWidth="1"/>
    <col min="14" max="15" width="13.69140625" style="14" customWidth="1"/>
    <col min="16" max="17" width="15.69140625" style="14" customWidth="1"/>
    <col min="18" max="18" width="9.15234375" style="14"/>
    <col min="19" max="16384" width="9.15234375" style="2"/>
  </cols>
  <sheetData>
    <row r="1" spans="1:15">
      <c r="A1" s="2" t="s">
        <v>57</v>
      </c>
      <c r="B1" s="10" t="s">
        <v>161</v>
      </c>
    </row>
    <row r="2" spans="1:15" ht="13.3">
      <c r="A2" s="2" t="s">
        <v>58</v>
      </c>
      <c r="B2" s="141">
        <v>44926</v>
      </c>
    </row>
    <row r="4" spans="1:15" ht="13.3" thickBot="1">
      <c r="A4" s="104" t="s">
        <v>153</v>
      </c>
      <c r="B4" s="214" t="s">
        <v>160</v>
      </c>
    </row>
    <row r="5" spans="1:15">
      <c r="A5" s="42"/>
      <c r="B5" s="44"/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8</v>
      </c>
      <c r="I5" s="33" t="s">
        <v>94</v>
      </c>
      <c r="J5" s="33" t="s">
        <v>95</v>
      </c>
      <c r="K5" s="33" t="s">
        <v>96</v>
      </c>
      <c r="L5" s="33" t="s">
        <v>97</v>
      </c>
      <c r="M5" s="33" t="s">
        <v>98</v>
      </c>
      <c r="N5" s="33" t="s">
        <v>99</v>
      </c>
      <c r="O5" s="34" t="s">
        <v>102</v>
      </c>
    </row>
    <row r="6" spans="1:15">
      <c r="A6" s="17"/>
      <c r="B6" s="4"/>
      <c r="C6" s="185" t="s">
        <v>61</v>
      </c>
      <c r="D6" s="185"/>
      <c r="E6" s="185"/>
      <c r="F6" s="212" t="s">
        <v>62</v>
      </c>
      <c r="G6" s="212"/>
      <c r="H6" s="212"/>
      <c r="I6" s="212"/>
      <c r="J6" s="212"/>
      <c r="K6" s="212"/>
      <c r="L6" s="212"/>
      <c r="M6" s="212" t="s">
        <v>63</v>
      </c>
      <c r="N6" s="212"/>
      <c r="O6" s="198"/>
    </row>
    <row r="7" spans="1:15" ht="15" customHeight="1">
      <c r="A7" s="17"/>
      <c r="B7" s="4"/>
      <c r="C7" s="212" t="s">
        <v>64</v>
      </c>
      <c r="D7" s="212" t="s">
        <v>65</v>
      </c>
      <c r="E7" s="212" t="s">
        <v>100</v>
      </c>
      <c r="F7" s="212" t="s">
        <v>66</v>
      </c>
      <c r="G7" s="212"/>
      <c r="H7" s="212" t="s">
        <v>67</v>
      </c>
      <c r="I7" s="212" t="s">
        <v>68</v>
      </c>
      <c r="J7" s="212"/>
      <c r="K7" s="213" t="s">
        <v>11</v>
      </c>
      <c r="L7" s="213"/>
      <c r="M7" s="185" t="s">
        <v>101</v>
      </c>
      <c r="N7" s="185" t="s">
        <v>105</v>
      </c>
      <c r="O7" s="198" t="s">
        <v>106</v>
      </c>
    </row>
    <row r="8" spans="1:15" ht="25.75">
      <c r="A8" s="17"/>
      <c r="B8" s="4"/>
      <c r="C8" s="212"/>
      <c r="D8" s="212"/>
      <c r="E8" s="212"/>
      <c r="F8" s="78" t="s">
        <v>19</v>
      </c>
      <c r="G8" s="78" t="s">
        <v>69</v>
      </c>
      <c r="H8" s="212"/>
      <c r="I8" s="78" t="s">
        <v>103</v>
      </c>
      <c r="J8" s="78" t="s">
        <v>104</v>
      </c>
      <c r="K8" s="134" t="s">
        <v>70</v>
      </c>
      <c r="L8" s="134" t="s">
        <v>71</v>
      </c>
      <c r="M8" s="185"/>
      <c r="N8" s="185"/>
      <c r="O8" s="198"/>
    </row>
    <row r="9" spans="1:15">
      <c r="A9" s="46"/>
      <c r="B9" s="41" t="s">
        <v>17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</row>
    <row r="10" spans="1:15">
      <c r="A10" s="17">
        <v>1</v>
      </c>
      <c r="B10" s="40" t="s">
        <v>92</v>
      </c>
      <c r="C10" s="130">
        <f>SUM(C11:C17)</f>
        <v>0</v>
      </c>
      <c r="D10" s="130">
        <f>SUM(D11:D17)</f>
        <v>0</v>
      </c>
      <c r="E10" s="130">
        <f>SUM(E11:E17)</f>
        <v>0</v>
      </c>
      <c r="F10" s="131">
        <f t="shared" ref="F10:O10" si="0">SUM(F11:F17)</f>
        <v>0</v>
      </c>
      <c r="G10" s="131">
        <f t="shared" si="0"/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1">
        <f>SUM(M11:M17)</f>
        <v>0</v>
      </c>
      <c r="N10" s="131">
        <f t="shared" si="0"/>
        <v>0</v>
      </c>
      <c r="O10" s="132">
        <f t="shared" si="0"/>
        <v>0</v>
      </c>
    </row>
    <row r="11" spans="1:15">
      <c r="A11" s="17">
        <v>1.1000000000000001</v>
      </c>
      <c r="B11" s="4"/>
      <c r="C11" s="108"/>
      <c r="D11" s="108"/>
      <c r="E11" s="130">
        <f>C11+D11</f>
        <v>0</v>
      </c>
      <c r="F11" s="108"/>
      <c r="G11" s="108"/>
      <c r="H11" s="108"/>
      <c r="I11" s="108"/>
      <c r="J11" s="108"/>
      <c r="K11" s="133"/>
      <c r="L11" s="133"/>
      <c r="M11" s="130">
        <f>C11+F11-H11-I11</f>
        <v>0</v>
      </c>
      <c r="N11" s="130">
        <f>D11+G11+H11-J11+K11-L11</f>
        <v>0</v>
      </c>
      <c r="O11" s="132">
        <f t="shared" ref="O11:O17" si="1">M11+N11</f>
        <v>0</v>
      </c>
    </row>
    <row r="12" spans="1:15">
      <c r="A12" s="17">
        <v>1.2</v>
      </c>
      <c r="B12" s="4"/>
      <c r="C12" s="108"/>
      <c r="D12" s="108"/>
      <c r="E12" s="130">
        <f t="shared" ref="E12:E17" si="2">C12+D12</f>
        <v>0</v>
      </c>
      <c r="F12" s="108"/>
      <c r="G12" s="108"/>
      <c r="H12" s="108"/>
      <c r="I12" s="108"/>
      <c r="J12" s="108"/>
      <c r="K12" s="133"/>
      <c r="L12" s="133"/>
      <c r="M12" s="130">
        <f t="shared" ref="M12:M15" si="3">C12+F12-H12-I12</f>
        <v>0</v>
      </c>
      <c r="N12" s="130">
        <f t="shared" ref="N12:N17" si="4">D12+G12+H12-J12+K12-L12</f>
        <v>0</v>
      </c>
      <c r="O12" s="132">
        <f t="shared" si="1"/>
        <v>0</v>
      </c>
    </row>
    <row r="13" spans="1:15">
      <c r="A13" s="17">
        <v>1.3</v>
      </c>
      <c r="B13" s="4"/>
      <c r="C13" s="108"/>
      <c r="D13" s="108"/>
      <c r="E13" s="130">
        <f t="shared" si="2"/>
        <v>0</v>
      </c>
      <c r="F13" s="108"/>
      <c r="G13" s="108"/>
      <c r="H13" s="108"/>
      <c r="I13" s="108"/>
      <c r="J13" s="108"/>
      <c r="K13" s="133"/>
      <c r="L13" s="133"/>
      <c r="M13" s="130">
        <f t="shared" si="3"/>
        <v>0</v>
      </c>
      <c r="N13" s="130">
        <f t="shared" si="4"/>
        <v>0</v>
      </c>
      <c r="O13" s="132">
        <f t="shared" si="1"/>
        <v>0</v>
      </c>
    </row>
    <row r="14" spans="1:15">
      <c r="A14" s="17">
        <v>1.4</v>
      </c>
      <c r="B14" s="4"/>
      <c r="C14" s="108"/>
      <c r="D14" s="108"/>
      <c r="E14" s="130">
        <f t="shared" si="2"/>
        <v>0</v>
      </c>
      <c r="F14" s="108"/>
      <c r="G14" s="108"/>
      <c r="H14" s="108"/>
      <c r="I14" s="108"/>
      <c r="J14" s="108"/>
      <c r="K14" s="133"/>
      <c r="L14" s="133"/>
      <c r="M14" s="130">
        <f t="shared" si="3"/>
        <v>0</v>
      </c>
      <c r="N14" s="130">
        <f t="shared" si="4"/>
        <v>0</v>
      </c>
      <c r="O14" s="132">
        <f t="shared" si="1"/>
        <v>0</v>
      </c>
    </row>
    <row r="15" spans="1:15">
      <c r="A15" s="17">
        <v>1.5</v>
      </c>
      <c r="B15" s="4"/>
      <c r="C15" s="108"/>
      <c r="D15" s="108"/>
      <c r="E15" s="130">
        <f t="shared" si="2"/>
        <v>0</v>
      </c>
      <c r="F15" s="108"/>
      <c r="G15" s="108"/>
      <c r="H15" s="108"/>
      <c r="I15" s="108"/>
      <c r="J15" s="108"/>
      <c r="K15" s="133"/>
      <c r="L15" s="133"/>
      <c r="M15" s="130">
        <f t="shared" si="3"/>
        <v>0</v>
      </c>
      <c r="N15" s="130">
        <f t="shared" si="4"/>
        <v>0</v>
      </c>
      <c r="O15" s="132">
        <f t="shared" si="1"/>
        <v>0</v>
      </c>
    </row>
    <row r="16" spans="1:15">
      <c r="A16" s="17">
        <v>1.6</v>
      </c>
      <c r="B16" s="4"/>
      <c r="C16" s="108"/>
      <c r="D16" s="108"/>
      <c r="E16" s="130">
        <f t="shared" si="2"/>
        <v>0</v>
      </c>
      <c r="F16" s="108"/>
      <c r="G16" s="108"/>
      <c r="H16" s="108"/>
      <c r="I16" s="108"/>
      <c r="J16" s="108"/>
      <c r="K16" s="133"/>
      <c r="L16" s="133"/>
      <c r="M16" s="130">
        <f>C16+F16-H16-I16</f>
        <v>0</v>
      </c>
      <c r="N16" s="130">
        <f t="shared" si="4"/>
        <v>0</v>
      </c>
      <c r="O16" s="132">
        <f t="shared" si="1"/>
        <v>0</v>
      </c>
    </row>
    <row r="17" spans="1:15">
      <c r="A17" s="17" t="s">
        <v>93</v>
      </c>
      <c r="B17" s="4"/>
      <c r="C17" s="108"/>
      <c r="D17" s="108"/>
      <c r="E17" s="130">
        <f t="shared" si="2"/>
        <v>0</v>
      </c>
      <c r="F17" s="108"/>
      <c r="G17" s="108"/>
      <c r="H17" s="108"/>
      <c r="I17" s="108"/>
      <c r="J17" s="108"/>
      <c r="K17" s="133"/>
      <c r="L17" s="133"/>
      <c r="M17" s="130">
        <f>C17+F17-H17-I17</f>
        <v>0</v>
      </c>
      <c r="N17" s="130">
        <f t="shared" si="4"/>
        <v>0</v>
      </c>
      <c r="O17" s="132">
        <f t="shared" si="1"/>
        <v>0</v>
      </c>
    </row>
    <row r="18" spans="1:15">
      <c r="A18" s="46"/>
      <c r="B18" s="2" t="s">
        <v>107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</row>
    <row r="19" spans="1:15" ht="11.25" customHeight="1" thickBot="1">
      <c r="A19" s="48">
        <v>2</v>
      </c>
      <c r="B19" s="138" t="s">
        <v>92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>
        <f>C19+F19-H19-I19</f>
        <v>0</v>
      </c>
      <c r="N19" s="139">
        <f t="shared" ref="N19" si="5">D19+G19+H19-J19+K19-L19</f>
        <v>0</v>
      </c>
      <c r="O19" s="140">
        <f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52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89VAhFGK2fJco//YWw2kH2alEpAXeXHUxarIn+NLEtA=</DigestValue>
    </Reference>
    <Reference Type="http://www.w3.org/2000/09/xmldsig#Object" URI="#idOfficeObject">
      <DigestMethod Algorithm="http://www.w3.org/2001/04/xmlenc#sha256"/>
      <DigestValue>5/Y+TqHtJicNiR2k55D6CLgC2kzUGw122UQWaD+T+Z0=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Bc0vifOhtdtbWmL00wBdqYBGxJxC+PlgvX4shkukFVI=</DigestValue>
    </Reference>
  </SignedInfo>
  <SignatureValue>Qd6pTWewgkmw8chyppJYJTjLo7nLoRFSpBlwTU1VywC+T3K1IBa4ViuIWaxX4K0kw0sL19PS3mO/
VSX2wXgPXDRo9QVO7CX90iWbMHv43cktxcbT1cPS9fMGZ/zzjzeyU6EmQypzWm7EVUF1M/7ydtit
Rw2Ck9MN+9+jwWNVTjARHTVm2vQDkuvBLeE2T8JtCoZ1kK0cta1bjUTsdeh9kmsSi3J2p6dSr4P6
4PndeM0AJ1wIhqEj9Tj2/m7PrFCZNI+haXZdwgQALd463P5TMQSvLN9nFz/cTsas+lu0YdSg/kmS
rcn0pB/dfrU3UETKFhG61+csfcrMjxUmYoUcEQ==</SignatureValue>
  <KeyInfo>
    <X509Data>
      <X509Certificate>MIIGPDCCBSSgAwIBAgIKOB+W7QADAAIpWjANBgkqhkiG9w0BAQsFADBKMRIwEAYKCZImiZPyLGQBGRYCZ2UxEzARBgoJkiaJk/IsZAEZFgNuYmcxHzAdBgNVBAMTFk5CRyBDbGFzcyAyIElOVCBTdWIgQ0EwHhcNMjIxMjI3MTI1NzEzWhcNMjQxMjI2MTI1NzEzWjA6MRcwFQYDVQQKEw5KU0MgQ0FSVFUgQkFOSzEfMB0GA1UEAxMWQkNSIC0gVGFtYXIgVGNoaWdsYWR6ZTCCASIwDQYJKoZIhvcNAQEBBQADggEPADCCAQoCggEBAN9TOpkX9Xxgr5jcpPPFIvr1Z+hJh3gWetPOvdME6EyxSySZFeDxx/c67of+8uFHIu4H9rj7u3OyJlsOtFZkIiJV2qWp8W9AurzZq/qyKhwRB5ck6VIzq+QMgotjwqs40E3PM9KB/kZjRbwTbV0dUih2r2JGWC2p51JDdHt08ZhyXK4rvLfw7nzaKVcSsvw4O9ykRdumtMzsFyI+19kaf1NF2WqiLb1AzWmrTWWFjLaTPP/UDHloGV3gKep2oTp3P4n9JkhfJun0e9S+cgSQ29Jfq0vZIkm3IKQyzTc6JV43qk1EK23EBxcmY6IgPa4qbs0cI0lSRuVHsDYF66K5/y8CAwEAAaOCAzIwggMuMDwGCSsGAQQBgjcVBwQvMC0GJSsGAQQBgjcVCOayYION9USGgZkJg7ihSoO+hHEEg8SRM4SDiF0CAWQCASMwHQYDVR0lBBYwFAYIKwYBBQUHAwIGCCsGAQUFBwMEMAsGA1UdDwQEAwIHgDAnBgkrBgEEAYI3FQoEGjAYMAoGCCsGAQUFBwMCMAoGCCsGAQUFBwMEMB0GA1UdDgQWBBQlCCrAoeBNMzyEIbfiVcVddNXYg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UQToevVjfI2IvF7tuCI3XJib/HG6dmc4mHoVYMaJyM4eX03AeZZe3f5Ig27A0FQ/53Z4EDK2eH57kYcMp+syDEaWMQxK4AtTrNxG2jVC8oG8DHeDO7UrRj3dacrNaSpkqRxhvH1YeUm0xVKXmq8NNw8xFlhvA+/75dJe4LwTEABI/Shu5nYnmhZMRwTX/Q1YHx3QLLowS+bmk8qH4mrTf8E/1GyDLYkAvHwr8RllOzyclp0x1W9VHaz2Xpx1HB9oig4OPm7584R1ikmK2ew6/eFV/NnA7PqShCY+gOPXKMV+YMsrBEkWs0BfZWBiwdCqFlDu+oOp5sEaPlKWMZi4t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/dXQv4dXDrNakHtjyMLfRXAPmQXJO3wfr0viRKQ/tHw=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SmEYwFWceHGKY6h6lSMpywGewvpsHTj1vRSFOtCqWKA=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TbdKtlnI53gNtc08tQCZT73xQX+A79+p+mlNCXSsaTE=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H8NdvuXpLBQXNtmwm498kJlb7gKMXoJpkT+TIaLwTHQ=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H8NdvuXpLBQXNtmwm498kJlb7gKMXoJpkT+TIaLwTHQ=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sharedStrings.xml?ContentType=application/vnd.openxmlformats-officedocument.spreadsheetml.sharedStrings+xml">
        <DigestMethod Algorithm="http://www.w3.org/2001/04/xmlenc#sha256"/>
        <DigestValue>MSZdfjeX8Qul1wqmMaKZFV7QXHYh47YQYmyKvNNj5F8=</DigestValue>
      </Reference>
      <Reference URI="/xl/styles.xml?ContentType=application/vnd.openxmlformats-officedocument.spreadsheetml.styles+xml">
        <DigestMethod Algorithm="http://www.w3.org/2001/04/xmlenc#sha256"/>
        <DigestValue>ifLMfmqJyYqpKvVx5mQONiHbs3W0lHYNCFawumiaSXY=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J/pn40EGYhguBnrhhmod4QhX2MZ309llxuXm/4V6HIs=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/qIc29a9JxG3RILRNd/cDZDhrPlClrh0JONoMitkEHQ=</DigestValue>
      </Reference>
      <Reference URI="/xl/worksheets/sheet2.xml?ContentType=application/vnd.openxmlformats-officedocument.spreadsheetml.worksheet+xml">
        <DigestMethod Algorithm="http://www.w3.org/2001/04/xmlenc#sha256"/>
        <DigestValue>DG0qkptOPZnX2nvfwkLzEL7Fll/Iavh3R65NZgq/4Wc=</DigestValue>
      </Reference>
      <Reference URI="/xl/worksheets/sheet3.xml?ContentType=application/vnd.openxmlformats-officedocument.spreadsheetml.worksheet+xml">
        <DigestMethod Algorithm="http://www.w3.org/2001/04/xmlenc#sha256"/>
        <DigestValue>SoNgpiuyptsldfw+E52w+8kEx76GGCpXm3K6TCEi8gk=</DigestValue>
      </Reference>
      <Reference URI="/xl/worksheets/sheet4.xml?ContentType=application/vnd.openxmlformats-officedocument.spreadsheetml.worksheet+xml">
        <DigestMethod Algorithm="http://www.w3.org/2001/04/xmlenc#sha256"/>
        <DigestValue>V/0kP45Z2ai47M6epc/KfMydbNzOgxhd6VlFS1pezi4=</DigestValue>
      </Reference>
      <Reference URI="/xl/worksheets/sheet5.xml?ContentType=application/vnd.openxmlformats-officedocument.spreadsheetml.worksheet+xml">
        <DigestMethod Algorithm="http://www.w3.org/2001/04/xmlenc#sha256"/>
        <DigestValue>tjreA4GyLttX8HH0Utxkr2QvVoJLSqD2cHxAlWACi/E=</DigestValue>
      </Reference>
      <Reference URI="/xl/worksheets/sheet6.xml?ContentType=application/vnd.openxmlformats-officedocument.spreadsheetml.worksheet+xml">
        <DigestMethod Algorithm="http://www.w3.org/2001/04/xmlenc#sha256"/>
        <DigestValue>AXNizYYLD572axRqtK/+VzC0Auy3Y/1+8Mf57l8YQ1k=</DigestValue>
      </Reference>
      <Reference URI="/xl/worksheets/sheet7.xml?ContentType=application/vnd.openxmlformats-officedocument.spreadsheetml.worksheet+xml">
        <DigestMethod Algorithm="http://www.w3.org/2001/04/xmlenc#sha256"/>
        <DigestValue>wv7joyXcCnj2CSb52xroG9YdD0xtmWkoDJHFH25YV/U=</DigestValue>
      </Reference>
      <Reference URI="/xl/worksheets/sheet8.xml?ContentType=application/vnd.openxmlformats-officedocument.spreadsheetml.worksheet+xml">
        <DigestMethod Algorithm="http://www.w3.org/2001/04/xmlenc#sha256"/>
        <DigestValue>aj05aFL9U3148ijbasWCpoTCjo/IZsOgDdFTF0wIrlI=</DigestValue>
      </Reference>
      <Reference URI="/xl/worksheets/sheet9.xml?ContentType=application/vnd.openxmlformats-officedocument.spreadsheetml.worksheet+xml">
        <DigestMethod Algorithm="http://www.w3.org/2001/04/xmlenc#sha256"/>
        <DigestValue>9oFxmH4zfpKPVoIJw2+sCkx1BaJEFxhmCPKziG8X5pQ=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2023-05-11T06:50:14Z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16.0.15128/23</OfficeVersion>
          <ApplicationVersion>16.0.15128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2023-05-11T06:50:14Z</xd:SigningTime>
          <xd:SigningCertificate>
            <xd:Cert>
              <xd:CertDigest>
                <DigestMethod Algorithm="http://www.w3.org/2001/04/xmlenc#sha256"/>
                <DigestValue>CwTpvPSCk/jyseY3nDoQPkjX62sm6OsYnV9STjGat9U=</DigestValue>
              </xd:CertDigest>
              <xd:IssuerSerial>
                <X509IssuerName>CN=NBG Class 2 INT Sub CA, DC=nbg, DC=ge</X509IssuerName>
                <X509SerialNumber>265035247455673182726490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Fhc/hUX1suCQHzLEAMXmbk/SlTHzIvMer7qNf67rCn0=</DigestValue>
    </Reference>
    <Reference Type="http://www.w3.org/2000/09/xmldsig#Object" URI="#idOfficeObject">
      <DigestMethod Algorithm="http://www.w3.org/2001/04/xmlenc#sha256"/>
      <DigestValue>wkYb5MdnThj593SAK+fBavR6xg5rg5fvXwWGE/KpzCU=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0IIgXc5FuopB33Y2lVHqq1saV5nSMw8/LkFnPGOVbGQ=</DigestValue>
    </Reference>
  </SignedInfo>
  <SignatureValue>uXb4QZRtmZxkPdPgbtnn7EAwFXSjfvEAZzQ5Zl5qoDiujVwuUQmCQuNzMyZM6Ujx8srWMCiqsMb0
PnPriBs0akwE/s2IGrp+shskO0qF5UryAYNS/pEQwGtWsqGey2aORQN1CBQEWAtWGV+syXgGrI86
JaHozJMqeEXqmpV8EGOWH01tgYRA/sIpRtdw1qihXLjApHfkjLWE+1ICrqzDyVmzy5rE9FujxZdU
EKTV1tHJ+HIk38eub3fUcrWUC6KlJnOobbTv5yD3QQSrJdkvTGoyFu1B+f6RUNkfie4gtW3ymBVa
G8MtxXbwQVTFvo29zLi3sW/ZYmchuR19JaRVBA==</SignatureValue>
  <KeyInfo>
    <X509Data>
      <X509Certificate>MIIGOjCCBSKgAwIBAgIKL3qb+wADAAIAczANBgkqhkiG9w0BAQsFADBKMRIwEAYKCZImiZPyLGQBGRYCZ2UxEzARBgoJkiaJk/IsZAEZFgNuYmcxHzAdBgNVBAMTFk5CRyBDbGFzcyAyIElOVCBTdWIgQ0EwHhcNMjExMjIwMDc1NTE3WhcNMjMxMjIwMDc1NTE3WjA4MRcwFQYDVQQKEw5KU0MgQ0FSVFUgQkFOSzEdMBsGA1UEAxMUQkNSIC0gR2l2aSBMZWJhbmlkemUwggEiMA0GCSqGSIb3DQEBAQUAA4IBDwAwggEKAoIBAQDWnOvEU2z5BGjfKmaBz5LK1C/lsIy1uBFlYzdQScjSVh9KjF7SFk+59vWUzjRtYBpV3mgUiPIlaFLNbmsPRppS195XMNUHb4ww5U18fD7t+O60GMG0p+wjY+LBR1DmUlU1N2yQmW59e0HVH2dyBAmoRqK9aDMfevkfpJoN0wSGVubh50B/kBKhUVW2+7fn8M/CCDaXaMp/pmP2z7AaRuA12SSjPnrzk1UYvSfu7wBct8XQVqeLmOjYYcSQEhIujJNSz6GBDCns0AoCc6zOuCwMLL9nGaqxqLDSrUohBNiG41f84g5c9j0tTsBT5jKMgErTtJILBtvoTIzwN3eDhqAVAgMBAAGjggMyMIIDLjA8BgkrBgEEAYI3FQcELzAtBiUrBgEEAYI3FQjmsmCDjfVEhoGZCYO4oUqDvoRxBIPEkTOEg4hdAgFkAgEjMB0GA1UdJQQWMBQGCCsGAQUFBwMCBggrBgEFBQcDBDALBgNVHQ8EBAMCB4AwJwYJKwYBBAGCNxUKBBowGDAKBggrBgEFBQcDAjAKBggrBgEFBQcDBDAdBgNVHQ4EFgQUkk4PVbIeuccZdToW98Yu8tirfb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mdRG+UhUFq0UXKXFNeRm2djTQ59JQCntmC+4PcF8N5eayGki38yP3hEXaQw1nK/pSxDMxNmIoQpGAmStpP2w/3S/KeuwhENxelfS1UZGNSmszuxfKKhFW7sRfa/Xfif6D9Esh4z3ne71lG0DAKCQNHReSbcF4vRvqIzvASwKAEbXltzijAMkBR95VtcCPDjOmWlIoXMhiaGkKEQx7KN0ftJbVA8xXGzyCGjB5jaPSr2scdT5zz4v25ef+RPPDXbaBMis6CyUsVcKh4XakLj6HMckNK6Mghyk9CBbp9YGcs+c3DUcF9YLa/ajYGL+4/8oRt3K7StpmhH0WQVE94QV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/dXQv4dXDrNakHtjyMLfRXAPmQXJO3wfr0viRKQ/tHw=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SmEYwFWceHGKY6h6lSMpywGewvpsHTj1vRSFOtCqWKA=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TbdKtlnI53gNtc08tQCZT73xQX+A79+p+mlNCXSsaTE=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H8NdvuXpLBQXNtmwm498kJlb7gKMXoJpkT+TIaLwTHQ=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H8NdvuXpLBQXNtmwm498kJlb7gKMXoJpkT+TIaLwTHQ=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sharedStrings.xml?ContentType=application/vnd.openxmlformats-officedocument.spreadsheetml.sharedStrings+xml">
        <DigestMethod Algorithm="http://www.w3.org/2001/04/xmlenc#sha256"/>
        <DigestValue>MSZdfjeX8Qul1wqmMaKZFV7QXHYh47YQYmyKvNNj5F8=</DigestValue>
      </Reference>
      <Reference URI="/xl/styles.xml?ContentType=application/vnd.openxmlformats-officedocument.spreadsheetml.styles+xml">
        <DigestMethod Algorithm="http://www.w3.org/2001/04/xmlenc#sha256"/>
        <DigestValue>ifLMfmqJyYqpKvVx5mQONiHbs3W0lHYNCFawumiaSXY=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J/pn40EGYhguBnrhhmod4QhX2MZ309llxuXm/4V6HIs=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/qIc29a9JxG3RILRNd/cDZDhrPlClrh0JONoMitkEHQ=</DigestValue>
      </Reference>
      <Reference URI="/xl/worksheets/sheet2.xml?ContentType=application/vnd.openxmlformats-officedocument.spreadsheetml.worksheet+xml">
        <DigestMethod Algorithm="http://www.w3.org/2001/04/xmlenc#sha256"/>
        <DigestValue>DG0qkptOPZnX2nvfwkLzEL7Fll/Iavh3R65NZgq/4Wc=</DigestValue>
      </Reference>
      <Reference URI="/xl/worksheets/sheet3.xml?ContentType=application/vnd.openxmlformats-officedocument.spreadsheetml.worksheet+xml">
        <DigestMethod Algorithm="http://www.w3.org/2001/04/xmlenc#sha256"/>
        <DigestValue>SoNgpiuyptsldfw+E52w+8kEx76GGCpXm3K6TCEi8gk=</DigestValue>
      </Reference>
      <Reference URI="/xl/worksheets/sheet4.xml?ContentType=application/vnd.openxmlformats-officedocument.spreadsheetml.worksheet+xml">
        <DigestMethod Algorithm="http://www.w3.org/2001/04/xmlenc#sha256"/>
        <DigestValue>V/0kP45Z2ai47M6epc/KfMydbNzOgxhd6VlFS1pezi4=</DigestValue>
      </Reference>
      <Reference URI="/xl/worksheets/sheet5.xml?ContentType=application/vnd.openxmlformats-officedocument.spreadsheetml.worksheet+xml">
        <DigestMethod Algorithm="http://www.w3.org/2001/04/xmlenc#sha256"/>
        <DigestValue>tjreA4GyLttX8HH0Utxkr2QvVoJLSqD2cHxAlWACi/E=</DigestValue>
      </Reference>
      <Reference URI="/xl/worksheets/sheet6.xml?ContentType=application/vnd.openxmlformats-officedocument.spreadsheetml.worksheet+xml">
        <DigestMethod Algorithm="http://www.w3.org/2001/04/xmlenc#sha256"/>
        <DigestValue>AXNizYYLD572axRqtK/+VzC0Auy3Y/1+8Mf57l8YQ1k=</DigestValue>
      </Reference>
      <Reference URI="/xl/worksheets/sheet7.xml?ContentType=application/vnd.openxmlformats-officedocument.spreadsheetml.worksheet+xml">
        <DigestMethod Algorithm="http://www.w3.org/2001/04/xmlenc#sha256"/>
        <DigestValue>wv7joyXcCnj2CSb52xroG9YdD0xtmWkoDJHFH25YV/U=</DigestValue>
      </Reference>
      <Reference URI="/xl/worksheets/sheet8.xml?ContentType=application/vnd.openxmlformats-officedocument.spreadsheetml.worksheet+xml">
        <DigestMethod Algorithm="http://www.w3.org/2001/04/xmlenc#sha256"/>
        <DigestValue>aj05aFL9U3148ijbasWCpoTCjo/IZsOgDdFTF0wIrlI=</DigestValue>
      </Reference>
      <Reference URI="/xl/worksheets/sheet9.xml?ContentType=application/vnd.openxmlformats-officedocument.spreadsheetml.worksheet+xml">
        <DigestMethod Algorithm="http://www.w3.org/2001/04/xmlenc#sha256"/>
        <DigestValue>9oFxmH4zfpKPVoIJw2+sCkx1BaJEFxhmCPKziG8X5pQ=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2023-05-11T07:21:42Z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16.0.16327/24</OfficeVersion>
          <ApplicationVersion>16.0.16327</ApplicationVersion>
          <Monitors>2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2023-05-11T07:21:42Z</xd:SigningTime>
          <xd:SigningCertificate>
            <xd:Cert>
              <xd:CertDigest>
                <DigestMethod Algorithm="http://www.w3.org/2001/04/xmlenc#sha256"/>
                <DigestValue>VkMd50lGnE+7pvjdR8MV1pVSjeeiSH8tvcOJaR6FzxQ=</DigestValue>
              </xd:CertDigest>
              <xd:IssuerSerial>
                <X509IssuerName>CN=NBG Class 2 INT Sub CA, DC=nbg, DC=ge</X509IssuerName>
                <X509SerialNumber>224212967049173808578675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2023-05-10T04:21:26Z</dcterms:modified>
</cp:coreProperties>
</file>