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46290" windowHeight="1869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0">Info!$A$1:$B$11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67" l="1"/>
  <c r="T10" i="67"/>
  <c r="T11" i="67"/>
  <c r="T12" i="67"/>
  <c r="T13" i="67"/>
  <c r="T14" i="67"/>
  <c r="T15" i="67"/>
  <c r="T16" i="67"/>
  <c r="T17" i="67"/>
  <c r="T18" i="67"/>
  <c r="T19" i="67"/>
  <c r="F10" i="40" l="1"/>
  <c r="C10" i="40"/>
  <c r="E10" i="40"/>
  <c r="D10" i="40"/>
  <c r="C20" i="67" l="1"/>
  <c r="M11" i="63" l="1"/>
  <c r="E11" i="63"/>
  <c r="G10" i="40" l="1"/>
  <c r="N19" i="63" l="1"/>
  <c r="M19" i="63"/>
  <c r="M17" i="63"/>
  <c r="O19" i="63" l="1"/>
  <c r="C7" i="50"/>
  <c r="C15" i="49" l="1"/>
  <c r="T9" i="67" l="1"/>
  <c r="D7" i="50" l="1"/>
  <c r="E7" i="50"/>
  <c r="F7" i="50"/>
  <c r="G7" i="50"/>
  <c r="C17" i="50"/>
  <c r="D9" i="49"/>
  <c r="D15" i="49"/>
  <c r="E15" i="49" l="1"/>
  <c r="E9" i="49"/>
  <c r="C9" i="49"/>
  <c r="N39" i="67" l="1"/>
  <c r="N40" i="67"/>
  <c r="N41" i="67"/>
  <c r="D42" i="67"/>
  <c r="E42" i="67"/>
  <c r="F42" i="67"/>
  <c r="G42" i="67"/>
  <c r="H42" i="67"/>
  <c r="I42" i="67"/>
  <c r="J42" i="67"/>
  <c r="K42" i="67"/>
  <c r="L42" i="67"/>
  <c r="M42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O10" i="63"/>
  <c r="C42" i="67" l="1"/>
  <c r="N38" i="67"/>
  <c r="N42" i="67" s="1"/>
  <c r="P32" i="67"/>
  <c r="P31" i="67"/>
  <c r="P30" i="67"/>
  <c r="P29" i="67"/>
  <c r="P28" i="67"/>
  <c r="P27" i="67"/>
  <c r="P26" i="67"/>
  <c r="P25" i="67"/>
  <c r="S20" i="67"/>
  <c r="Q20" i="67"/>
  <c r="P20" i="67"/>
  <c r="O20" i="67"/>
  <c r="N20" i="67"/>
  <c r="M20" i="67"/>
  <c r="L20" i="67"/>
  <c r="K20" i="67"/>
  <c r="J20" i="67"/>
  <c r="I20" i="67"/>
  <c r="H20" i="67"/>
  <c r="G20" i="67"/>
  <c r="E20" i="67"/>
  <c r="D20" i="67"/>
  <c r="T20" i="67" l="1"/>
  <c r="P33" i="67"/>
</calcChain>
</file>

<file path=xl/sharedStrings.xml><?xml version="1.0" encoding="utf-8"?>
<sst xmlns="http://schemas.openxmlformats.org/spreadsheetml/2006/main" count="314" uniqueCount="201">
  <si>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</si>
  <si>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</si>
  <si>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</si>
  <si>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</si>
  <si>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</si>
  <si>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</si>
  <si>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</si>
  <si>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</si>
  <si>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</si>
  <si>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</si>
  <si>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</si>
  <si>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</si>
  <si>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</si>
  <si>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</si>
  <si>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</si>
  <si>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</si>
  <si>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</si>
  <si>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</si>
  <si>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</si>
  <si>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</si>
  <si>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</si>
  <si>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</si>
  <si>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</si>
  <si>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</si>
  <si>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</si>
  <si>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</si>
  <si>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</si>
  <si>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</si>
  <si>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</si>
  <si>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</si>
  <si>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</si>
  <si>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</si>
  <si>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</si>
  <si>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</si>
  <si>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</si>
  <si>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</si>
  <si>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</si>
  <si>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</si>
  <si>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</si>
  <si>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</si>
  <si>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</si>
  <si>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</si>
  <si>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</si>
  <si>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</si>
  <si>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</si>
  <si>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</si>
  <si>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</si>
  <si>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</si>
  <si>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</si>
  <si>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</si>
  <si>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</si>
  <si>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</si>
  <si>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</si>
  <si>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</si>
  <si>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</si>
  <si>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</si>
  <si>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</si>
  <si>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</si>
  <si>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</si>
  <si>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</si>
  <si>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</si>
  <si>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</si>
  <si>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</si>
  <si>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</si>
  <si>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</si>
  <si>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</si>
  <si>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</si>
  <si>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</si>
  <si>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</si>
  <si>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</si>
  <si>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</si>
  <si>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</si>
  <si>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</si>
  <si>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</si>
  <si>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</si>
  <si>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</si>
  <si>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</si>
  <si>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</si>
  <si>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</si>
  <si>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</si>
  <si>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</si>
  <si>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</si>
  <si>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</si>
  <si>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</si>
  <si>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</si>
  <si>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</si>
  <si>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</si>
  <si>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</si>
  <si>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</si>
  <si>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</si>
  <si>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</si>
  <si>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</si>
  <si>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</si>
  <si>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</si>
  <si>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</si>
  <si>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</si>
  <si>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</si>
  <si>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</si>
  <si>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</si>
  <si>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</si>
  <si>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</si>
  <si>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</si>
  <si>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</si>
  <si>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</si>
  <si>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</si>
  <si>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</si>
  <si>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</si>
  <si>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</si>
  <si>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</si>
  <si>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</si>
  <si>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</si>
  <si>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</si>
  <si>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</si>
  <si>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</si>
  <si>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</si>
  <si>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</si>
  <si>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</si>
  <si>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</si>
  <si>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</si>
  <si>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</si>
  <si>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</si>
  <si>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</si>
  <si>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</si>
  <si>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</si>
  <si>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</si>
  <si>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</si>
  <si>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</si>
  <si>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</si>
  <si>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</si>
  <si>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</si>
  <si>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</si>
  <si>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</si>
  <si>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</si>
  <si>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</si>
  <si>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</si>
  <si>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</si>
  <si>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</si>
  <si>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</si>
  <si>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</si>
  <si>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</si>
  <si>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</si>
  <si>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</si>
  <si>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</si>
  <si>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</si>
  <si>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</si>
  <si>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</si>
  <si>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</si>
  <si>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</si>
  <si>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</si>
  <si>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</si>
  <si>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</si>
  <si>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</si>
  <si>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</si>
  <si>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</si>
  <si>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</si>
  <si>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</si>
  <si>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</si>
  <si>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</si>
  <si>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</si>
  <si>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</si>
  <si>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</si>
  <si>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ბანკი ქართუ</t>
  </si>
  <si>
    <t>ფულადი სახსრები და მათი ეკვივალენტები</t>
  </si>
  <si>
    <t>მოთხოვნები საკრედიტო ინსტიტუტების მიმართ</t>
  </si>
  <si>
    <t>კლიენტებზე გაცემული სესხები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</si>
  <si>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</si>
  <si>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</si>
  <si>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</si>
  <si>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</si>
  <si>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</si>
  <si>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</si>
  <si>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შპს სკ "ქართუ ბროკერი"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</si>
  <si>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</si>
  <si>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</si>
  <si>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</si>
  <si>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</si>
  <si>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</si>
  <si>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</si>
  <si>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</si>
  <si>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</si>
  <si>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</si>
  <si>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</si>
  <si>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</si>
  <si>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</si>
  <si>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</si>
  <si>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</si>
  <si>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</si>
  <si>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</si>
  <si>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</si>
  <si>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</si>
  <si>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</si>
  <si>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სუბორდინირებული ვალი</t>
  </si>
  <si>
    <t>სააქციო კაპიტალი</t>
  </si>
  <si>
    <t>დამატებით შეტანილი კაპიტალი</t>
  </si>
  <si>
    <t>უმცირესობის წილი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</si>
  <si>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</si>
  <si>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ფასს ანგარიშგება მოიცავს ბანკის მხოლოდ 90 დღეზე მეტი ვადიანობის მოთხოვნებს,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თანხები.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</si>
  <si>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თანხა, სესხზე, რომლის ვადაგადაცილების დღეების რაოდენობა ნაკლებია 30-ზე და კლასიფიცირებულია როგორც სტანდარტული, დარიცხული პროცენტი (ბალანსური პროცენტი), რომელსაც აკლდება სესხების შესაძლო დანაკარგის რეზერვი.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</si>
  <si>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(დასაკუთრების ღირებულებას დაკლებული რეზერვი)</t>
  </si>
  <si>
    <t>მოცემულია გარესაბალანსო ვალდებულებების რეზერვის მოცულობა</t>
  </si>
  <si>
    <t>ფასს-ის მიხედვით სხვაობა გადატანილია კაპიტალში. იხ. წლიური ანგარიში.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</si>
</sst>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4" fontId="6" fillId="0" borderId="0" xfId="8" applyNumberFormat="1" applyFont="1" applyFill="1" applyBorder="1" applyAlignment="1" applyProtection="1">
      <alignment horizontal="center"/>
    </xf>
    <xf numFmtId="0" fontId="6" fillId="0" borderId="14" xfId="8" applyFont="1" applyBorder="1"/>
    <xf numFmtId="0" fontId="3" fillId="0" borderId="15" xfId="0" applyFont="1" applyBorder="1"/>
    <xf numFmtId="0" fontId="6" fillId="0" borderId="0" xfId="8" applyFont="1"/>
    <xf numFmtId="0" fontId="96" fillId="0" borderId="4" xfId="20955" applyFont="1" applyBorder="1"/>
    <xf numFmtId="14" fontId="6" fillId="0" borderId="0" xfId="8" applyNumberFormat="1" applyFont="1" applyAlignment="1">
      <alignment horizontal="center"/>
    </xf>
    <xf numFmtId="165" fontId="3" fillId="0" borderId="2" xfId="20956" applyNumberFormat="1" applyFont="1" applyBorder="1" applyAlignment="1" applyProtection="1">
      <alignment horizontal="center" vertical="center"/>
      <protection locked="0"/>
    </xf>
    <xf numFmtId="165" fontId="4" fillId="35" borderId="18" xfId="20956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2" xfId="20956" applyNumberFormat="1" applyFont="1" applyBorder="1" applyProtection="1">
      <protection locked="0"/>
    </xf>
    <xf numFmtId="165" fontId="4" fillId="75" borderId="15" xfId="20956" applyNumberFormat="1" applyFont="1" applyFill="1" applyBorder="1" applyAlignment="1">
      <alignment horizontal="center" vertical="center"/>
    </xf>
    <xf numFmtId="165" fontId="3" fillId="0" borderId="2" xfId="20956" applyNumberFormat="1" applyFont="1" applyFill="1" applyBorder="1" applyAlignment="1" applyProtection="1">
      <alignment horizontal="center" vertical="center"/>
      <protection locked="0"/>
    </xf>
    <xf numFmtId="165" fontId="4" fillId="35" borderId="19" xfId="20956" applyNumberFormat="1" applyFont="1" applyFill="1" applyBorder="1" applyAlignment="1">
      <alignment horizontal="center" vertical="center"/>
    </xf>
    <xf numFmtId="165" fontId="4" fillId="0" borderId="4" xfId="20956" applyNumberFormat="1" applyFont="1" applyBorder="1" applyAlignment="1" applyProtection="1">
      <alignment horizontal="center" vertical="center" wrapText="1"/>
      <protection locked="0"/>
    </xf>
    <xf numFmtId="165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5" fontId="4" fillId="35" borderId="15" xfId="20956" applyNumberFormat="1" applyFont="1" applyFill="1" applyBorder="1" applyAlignment="1">
      <alignment horizontal="center" vertical="center"/>
    </xf>
    <xf numFmtId="165" fontId="3" fillId="0" borderId="4" xfId="20956" applyNumberFormat="1" applyFont="1" applyBorder="1" applyProtection="1">
      <protection locked="0"/>
    </xf>
    <xf numFmtId="165" fontId="3" fillId="0" borderId="15" xfId="20956" applyNumberFormat="1" applyFont="1" applyBorder="1" applyProtection="1">
      <protection locked="0"/>
    </xf>
    <xf numFmtId="165" fontId="3" fillId="0" borderId="18" xfId="20956" applyNumberFormat="1" applyFont="1" applyBorder="1" applyProtection="1">
      <protection locked="0"/>
    </xf>
    <xf numFmtId="165" fontId="3" fillId="0" borderId="19" xfId="20956" applyNumberFormat="1" applyFont="1" applyBorder="1" applyProtection="1">
      <protection locked="0"/>
    </xf>
    <xf numFmtId="165" fontId="3" fillId="35" borderId="18" xfId="20956" applyNumberFormat="1" applyFont="1" applyFill="1" applyBorder="1"/>
    <xf numFmtId="165" fontId="3" fillId="35" borderId="19" xfId="20956" applyNumberFormat="1" applyFont="1" applyFill="1" applyBorder="1"/>
    <xf numFmtId="165" fontId="10" fillId="35" borderId="2" xfId="20956" applyNumberFormat="1" applyFont="1" applyFill="1" applyBorder="1" applyAlignment="1">
      <alignment vertical="center" wrapText="1"/>
    </xf>
    <xf numFmtId="165" fontId="10" fillId="0" borderId="2" xfId="20956" applyNumberFormat="1" applyFont="1" applyBorder="1" applyAlignment="1" applyProtection="1">
      <alignment vertical="center" wrapText="1"/>
      <protection locked="0"/>
    </xf>
    <xf numFmtId="165" fontId="10" fillId="0" borderId="2" xfId="20956" applyNumberFormat="1" applyFont="1" applyBorder="1" applyAlignment="1" applyProtection="1">
      <alignment horizontal="center" vertical="center" wrapText="1"/>
      <protection locked="0"/>
    </xf>
    <xf numFmtId="165" fontId="10" fillId="35" borderId="2" xfId="20956" applyNumberFormat="1" applyFont="1" applyFill="1" applyBorder="1" applyAlignment="1">
      <alignment horizontal="right" vertical="center" wrapText="1"/>
    </xf>
    <xf numFmtId="165" fontId="10" fillId="0" borderId="2" xfId="20956" applyNumberFormat="1" applyFont="1" applyBorder="1" applyAlignment="1" applyProtection="1">
      <alignment horizontal="right" vertical="center" wrapText="1"/>
      <protection locked="0"/>
    </xf>
    <xf numFmtId="165" fontId="10" fillId="35" borderId="18" xfId="20956" applyNumberFormat="1" applyFont="1" applyFill="1" applyBorder="1" applyAlignment="1">
      <alignment horizontal="right" vertical="center" wrapText="1"/>
    </xf>
    <xf numFmtId="165" fontId="10" fillId="35" borderId="15" xfId="20956" applyNumberFormat="1" applyFont="1" applyFill="1" applyBorder="1" applyAlignment="1">
      <alignment horizontal="right" vertical="center" wrapText="1"/>
    </xf>
    <xf numFmtId="165" fontId="10" fillId="0" borderId="15" xfId="20956" applyNumberFormat="1" applyFont="1" applyBorder="1" applyAlignment="1" applyProtection="1">
      <alignment vertical="center" wrapText="1"/>
      <protection locked="0"/>
    </xf>
    <xf numFmtId="165" fontId="10" fillId="35" borderId="15" xfId="20956" applyNumberFormat="1" applyFont="1" applyFill="1" applyBorder="1" applyAlignment="1">
      <alignment vertical="center" wrapText="1"/>
    </xf>
    <xf numFmtId="165" fontId="10" fillId="35" borderId="19" xfId="20956" applyNumberFormat="1" applyFont="1" applyFill="1" applyBorder="1" applyAlignment="1">
      <alignment horizontal="right" vertical="center" wrapText="1"/>
    </xf>
    <xf numFmtId="165" fontId="3" fillId="0" borderId="2" xfId="20956" applyNumberFormat="1" applyFont="1" applyBorder="1" applyAlignment="1" applyProtection="1">
      <alignment horizontal="center" vertical="center" wrapText="1"/>
      <protection locked="0"/>
    </xf>
    <xf numFmtId="165" fontId="3" fillId="0" borderId="2" xfId="20956" applyNumberFormat="1" applyFont="1" applyBorder="1" applyAlignment="1" applyProtection="1">
      <alignment horizontal="center"/>
      <protection locked="0"/>
    </xf>
    <xf numFmtId="165" fontId="3" fillId="0" borderId="4" xfId="20956" applyNumberFormat="1" applyFont="1" applyBorder="1" applyAlignment="1" applyProtection="1">
      <alignment horizontal="center" vertical="center" wrapText="1"/>
      <protection locked="0"/>
    </xf>
    <xf numFmtId="165" fontId="3" fillId="0" borderId="4" xfId="20956" applyNumberFormat="1" applyFont="1" applyBorder="1" applyAlignment="1" applyProtection="1">
      <alignment horizontal="center"/>
      <protection locked="0"/>
    </xf>
    <xf numFmtId="1" fontId="3" fillId="0" borderId="2" xfId="20956" applyNumberFormat="1" applyFont="1" applyBorder="1" applyAlignment="1" applyProtection="1">
      <alignment horizontal="center"/>
      <protection locked="0"/>
    </xf>
    <xf numFmtId="1" fontId="4" fillId="35" borderId="18" xfId="20956" applyNumberFormat="1" applyFont="1" applyFill="1" applyBorder="1" applyAlignment="1">
      <alignment horizontal="center" vertical="center"/>
    </xf>
    <xf numFmtId="1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8" applyFont="1" applyBorder="1" applyAlignment="1">
      <alignment horizontal="center"/>
    </xf>
    <xf numFmtId="0" fontId="6" fillId="0" borderId="45" xfId="8" applyFont="1" applyBorder="1" applyAlignment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85" zoomScaleNormal="100" zoomScaleSheetLayoutView="85" workbookViewId="0"/>
  </sheetViews>
  <sheetFormatPr defaultRowHeight="15"/>
  <cols>
    <col min="1" max="1" width="9.7109375" style="118" bestFit="1" customWidth="1"/>
    <col min="2" max="2" width="128.7109375" style="94" bestFit="1" customWidth="1"/>
    <col min="3" max="3" width="39.42578125" customWidth="1"/>
  </cols>
  <sheetData>
    <row r="1" spans="1:3" s="1" customFormat="1">
      <c r="A1" s="116" t="s">
        <v>145</v>
      </c>
      <c r="B1" s="95" t="s">
        <v>121</v>
      </c>
      <c r="C1" s="92"/>
    </row>
    <row r="2" spans="1:3" s="96" customFormat="1">
      <c r="A2" s="117">
        <v>20</v>
      </c>
      <c r="B2" s="93" t="s">
        <v>123</v>
      </c>
    </row>
    <row r="3" spans="1:3" s="96" customFormat="1">
      <c r="A3" s="117">
        <v>21</v>
      </c>
      <c r="B3" s="93" t="s">
        <v>91</v>
      </c>
    </row>
    <row r="4" spans="1:3" s="96" customFormat="1">
      <c r="A4" s="117">
        <v>22</v>
      </c>
      <c r="B4" s="98" t="s">
        <v>133</v>
      </c>
    </row>
    <row r="5" spans="1:3" s="96" customFormat="1">
      <c r="A5" s="117">
        <v>23</v>
      </c>
      <c r="B5" s="98" t="s">
        <v>116</v>
      </c>
    </row>
    <row r="6" spans="1:3" s="96" customFormat="1">
      <c r="A6" s="117">
        <v>24</v>
      </c>
      <c r="B6" s="93" t="s">
        <v>131</v>
      </c>
    </row>
    <row r="7" spans="1:3" s="96" customFormat="1">
      <c r="A7" s="117">
        <v>25</v>
      </c>
      <c r="B7" s="97" t="s">
        <v>117</v>
      </c>
    </row>
    <row r="8" spans="1:3" s="96" customFormat="1">
      <c r="A8" s="117">
        <v>26</v>
      </c>
      <c r="B8" s="97" t="s">
        <v>119</v>
      </c>
    </row>
    <row r="9" spans="1:3" s="96" customFormat="1">
      <c r="A9" s="117">
        <v>27</v>
      </c>
      <c r="B9" s="97" t="s">
        <v>118</v>
      </c>
    </row>
    <row r="10" spans="1:3" s="1" customFormat="1">
      <c r="A10" s="119"/>
      <c r="B10" s="94"/>
      <c r="C10" s="92"/>
    </row>
    <row r="11" spans="1:3" s="1" customFormat="1" ht="45">
      <c r="A11" s="119"/>
      <c r="B11" s="104" t="s">
        <v>159</v>
      </c>
      <c r="C11" s="92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view="pageBreakPreview" zoomScale="70" zoomScaleNormal="100" zoomScaleSheetLayoutView="70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 activeCell="G1" sqref="G1:T1048576"/>
    </sheetView>
  </sheetViews>
  <sheetFormatPr defaultRowHeight="15"/>
  <cols>
    <col min="1" max="1" width="10.5703125" style="3" bestFit="1" customWidth="1"/>
    <col min="2" max="2" width="29.42578125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20" width="15.7109375" style="3" customWidth="1"/>
  </cols>
  <sheetData>
    <row r="1" spans="1:20" ht="15.75">
      <c r="A1" s="7" t="s">
        <v>57</v>
      </c>
      <c r="B1" s="164" t="s">
        <v>161</v>
      </c>
    </row>
    <row r="2" spans="1:20" s="10" customFormat="1" ht="15.75" customHeight="1">
      <c r="A2" s="10" t="s">
        <v>58</v>
      </c>
      <c r="B2" s="165">
        <v>44561</v>
      </c>
    </row>
    <row r="3" spans="1:20">
      <c r="A3" s="68"/>
      <c r="B3" s="121"/>
      <c r="C3" s="42"/>
      <c r="D3" s="42"/>
      <c r="E3" s="11"/>
      <c r="F3" s="19"/>
    </row>
    <row r="4" spans="1:20" ht="15.75" thickBot="1">
      <c r="A4" s="123" t="s">
        <v>146</v>
      </c>
      <c r="B4" s="124" t="s">
        <v>122</v>
      </c>
      <c r="C4" s="42"/>
      <c r="D4" s="42"/>
      <c r="E4" s="11"/>
      <c r="F4" s="19"/>
    </row>
    <row r="5" spans="1:20" s="45" customFormat="1">
      <c r="A5" s="125"/>
      <c r="B5" s="126" t="s">
        <v>0</v>
      </c>
      <c r="C5" s="71" t="s">
        <v>1</v>
      </c>
      <c r="D5" s="72" t="s">
        <v>2</v>
      </c>
      <c r="E5" s="60" t="s">
        <v>3</v>
      </c>
      <c r="F5" s="60" t="s">
        <v>4</v>
      </c>
      <c r="G5" s="206" t="s">
        <v>8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</row>
    <row r="6" spans="1:20" s="45" customFormat="1" ht="16.899999999999999" customHeight="1">
      <c r="A6" s="204"/>
      <c r="B6" s="208" t="s">
        <v>80</v>
      </c>
      <c r="C6" s="209" t="s">
        <v>79</v>
      </c>
      <c r="D6" s="209" t="s">
        <v>127</v>
      </c>
      <c r="E6" s="209" t="s">
        <v>73</v>
      </c>
      <c r="F6" s="209" t="s">
        <v>76</v>
      </c>
      <c r="G6" s="210" t="s">
        <v>75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</row>
    <row r="7" spans="1:20" s="45" customFormat="1" ht="14.65" customHeight="1">
      <c r="A7" s="204"/>
      <c r="B7" s="208"/>
      <c r="C7" s="209"/>
      <c r="D7" s="209"/>
      <c r="E7" s="209"/>
      <c r="F7" s="209"/>
      <c r="G7" s="65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5" customFormat="1" ht="94.5">
      <c r="A8" s="204"/>
      <c r="B8" s="208"/>
      <c r="C8" s="209"/>
      <c r="D8" s="209"/>
      <c r="E8" s="209"/>
      <c r="F8" s="209"/>
      <c r="G8" s="63" t="s">
        <v>27</v>
      </c>
      <c r="H8" s="64" t="s">
        <v>28</v>
      </c>
      <c r="I8" s="64" t="s">
        <v>29</v>
      </c>
      <c r="J8" s="64" t="s">
        <v>30</v>
      </c>
      <c r="K8" s="64" t="s">
        <v>31</v>
      </c>
      <c r="L8" s="64" t="s">
        <v>32</v>
      </c>
      <c r="M8" s="64" t="s">
        <v>33</v>
      </c>
      <c r="N8" s="64" t="s">
        <v>34</v>
      </c>
      <c r="O8" s="64" t="s">
        <v>35</v>
      </c>
      <c r="P8" s="64" t="s">
        <v>36</v>
      </c>
      <c r="Q8" s="64" t="s">
        <v>37</v>
      </c>
      <c r="R8" s="64" t="s">
        <v>38</v>
      </c>
      <c r="S8" s="64" t="s">
        <v>39</v>
      </c>
      <c r="T8" s="73" t="s">
        <v>40</v>
      </c>
    </row>
    <row r="9" spans="1:20" ht="26.25">
      <c r="A9" s="127"/>
      <c r="B9" s="128" t="s">
        <v>162</v>
      </c>
      <c r="C9" s="171">
        <v>82904327.615898162</v>
      </c>
      <c r="D9" s="171">
        <v>82339577.025898159</v>
      </c>
      <c r="E9" s="171">
        <v>26986427</v>
      </c>
      <c r="F9" s="201">
        <v>1</v>
      </c>
      <c r="G9" s="171">
        <v>26986427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5">
        <f>SUM(G9:K9,N9:S9)</f>
        <v>26986427</v>
      </c>
    </row>
    <row r="10" spans="1:20" ht="25.5">
      <c r="A10" s="127"/>
      <c r="B10" s="131" t="s">
        <v>163</v>
      </c>
      <c r="C10" s="171">
        <v>195855000.50039759</v>
      </c>
      <c r="D10" s="171">
        <v>195078577.47039759</v>
      </c>
      <c r="E10" s="171">
        <v>257849835</v>
      </c>
      <c r="F10" s="201">
        <v>2</v>
      </c>
      <c r="G10" s="171"/>
      <c r="H10" s="171">
        <v>203907519</v>
      </c>
      <c r="I10" s="171">
        <v>53942316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5">
        <f>SUM(G10:K10,N10:S10)</f>
        <v>257849835</v>
      </c>
    </row>
    <row r="11" spans="1:20" ht="26.25">
      <c r="A11" s="127"/>
      <c r="B11" s="128" t="s">
        <v>164</v>
      </c>
      <c r="C11" s="171">
        <v>917931356.4492414</v>
      </c>
      <c r="D11" s="171">
        <v>917931356.4492414</v>
      </c>
      <c r="E11" s="176">
        <v>824590352</v>
      </c>
      <c r="F11" s="201">
        <v>3</v>
      </c>
      <c r="G11" s="171"/>
      <c r="H11" s="171"/>
      <c r="I11" s="171"/>
      <c r="J11" s="171"/>
      <c r="K11" s="171"/>
      <c r="L11" s="171">
        <v>965168857</v>
      </c>
      <c r="M11" s="171">
        <v>-159165792</v>
      </c>
      <c r="N11" s="171">
        <v>806003065</v>
      </c>
      <c r="O11" s="171">
        <v>18587287</v>
      </c>
      <c r="P11" s="171"/>
      <c r="Q11" s="171"/>
      <c r="R11" s="171"/>
      <c r="S11" s="171"/>
      <c r="T11" s="175">
        <f t="shared" ref="T11:T19" si="0">SUM(G11:K11,N11:S11)</f>
        <v>824590352</v>
      </c>
    </row>
    <row r="12" spans="1:20" ht="26.25">
      <c r="A12" s="127"/>
      <c r="B12" s="128" t="s">
        <v>31</v>
      </c>
      <c r="C12" s="171">
        <v>51266345.900212251</v>
      </c>
      <c r="D12" s="171">
        <v>51263620.900212251</v>
      </c>
      <c r="E12" s="176">
        <v>51164677</v>
      </c>
      <c r="F12" s="201"/>
      <c r="G12" s="171"/>
      <c r="H12" s="171"/>
      <c r="I12" s="171"/>
      <c r="J12" s="171"/>
      <c r="K12" s="171">
        <v>49652580</v>
      </c>
      <c r="L12" s="171"/>
      <c r="M12" s="171"/>
      <c r="N12" s="171"/>
      <c r="O12" s="171">
        <v>1512097</v>
      </c>
      <c r="P12" s="171"/>
      <c r="Q12" s="171"/>
      <c r="R12" s="171"/>
      <c r="S12" s="171"/>
      <c r="T12" s="175">
        <f t="shared" si="0"/>
        <v>51164677</v>
      </c>
    </row>
    <row r="13" spans="1:20" ht="26.25">
      <c r="A13" s="127"/>
      <c r="B13" s="128" t="s">
        <v>165</v>
      </c>
      <c r="C13" s="171">
        <v>0</v>
      </c>
      <c r="D13" s="171">
        <v>9372300</v>
      </c>
      <c r="E13" s="176">
        <v>7793239</v>
      </c>
      <c r="F13" s="20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v>7793239</v>
      </c>
      <c r="R13" s="171"/>
      <c r="S13" s="171"/>
      <c r="T13" s="175">
        <f t="shared" si="0"/>
        <v>7793239</v>
      </c>
    </row>
    <row r="14" spans="1:20">
      <c r="A14" s="127"/>
      <c r="B14" s="128" t="s">
        <v>166</v>
      </c>
      <c r="C14" s="171">
        <v>12933565.089999998</v>
      </c>
      <c r="D14" s="171">
        <v>12841953.409999998</v>
      </c>
      <c r="E14" s="176">
        <v>16460275.280000001</v>
      </c>
      <c r="F14" s="20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>
        <v>16460275.280000001</v>
      </c>
      <c r="S14" s="171"/>
      <c r="T14" s="175">
        <f t="shared" si="0"/>
        <v>16460275.280000001</v>
      </c>
    </row>
    <row r="15" spans="1:20">
      <c r="A15" s="127"/>
      <c r="B15" s="128" t="s">
        <v>167</v>
      </c>
      <c r="C15" s="171">
        <v>2767482.9375905031</v>
      </c>
      <c r="D15" s="171">
        <v>2471347.6075905031</v>
      </c>
      <c r="E15" s="176">
        <v>2894988.96</v>
      </c>
      <c r="F15" s="20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>
        <v>2894988.96</v>
      </c>
      <c r="T15" s="175">
        <f t="shared" si="0"/>
        <v>2894988.96</v>
      </c>
    </row>
    <row r="16" spans="1:20">
      <c r="A16" s="127"/>
      <c r="B16" s="128" t="s">
        <v>168</v>
      </c>
      <c r="C16" s="171">
        <v>3913268.9799999995</v>
      </c>
      <c r="D16" s="171">
        <v>3903148.7199999997</v>
      </c>
      <c r="E16" s="176">
        <v>3903148.7199999997</v>
      </c>
      <c r="F16" s="20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>
        <v>3903148.7199999997</v>
      </c>
      <c r="S16" s="171"/>
      <c r="T16" s="175">
        <f t="shared" si="0"/>
        <v>3903148.7199999997</v>
      </c>
    </row>
    <row r="17" spans="1:20">
      <c r="A17" s="127"/>
      <c r="B17" s="128" t="s">
        <v>169</v>
      </c>
      <c r="C17" s="171">
        <v>8793.9938154281117</v>
      </c>
      <c r="D17" s="171">
        <v>0</v>
      </c>
      <c r="E17" s="176">
        <v>4627114</v>
      </c>
      <c r="F17" s="20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>
        <v>4627114</v>
      </c>
      <c r="T17" s="175">
        <f t="shared" si="0"/>
        <v>4627114</v>
      </c>
    </row>
    <row r="18" spans="1:20" ht="26.25">
      <c r="A18" s="127"/>
      <c r="B18" s="128" t="s">
        <v>170</v>
      </c>
      <c r="C18" s="171">
        <v>0</v>
      </c>
      <c r="D18" s="171">
        <v>0</v>
      </c>
      <c r="E18" s="176">
        <v>8423684</v>
      </c>
      <c r="F18" s="20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>
        <v>8423684</v>
      </c>
      <c r="T18" s="175">
        <f t="shared" si="0"/>
        <v>8423684</v>
      </c>
    </row>
    <row r="19" spans="1:20">
      <c r="A19" s="127"/>
      <c r="B19" s="132" t="s">
        <v>39</v>
      </c>
      <c r="C19" s="171">
        <v>84553943.030550644</v>
      </c>
      <c r="D19" s="171">
        <v>77486530.832315356</v>
      </c>
      <c r="E19" s="176">
        <v>19197566.039999999</v>
      </c>
      <c r="F19" s="201">
        <v>4</v>
      </c>
      <c r="G19" s="171"/>
      <c r="H19" s="171"/>
      <c r="I19" s="171"/>
      <c r="J19" s="171"/>
      <c r="K19" s="171"/>
      <c r="L19" s="171"/>
      <c r="M19" s="171"/>
      <c r="N19" s="171"/>
      <c r="O19" s="171">
        <v>37298</v>
      </c>
      <c r="P19" s="171">
        <v>15691955</v>
      </c>
      <c r="Q19" s="171"/>
      <c r="R19" s="171"/>
      <c r="S19" s="171">
        <v>3468313.04</v>
      </c>
      <c r="T19" s="175">
        <f t="shared" si="0"/>
        <v>19197566.039999999</v>
      </c>
    </row>
    <row r="20" spans="1:20" ht="15.75" thickBot="1">
      <c r="A20" s="59"/>
      <c r="B20" s="99" t="s">
        <v>40</v>
      </c>
      <c r="C20" s="172">
        <f t="shared" ref="C20:T20" si="1">SUM(C9:C19)</f>
        <v>1352134084.4977062</v>
      </c>
      <c r="D20" s="172">
        <f t="shared" si="1"/>
        <v>1352688412.4156554</v>
      </c>
      <c r="E20" s="172">
        <f t="shared" si="1"/>
        <v>1223891307</v>
      </c>
      <c r="F20" s="202"/>
      <c r="G20" s="172">
        <f t="shared" si="1"/>
        <v>26986427</v>
      </c>
      <c r="H20" s="172">
        <f t="shared" si="1"/>
        <v>203907519</v>
      </c>
      <c r="I20" s="172">
        <f t="shared" si="1"/>
        <v>53942316</v>
      </c>
      <c r="J20" s="172">
        <f t="shared" si="1"/>
        <v>0</v>
      </c>
      <c r="K20" s="172">
        <f t="shared" si="1"/>
        <v>49652580</v>
      </c>
      <c r="L20" s="172">
        <f t="shared" si="1"/>
        <v>965168857</v>
      </c>
      <c r="M20" s="172">
        <f t="shared" si="1"/>
        <v>-159165792</v>
      </c>
      <c r="N20" s="172">
        <f t="shared" si="1"/>
        <v>806003065</v>
      </c>
      <c r="O20" s="172">
        <f t="shared" si="1"/>
        <v>20136682</v>
      </c>
      <c r="P20" s="172">
        <f t="shared" si="1"/>
        <v>15691955</v>
      </c>
      <c r="Q20" s="172">
        <f t="shared" si="1"/>
        <v>7793239</v>
      </c>
      <c r="R20" s="172">
        <f>SUM(R9:R19)</f>
        <v>20363424</v>
      </c>
      <c r="S20" s="172">
        <f t="shared" si="1"/>
        <v>19414100</v>
      </c>
      <c r="T20" s="177">
        <f t="shared" si="1"/>
        <v>1223891307</v>
      </c>
    </row>
    <row r="21" spans="1:20" s="45" customFormat="1">
      <c r="A21" s="53"/>
      <c r="B21" s="60" t="s">
        <v>0</v>
      </c>
      <c r="C21" s="71" t="s">
        <v>1</v>
      </c>
      <c r="D21" s="72" t="s">
        <v>2</v>
      </c>
      <c r="E21" s="60" t="s">
        <v>3</v>
      </c>
      <c r="F21" s="60" t="s">
        <v>4</v>
      </c>
      <c r="G21" s="206" t="s">
        <v>8</v>
      </c>
      <c r="H21" s="206"/>
      <c r="I21" s="206"/>
      <c r="J21" s="206"/>
      <c r="K21" s="206"/>
      <c r="L21" s="206"/>
      <c r="M21" s="206"/>
      <c r="N21" s="206"/>
      <c r="O21" s="206"/>
      <c r="P21" s="207"/>
      <c r="Q21"/>
      <c r="R21"/>
      <c r="S21"/>
      <c r="T21"/>
    </row>
    <row r="22" spans="1:20" s="45" customFormat="1" ht="14.65" customHeight="1">
      <c r="A22" s="205"/>
      <c r="B22" s="213" t="s">
        <v>78</v>
      </c>
      <c r="C22" s="209" t="s">
        <v>77</v>
      </c>
      <c r="D22" s="209" t="s">
        <v>128</v>
      </c>
      <c r="E22" s="209" t="s">
        <v>73</v>
      </c>
      <c r="F22" s="209" t="s">
        <v>76</v>
      </c>
      <c r="G22" s="217" t="s">
        <v>75</v>
      </c>
      <c r="H22" s="217"/>
      <c r="I22" s="217"/>
      <c r="J22" s="217"/>
      <c r="K22" s="217"/>
      <c r="L22" s="217"/>
      <c r="M22" s="217"/>
      <c r="N22" s="217"/>
      <c r="O22" s="217"/>
      <c r="P22" s="218"/>
      <c r="Q22" s="3"/>
      <c r="R22" s="3"/>
      <c r="S22" s="3"/>
      <c r="T22" s="3"/>
    </row>
    <row r="23" spans="1:20" s="45" customFormat="1" ht="14.65" customHeight="1">
      <c r="A23" s="205"/>
      <c r="B23" s="214"/>
      <c r="C23" s="209"/>
      <c r="D23" s="209"/>
      <c r="E23" s="209"/>
      <c r="F23" s="209"/>
      <c r="G23" s="66">
        <v>13</v>
      </c>
      <c r="H23" s="67">
        <v>14</v>
      </c>
      <c r="I23" s="67">
        <v>15</v>
      </c>
      <c r="J23" s="67">
        <v>16</v>
      </c>
      <c r="K23" s="67">
        <v>17</v>
      </c>
      <c r="L23" s="67">
        <v>18</v>
      </c>
      <c r="M23" s="67">
        <v>19</v>
      </c>
      <c r="N23" s="67">
        <v>20</v>
      </c>
      <c r="O23" s="67">
        <v>21</v>
      </c>
      <c r="P23" s="75">
        <v>22</v>
      </c>
      <c r="Q23" s="3"/>
      <c r="R23" s="3"/>
      <c r="S23" s="3"/>
      <c r="T23" s="3"/>
    </row>
    <row r="24" spans="1:20" s="45" customFormat="1" ht="100.15" customHeight="1">
      <c r="A24" s="205"/>
      <c r="B24" s="215"/>
      <c r="C24" s="209"/>
      <c r="D24" s="209"/>
      <c r="E24" s="209"/>
      <c r="F24" s="209"/>
      <c r="G24" s="63" t="s">
        <v>41</v>
      </c>
      <c r="H24" s="64" t="s">
        <v>42</v>
      </c>
      <c r="I24" s="64" t="s">
        <v>43</v>
      </c>
      <c r="J24" s="64" t="s">
        <v>44</v>
      </c>
      <c r="K24" s="64" t="s">
        <v>45</v>
      </c>
      <c r="L24" s="64" t="s">
        <v>46</v>
      </c>
      <c r="M24" s="64" t="s">
        <v>47</v>
      </c>
      <c r="N24" s="64" t="s">
        <v>14</v>
      </c>
      <c r="O24" s="64" t="s">
        <v>48</v>
      </c>
      <c r="P24" s="73" t="s">
        <v>49</v>
      </c>
      <c r="Q24" s="3"/>
      <c r="R24" s="3"/>
      <c r="S24" s="3"/>
      <c r="T24" s="3"/>
    </row>
    <row r="25" spans="1:20" ht="25.5">
      <c r="A25" s="21"/>
      <c r="B25" s="173" t="s">
        <v>185</v>
      </c>
      <c r="C25" s="197">
        <v>15290.369999999999</v>
      </c>
      <c r="D25" s="197">
        <v>15290.369999999999</v>
      </c>
      <c r="E25" s="171">
        <v>162283</v>
      </c>
      <c r="F25" s="203"/>
      <c r="G25" s="171">
        <v>162283</v>
      </c>
      <c r="H25" s="179"/>
      <c r="I25" s="179"/>
      <c r="J25" s="179"/>
      <c r="K25" s="179"/>
      <c r="L25" s="179"/>
      <c r="M25" s="179"/>
      <c r="N25" s="179"/>
      <c r="O25" s="179"/>
      <c r="P25" s="180">
        <f t="shared" ref="P25:P32" si="2">SUM(G25:O25)</f>
        <v>162283</v>
      </c>
    </row>
    <row r="26" spans="1:20" ht="25.5">
      <c r="A26" s="21"/>
      <c r="B26" s="173" t="s">
        <v>186</v>
      </c>
      <c r="C26" s="198">
        <v>877320697.3099997</v>
      </c>
      <c r="D26" s="174">
        <v>888222899.8099997</v>
      </c>
      <c r="E26" s="171">
        <v>888028498</v>
      </c>
      <c r="F26" s="201"/>
      <c r="G26" s="174"/>
      <c r="H26" s="174">
        <v>317377486</v>
      </c>
      <c r="I26" s="174">
        <v>58791108</v>
      </c>
      <c r="J26" s="174">
        <v>498156601</v>
      </c>
      <c r="K26" s="174"/>
      <c r="L26" s="174"/>
      <c r="M26" s="174">
        <v>13703303</v>
      </c>
      <c r="N26" s="174"/>
      <c r="O26" s="174"/>
      <c r="P26" s="180">
        <f t="shared" si="2"/>
        <v>888028498</v>
      </c>
    </row>
    <row r="27" spans="1:20">
      <c r="A27" s="21"/>
      <c r="B27" s="69" t="s">
        <v>187</v>
      </c>
      <c r="C27" s="198">
        <v>2335084.4825718589</v>
      </c>
      <c r="D27" s="174">
        <v>2335084.4825718589</v>
      </c>
      <c r="E27" s="171">
        <v>1785292</v>
      </c>
      <c r="F27" s="201">
        <v>5</v>
      </c>
      <c r="G27" s="174"/>
      <c r="H27" s="174"/>
      <c r="I27" s="174"/>
      <c r="J27" s="174"/>
      <c r="K27" s="174"/>
      <c r="L27" s="174"/>
      <c r="M27" s="174"/>
      <c r="N27" s="174">
        <v>1785292</v>
      </c>
      <c r="O27" s="174"/>
      <c r="P27" s="180">
        <f t="shared" si="2"/>
        <v>1785292</v>
      </c>
    </row>
    <row r="28" spans="1:20" ht="26.25">
      <c r="A28" s="21"/>
      <c r="B28" s="22" t="s">
        <v>188</v>
      </c>
      <c r="C28" s="198">
        <v>5578719.9632932786</v>
      </c>
      <c r="D28" s="174">
        <v>5578719.9632932786</v>
      </c>
      <c r="E28" s="171">
        <v>4204095</v>
      </c>
      <c r="F28" s="201"/>
      <c r="G28" s="174"/>
      <c r="H28" s="174"/>
      <c r="I28" s="174"/>
      <c r="J28" s="174"/>
      <c r="K28" s="174"/>
      <c r="L28" s="174"/>
      <c r="M28" s="174"/>
      <c r="N28" s="174">
        <v>4204095</v>
      </c>
      <c r="O28" s="174"/>
      <c r="P28" s="180">
        <f t="shared" si="2"/>
        <v>4204095</v>
      </c>
    </row>
    <row r="29" spans="1:20" ht="39">
      <c r="A29" s="21"/>
      <c r="B29" s="22" t="s">
        <v>189</v>
      </c>
      <c r="C29" s="198">
        <v>3210638.25</v>
      </c>
      <c r="D29" s="174">
        <v>3029008.25</v>
      </c>
      <c r="E29" s="171">
        <v>0</v>
      </c>
      <c r="F29" s="201"/>
      <c r="G29" s="174"/>
      <c r="H29" s="174"/>
      <c r="I29" s="174"/>
      <c r="J29" s="174"/>
      <c r="K29" s="174"/>
      <c r="L29" s="174"/>
      <c r="M29" s="174"/>
      <c r="N29" s="174">
        <v>0</v>
      </c>
      <c r="O29" s="174"/>
      <c r="P29" s="180">
        <f t="shared" si="2"/>
        <v>0</v>
      </c>
    </row>
    <row r="30" spans="1:20">
      <c r="A30" s="21"/>
      <c r="B30" s="22" t="s">
        <v>190</v>
      </c>
      <c r="C30" s="198">
        <v>3171001.6330797439</v>
      </c>
      <c r="D30" s="174">
        <v>2814389.1030797437</v>
      </c>
      <c r="E30" s="171">
        <v>3300090.8899999997</v>
      </c>
      <c r="F30" s="201"/>
      <c r="G30" s="174"/>
      <c r="H30" s="174"/>
      <c r="I30" s="174"/>
      <c r="J30" s="174"/>
      <c r="K30" s="174"/>
      <c r="L30" s="174"/>
      <c r="M30" s="174"/>
      <c r="N30" s="174">
        <v>3300090.8899999997</v>
      </c>
      <c r="O30" s="174"/>
      <c r="P30" s="180">
        <f t="shared" si="2"/>
        <v>3300090.8899999997</v>
      </c>
    </row>
    <row r="31" spans="1:20">
      <c r="A31" s="21"/>
      <c r="B31" s="22" t="s">
        <v>14</v>
      </c>
      <c r="C31" s="198">
        <v>10638272.99</v>
      </c>
      <c r="D31" s="174">
        <v>2984415.0000000014</v>
      </c>
      <c r="E31" s="171">
        <v>12442006.109999999</v>
      </c>
      <c r="F31" s="201"/>
      <c r="G31" s="174"/>
      <c r="H31" s="174"/>
      <c r="I31" s="174"/>
      <c r="J31" s="174"/>
      <c r="K31" s="174"/>
      <c r="L31" s="174"/>
      <c r="M31" s="174">
        <v>124416</v>
      </c>
      <c r="N31" s="174">
        <v>12317590.109999999</v>
      </c>
      <c r="O31" s="174"/>
      <c r="P31" s="180">
        <f t="shared" si="2"/>
        <v>12442006.109999999</v>
      </c>
    </row>
    <row r="32" spans="1:20">
      <c r="A32" s="21"/>
      <c r="B32" s="22" t="s">
        <v>191</v>
      </c>
      <c r="C32" s="198">
        <v>96980655.660000011</v>
      </c>
      <c r="D32" s="174">
        <v>96980655.660000011</v>
      </c>
      <c r="E32" s="171">
        <v>120826004</v>
      </c>
      <c r="F32" s="201">
        <v>6</v>
      </c>
      <c r="G32" s="174"/>
      <c r="H32" s="174"/>
      <c r="I32" s="174"/>
      <c r="J32" s="174"/>
      <c r="K32" s="174"/>
      <c r="L32" s="174"/>
      <c r="M32" s="174">
        <v>19604</v>
      </c>
      <c r="N32" s="174"/>
      <c r="O32" s="174">
        <v>120806400</v>
      </c>
      <c r="P32" s="180">
        <f t="shared" si="2"/>
        <v>120826004</v>
      </c>
    </row>
    <row r="33" spans="1:20" ht="15.75" thickBot="1">
      <c r="A33" s="59"/>
      <c r="B33" s="100" t="s">
        <v>49</v>
      </c>
      <c r="C33" s="172">
        <f t="shared" ref="C33:P33" si="3">SUM(C25:C32)</f>
        <v>999250360.65894461</v>
      </c>
      <c r="D33" s="172">
        <f t="shared" si="3"/>
        <v>1001960462.6389446</v>
      </c>
      <c r="E33" s="172">
        <f t="shared" si="3"/>
        <v>1030748269</v>
      </c>
      <c r="F33" s="172">
        <f t="shared" si="3"/>
        <v>11</v>
      </c>
      <c r="G33" s="172">
        <f t="shared" si="3"/>
        <v>162283</v>
      </c>
      <c r="H33" s="172">
        <f t="shared" si="3"/>
        <v>317377486</v>
      </c>
      <c r="I33" s="172">
        <f t="shared" si="3"/>
        <v>58791108</v>
      </c>
      <c r="J33" s="172">
        <f t="shared" si="3"/>
        <v>498156601</v>
      </c>
      <c r="K33" s="172">
        <f t="shared" si="3"/>
        <v>0</v>
      </c>
      <c r="L33" s="172">
        <f t="shared" si="3"/>
        <v>0</v>
      </c>
      <c r="M33" s="172">
        <f t="shared" si="3"/>
        <v>13847323</v>
      </c>
      <c r="N33" s="172">
        <f t="shared" si="3"/>
        <v>21607068</v>
      </c>
      <c r="O33" s="172">
        <f t="shared" si="3"/>
        <v>120806400</v>
      </c>
      <c r="P33" s="177">
        <f t="shared" si="3"/>
        <v>1030748269</v>
      </c>
    </row>
    <row r="34" spans="1:20" s="45" customFormat="1">
      <c r="A34" s="53"/>
      <c r="B34" s="60" t="s">
        <v>0</v>
      </c>
      <c r="C34" s="71" t="s">
        <v>1</v>
      </c>
      <c r="D34" s="72" t="s">
        <v>2</v>
      </c>
      <c r="E34" s="60" t="s">
        <v>3</v>
      </c>
      <c r="F34" s="60" t="s">
        <v>4</v>
      </c>
      <c r="G34" s="206" t="s">
        <v>8</v>
      </c>
      <c r="H34" s="206"/>
      <c r="I34" s="206"/>
      <c r="J34" s="206"/>
      <c r="K34" s="206"/>
      <c r="L34" s="206"/>
      <c r="M34" s="206"/>
      <c r="N34" s="207"/>
      <c r="O34"/>
      <c r="P34"/>
      <c r="Q34"/>
      <c r="R34"/>
      <c r="S34"/>
      <c r="T34"/>
    </row>
    <row r="35" spans="1:20" s="45" customFormat="1" ht="40.15" customHeight="1">
      <c r="A35" s="205"/>
      <c r="B35" s="213" t="s">
        <v>139</v>
      </c>
      <c r="C35" s="209" t="s">
        <v>77</v>
      </c>
      <c r="D35" s="209" t="s">
        <v>128</v>
      </c>
      <c r="E35" s="209" t="s">
        <v>73</v>
      </c>
      <c r="F35" s="209" t="s">
        <v>76</v>
      </c>
      <c r="G35" s="219" t="s">
        <v>75</v>
      </c>
      <c r="H35" s="220"/>
      <c r="I35" s="220"/>
      <c r="J35" s="220"/>
      <c r="K35" s="220"/>
      <c r="L35" s="220"/>
      <c r="M35" s="220"/>
      <c r="N35" s="221"/>
      <c r="O35"/>
      <c r="P35"/>
      <c r="Q35"/>
      <c r="R35"/>
      <c r="S35"/>
      <c r="T35"/>
    </row>
    <row r="36" spans="1:20" s="45" customFormat="1" ht="13.9" customHeight="1">
      <c r="A36" s="205"/>
      <c r="B36" s="214"/>
      <c r="C36" s="209"/>
      <c r="D36" s="209"/>
      <c r="E36" s="209"/>
      <c r="F36" s="209"/>
      <c r="G36" s="20">
        <v>23</v>
      </c>
      <c r="H36" s="20">
        <v>24</v>
      </c>
      <c r="I36" s="20">
        <v>25</v>
      </c>
      <c r="J36" s="20">
        <v>26</v>
      </c>
      <c r="K36" s="20">
        <v>27</v>
      </c>
      <c r="L36" s="20">
        <v>28</v>
      </c>
      <c r="M36" s="20">
        <v>29</v>
      </c>
      <c r="N36" s="74">
        <v>30</v>
      </c>
      <c r="O36" s="3"/>
      <c r="P36" s="68"/>
      <c r="Q36" s="68"/>
      <c r="R36" s="68"/>
      <c r="S36" s="3"/>
      <c r="T36" s="3"/>
    </row>
    <row r="37" spans="1:20" s="45" customFormat="1" ht="102" customHeight="1">
      <c r="A37" s="205"/>
      <c r="B37" s="215"/>
      <c r="C37" s="209"/>
      <c r="D37" s="209"/>
      <c r="E37" s="209"/>
      <c r="F37" s="209"/>
      <c r="G37" s="64" t="s">
        <v>50</v>
      </c>
      <c r="H37" s="64" t="s">
        <v>51</v>
      </c>
      <c r="I37" s="64" t="s">
        <v>52</v>
      </c>
      <c r="J37" s="64" t="s">
        <v>53</v>
      </c>
      <c r="K37" s="64" t="s">
        <v>54</v>
      </c>
      <c r="L37" s="64" t="s">
        <v>55</v>
      </c>
      <c r="M37" s="64" t="s">
        <v>9</v>
      </c>
      <c r="N37" s="73" t="s">
        <v>56</v>
      </c>
      <c r="O37" s="3"/>
      <c r="P37" s="68"/>
      <c r="Q37" s="68"/>
      <c r="R37" s="68"/>
      <c r="S37" s="3"/>
      <c r="T37" s="3"/>
    </row>
    <row r="38" spans="1:20">
      <c r="A38" s="21"/>
      <c r="B38" s="70" t="s">
        <v>192</v>
      </c>
      <c r="C38" s="199">
        <v>114430000</v>
      </c>
      <c r="D38" s="199">
        <v>114430000</v>
      </c>
      <c r="E38" s="171">
        <v>114430000</v>
      </c>
      <c r="F38" s="178"/>
      <c r="G38" s="171">
        <v>114430000</v>
      </c>
      <c r="H38" s="179"/>
      <c r="I38" s="179"/>
      <c r="J38" s="179"/>
      <c r="K38" s="179"/>
      <c r="L38" s="179"/>
      <c r="M38" s="179"/>
      <c r="N38" s="180">
        <f t="shared" ref="N38:N41" si="4">SUM(G38:M38)</f>
        <v>114430000</v>
      </c>
      <c r="P38" s="43"/>
      <c r="Q38" s="43"/>
      <c r="R38" s="43"/>
    </row>
    <row r="39" spans="1:20">
      <c r="A39" s="21"/>
      <c r="B39" s="70" t="s">
        <v>193</v>
      </c>
      <c r="C39" s="200">
        <v>25763611.867281232</v>
      </c>
      <c r="D39" s="181">
        <v>25763611.867281232</v>
      </c>
      <c r="E39" s="176">
        <v>0</v>
      </c>
      <c r="F39" s="181"/>
      <c r="G39" s="174"/>
      <c r="H39" s="174"/>
      <c r="I39" s="174"/>
      <c r="J39" s="174"/>
      <c r="K39" s="174"/>
      <c r="L39" s="174"/>
      <c r="M39" s="174"/>
      <c r="N39" s="180">
        <f t="shared" si="4"/>
        <v>0</v>
      </c>
    </row>
    <row r="40" spans="1:20">
      <c r="A40" s="21"/>
      <c r="B40" s="70" t="s">
        <v>55</v>
      </c>
      <c r="C40" s="200">
        <v>211765291.84577984</v>
      </c>
      <c r="D40" s="181">
        <v>210534337.89942896</v>
      </c>
      <c r="E40" s="171">
        <v>78713038</v>
      </c>
      <c r="F40" s="181"/>
      <c r="G40" s="174"/>
      <c r="H40" s="174"/>
      <c r="I40" s="174"/>
      <c r="J40" s="174"/>
      <c r="K40" s="174">
        <v>7438034</v>
      </c>
      <c r="L40" s="174">
        <v>71407664</v>
      </c>
      <c r="M40" s="174">
        <v>-132660</v>
      </c>
      <c r="N40" s="180">
        <f t="shared" si="4"/>
        <v>78713038</v>
      </c>
    </row>
    <row r="41" spans="1:20">
      <c r="A41" s="21"/>
      <c r="B41" s="5" t="s">
        <v>194</v>
      </c>
      <c r="C41" s="198">
        <v>924820.50569999951</v>
      </c>
      <c r="D41" s="174">
        <v>0</v>
      </c>
      <c r="E41" s="176">
        <v>0</v>
      </c>
      <c r="F41" s="174"/>
      <c r="G41" s="174"/>
      <c r="H41" s="174"/>
      <c r="I41" s="174"/>
      <c r="J41" s="174"/>
      <c r="K41" s="174"/>
      <c r="L41" s="174"/>
      <c r="M41" s="174"/>
      <c r="N41" s="180">
        <f t="shared" si="4"/>
        <v>0</v>
      </c>
    </row>
    <row r="42" spans="1:20" ht="15.75" thickBot="1">
      <c r="A42" s="59"/>
      <c r="B42" s="100" t="s">
        <v>74</v>
      </c>
      <c r="C42" s="172">
        <f t="shared" ref="C42:N42" si="5">SUM(C38:C41)</f>
        <v>352883724.21876109</v>
      </c>
      <c r="D42" s="172">
        <f t="shared" si="5"/>
        <v>350727949.76671016</v>
      </c>
      <c r="E42" s="172">
        <f t="shared" si="5"/>
        <v>193143038</v>
      </c>
      <c r="F42" s="172">
        <f t="shared" si="5"/>
        <v>0</v>
      </c>
      <c r="G42" s="172">
        <f t="shared" si="5"/>
        <v>114430000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7438034</v>
      </c>
      <c r="L42" s="172">
        <f t="shared" si="5"/>
        <v>71407664</v>
      </c>
      <c r="M42" s="172">
        <f t="shared" si="5"/>
        <v>-132660</v>
      </c>
      <c r="N42" s="177">
        <f t="shared" si="5"/>
        <v>193143038</v>
      </c>
    </row>
    <row r="45" spans="1:20" s="4" customFormat="1">
      <c r="A45" s="9">
        <v>1</v>
      </c>
      <c r="B45" s="9" t="s">
        <v>195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11"/>
      <c r="Q45" s="11"/>
      <c r="R45" s="11"/>
      <c r="S45" s="11"/>
      <c r="T45" s="11"/>
    </row>
    <row r="46" spans="1:20" s="4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11"/>
      <c r="Q46" s="11"/>
      <c r="R46" s="11"/>
      <c r="S46" s="11"/>
      <c r="T46" s="11"/>
    </row>
    <row r="47" spans="1:20" s="4" customFormat="1">
      <c r="A47" s="9">
        <v>2</v>
      </c>
      <c r="B47" s="9" t="s">
        <v>196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11"/>
      <c r="Q47" s="11"/>
      <c r="R47" s="11"/>
      <c r="S47" s="11"/>
      <c r="T47" s="11"/>
    </row>
    <row r="48" spans="1:20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20" ht="24.75" customHeight="1">
      <c r="A49" s="9">
        <v>3</v>
      </c>
      <c r="B49" s="216" t="s">
        <v>197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1:2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20">
      <c r="A51" s="9">
        <v>4</v>
      </c>
      <c r="B51" s="9" t="s">
        <v>198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20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44"/>
    </row>
    <row r="53" spans="1:20">
      <c r="A53" s="9">
        <v>5</v>
      </c>
      <c r="B53" s="9" t="s">
        <v>199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20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20">
      <c r="A55" s="9">
        <v>6</v>
      </c>
      <c r="B55" s="9" t="s">
        <v>200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25">
    <mergeCell ref="B49:T49"/>
    <mergeCell ref="G22:P22"/>
    <mergeCell ref="G34:N34"/>
    <mergeCell ref="B35:B37"/>
    <mergeCell ref="C35:C37"/>
    <mergeCell ref="D35:D37"/>
    <mergeCell ref="E35:E37"/>
    <mergeCell ref="F35:F37"/>
    <mergeCell ref="G35:N35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39" orientation="landscape" horizontalDpi="4294967295" verticalDpi="4294967295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4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5"/>
  <cols>
    <col min="1" max="1" width="10.5703125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1.42578125" style="3" bestFit="1" customWidth="1"/>
  </cols>
  <sheetData>
    <row r="1" spans="1:8" ht="15.75">
      <c r="A1" s="168" t="s">
        <v>57</v>
      </c>
      <c r="B1" s="14" t="s">
        <v>161</v>
      </c>
    </row>
    <row r="2" spans="1:8" ht="15.75">
      <c r="A2" s="168" t="s">
        <v>58</v>
      </c>
      <c r="B2" s="170">
        <v>44561</v>
      </c>
      <c r="C2" s="168"/>
      <c r="D2" s="168"/>
      <c r="E2" s="168"/>
      <c r="F2" s="168"/>
      <c r="G2" s="168"/>
      <c r="H2" s="168"/>
    </row>
    <row r="3" spans="1:8" ht="15.75">
      <c r="A3" s="168"/>
      <c r="B3" s="168"/>
      <c r="C3" s="168"/>
      <c r="D3" s="168"/>
      <c r="E3" s="168"/>
      <c r="F3" s="168"/>
      <c r="G3" s="168"/>
      <c r="H3" s="168"/>
    </row>
    <row r="4" spans="1:8" ht="15.75" thickBot="1">
      <c r="A4" s="169" t="s">
        <v>147</v>
      </c>
      <c r="B4" s="15" t="s">
        <v>91</v>
      </c>
    </row>
    <row r="5" spans="1:8" ht="14.65" customHeight="1">
      <c r="A5" s="228"/>
      <c r="B5" s="222" t="s">
        <v>90</v>
      </c>
      <c r="C5" s="224" t="s">
        <v>124</v>
      </c>
      <c r="D5" s="222" t="s">
        <v>89</v>
      </c>
      <c r="E5" s="222"/>
      <c r="F5" s="222"/>
      <c r="G5" s="222"/>
      <c r="H5" s="226" t="s">
        <v>88</v>
      </c>
    </row>
    <row r="6" spans="1:8" ht="38.25">
      <c r="A6" s="229"/>
      <c r="B6" s="223"/>
      <c r="C6" s="225"/>
      <c r="D6" s="163" t="s">
        <v>87</v>
      </c>
      <c r="E6" s="163" t="s">
        <v>86</v>
      </c>
      <c r="F6" s="163" t="s">
        <v>85</v>
      </c>
      <c r="G6" s="163" t="s">
        <v>84</v>
      </c>
      <c r="H6" s="227"/>
    </row>
    <row r="7" spans="1:8" ht="15.75">
      <c r="A7" s="166">
        <v>1</v>
      </c>
      <c r="B7" s="5" t="s">
        <v>171</v>
      </c>
      <c r="C7" s="39" t="s">
        <v>83</v>
      </c>
      <c r="D7" s="5"/>
      <c r="E7" s="5"/>
      <c r="F7" s="39" t="s">
        <v>81</v>
      </c>
      <c r="G7" s="39"/>
      <c r="H7" s="167" t="s">
        <v>172</v>
      </c>
    </row>
    <row r="8" spans="1:8" ht="15.75">
      <c r="A8" s="166">
        <v>2</v>
      </c>
      <c r="B8" s="5" t="s">
        <v>173</v>
      </c>
      <c r="C8" s="39" t="s">
        <v>83</v>
      </c>
      <c r="D8" s="5"/>
      <c r="E8" s="5"/>
      <c r="F8" s="39" t="s">
        <v>81</v>
      </c>
      <c r="G8" s="5"/>
      <c r="H8" s="167" t="s">
        <v>174</v>
      </c>
    </row>
    <row r="9" spans="1:8" ht="15.75">
      <c r="A9" s="166">
        <v>3</v>
      </c>
      <c r="B9" s="5" t="s">
        <v>175</v>
      </c>
      <c r="C9" s="39" t="s">
        <v>82</v>
      </c>
      <c r="D9" s="5"/>
      <c r="E9" s="5"/>
      <c r="F9" s="39"/>
      <c r="G9" s="39" t="s">
        <v>81</v>
      </c>
      <c r="H9" s="167" t="s">
        <v>176</v>
      </c>
    </row>
    <row r="10" spans="1:8" ht="15.75">
      <c r="A10" s="166">
        <v>4</v>
      </c>
      <c r="B10" s="5" t="s">
        <v>177</v>
      </c>
      <c r="C10" s="39" t="s">
        <v>82</v>
      </c>
      <c r="D10" s="5"/>
      <c r="E10" s="5"/>
      <c r="F10" s="39"/>
      <c r="G10" s="39" t="s">
        <v>81</v>
      </c>
      <c r="H10" s="167" t="s">
        <v>178</v>
      </c>
    </row>
    <row r="11" spans="1:8" ht="15.75">
      <c r="A11" s="166">
        <v>5</v>
      </c>
      <c r="B11" s="5" t="s">
        <v>179</v>
      </c>
      <c r="C11" s="39" t="s">
        <v>83</v>
      </c>
      <c r="D11" s="5"/>
      <c r="E11" s="5"/>
      <c r="F11" s="39"/>
      <c r="G11" s="39" t="s">
        <v>81</v>
      </c>
      <c r="H11" s="167" t="s">
        <v>180</v>
      </c>
    </row>
    <row r="12" spans="1:8" ht="15.75">
      <c r="A12" s="166">
        <v>6</v>
      </c>
      <c r="B12" s="5" t="s">
        <v>181</v>
      </c>
      <c r="C12" s="39" t="s">
        <v>82</v>
      </c>
      <c r="D12" s="5"/>
      <c r="E12" s="5"/>
      <c r="F12" s="39"/>
      <c r="G12" s="39" t="s">
        <v>81</v>
      </c>
      <c r="H12" s="167" t="s">
        <v>182</v>
      </c>
    </row>
    <row r="13" spans="1:8" ht="15.75">
      <c r="A13" s="166">
        <v>7</v>
      </c>
      <c r="B13" s="5" t="s">
        <v>183</v>
      </c>
      <c r="C13" s="39" t="s">
        <v>83</v>
      </c>
      <c r="D13" s="5"/>
      <c r="E13" s="5"/>
      <c r="F13" s="39"/>
      <c r="G13" s="39" t="s">
        <v>81</v>
      </c>
      <c r="H13" s="167" t="s">
        <v>184</v>
      </c>
    </row>
    <row r="14" spans="1:8" ht="15.75">
      <c r="A14" s="16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/>
  </sheetViews>
  <sheetFormatPr defaultColWidth="9.28515625" defaultRowHeight="12.75"/>
  <cols>
    <col min="1" max="1" width="10.5703125" style="3" bestFit="1" customWidth="1"/>
    <col min="2" max="2" width="70.28515625" style="3" customWidth="1"/>
    <col min="3" max="5" width="10.7109375" style="3" customWidth="1"/>
    <col min="6" max="16384" width="9.28515625" style="3"/>
  </cols>
  <sheetData>
    <row r="1" spans="1:12">
      <c r="A1" s="121" t="s">
        <v>57</v>
      </c>
      <c r="B1" s="164" t="s">
        <v>161</v>
      </c>
    </row>
    <row r="2" spans="1:12" ht="15">
      <c r="A2" s="121" t="s">
        <v>58</v>
      </c>
      <c r="B2" s="165">
        <v>44561</v>
      </c>
    </row>
    <row r="3" spans="1:12">
      <c r="A3" s="68"/>
      <c r="B3" s="121"/>
    </row>
    <row r="4" spans="1:12" ht="13.5" thickBot="1">
      <c r="A4" s="122" t="s">
        <v>148</v>
      </c>
      <c r="B4" s="46" t="s">
        <v>133</v>
      </c>
      <c r="C4" s="27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0"/>
      <c r="B5" s="58"/>
      <c r="C5" s="61" t="s">
        <v>5</v>
      </c>
      <c r="D5" s="61" t="s">
        <v>6</v>
      </c>
      <c r="E5" s="62" t="s">
        <v>7</v>
      </c>
      <c r="F5" s="8"/>
    </row>
    <row r="6" spans="1:12">
      <c r="A6" s="21">
        <v>1</v>
      </c>
      <c r="B6" s="5" t="s">
        <v>13</v>
      </c>
      <c r="C6" s="174">
        <v>2375343.1</v>
      </c>
      <c r="D6" s="174">
        <v>57303.28</v>
      </c>
      <c r="E6" s="182">
        <v>36409.776000000005</v>
      </c>
      <c r="F6" s="8"/>
    </row>
    <row r="7" spans="1:12">
      <c r="A7" s="21">
        <v>2</v>
      </c>
      <c r="B7" s="26" t="s">
        <v>115</v>
      </c>
      <c r="C7" s="174">
        <v>2346046.9899999998</v>
      </c>
      <c r="D7" s="174">
        <v>0</v>
      </c>
      <c r="E7" s="182">
        <v>0</v>
      </c>
      <c r="F7" s="8"/>
    </row>
    <row r="8" spans="1:12">
      <c r="A8" s="21">
        <v>3</v>
      </c>
      <c r="B8" s="5" t="s">
        <v>129</v>
      </c>
      <c r="C8" s="174">
        <v>4</v>
      </c>
      <c r="D8" s="174">
        <v>0</v>
      </c>
      <c r="E8" s="182">
        <v>0</v>
      </c>
    </row>
    <row r="9" spans="1:12" ht="13.5" thickBot="1">
      <c r="A9" s="59">
        <v>4</v>
      </c>
      <c r="B9" s="56" t="s">
        <v>108</v>
      </c>
      <c r="C9" s="183">
        <v>2349451.7699999996</v>
      </c>
      <c r="D9" s="183">
        <v>17543.3</v>
      </c>
      <c r="E9" s="184">
        <v>26244.816000000003</v>
      </c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/>
  </sheetViews>
  <sheetFormatPr defaultColWidth="9.28515625" defaultRowHeight="12.75"/>
  <cols>
    <col min="1" max="1" width="10.5703125" style="3" bestFit="1" customWidth="1"/>
    <col min="2" max="2" width="52.5703125" style="3" customWidth="1"/>
    <col min="3" max="3" width="12" style="3" customWidth="1"/>
    <col min="4" max="5" width="13.5703125" style="3" bestFit="1" customWidth="1"/>
    <col min="6" max="6" width="24.28515625" style="3" customWidth="1"/>
    <col min="7" max="7" width="27.5703125" style="3" customWidth="1"/>
    <col min="8" max="16384" width="9.28515625" style="3"/>
  </cols>
  <sheetData>
    <row r="1" spans="1:8">
      <c r="A1" s="3" t="s">
        <v>57</v>
      </c>
      <c r="B1" s="164" t="s">
        <v>161</v>
      </c>
    </row>
    <row r="2" spans="1:8" ht="15">
      <c r="A2" s="8" t="s">
        <v>58</v>
      </c>
      <c r="B2" s="165">
        <v>44561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2" t="s">
        <v>149</v>
      </c>
      <c r="B4" s="47" t="s">
        <v>116</v>
      </c>
      <c r="F4" s="8"/>
      <c r="G4" s="8"/>
      <c r="H4" s="8"/>
    </row>
    <row r="5" spans="1:8">
      <c r="A5" s="76"/>
      <c r="B5" s="58"/>
      <c r="C5" s="58" t="s">
        <v>0</v>
      </c>
      <c r="D5" s="58" t="s">
        <v>1</v>
      </c>
      <c r="E5" s="58" t="s">
        <v>2</v>
      </c>
      <c r="F5" s="58" t="s">
        <v>3</v>
      </c>
      <c r="G5" s="25" t="s">
        <v>4</v>
      </c>
      <c r="H5" s="8"/>
    </row>
    <row r="6" spans="1:8" s="11" customFormat="1" ht="76.5">
      <c r="A6" s="101"/>
      <c r="B6" s="22"/>
      <c r="C6" s="91" t="s">
        <v>5</v>
      </c>
      <c r="D6" s="91" t="s">
        <v>6</v>
      </c>
      <c r="E6" s="91" t="s">
        <v>7</v>
      </c>
      <c r="F6" s="67" t="s">
        <v>125</v>
      </c>
      <c r="G6" s="103" t="s">
        <v>126</v>
      </c>
      <c r="H6" s="102"/>
    </row>
    <row r="7" spans="1:8">
      <c r="A7" s="77">
        <v>1</v>
      </c>
      <c r="B7" s="5" t="s">
        <v>59</v>
      </c>
      <c r="C7" s="174">
        <v>48958815</v>
      </c>
      <c r="D7" s="174">
        <v>40962727</v>
      </c>
      <c r="E7" s="174">
        <v>55243614</v>
      </c>
      <c r="F7" s="230"/>
      <c r="G7" s="231"/>
      <c r="H7" s="8"/>
    </row>
    <row r="8" spans="1:8">
      <c r="A8" s="77">
        <v>2</v>
      </c>
      <c r="B8" s="48" t="s">
        <v>15</v>
      </c>
      <c r="C8" s="174">
        <v>11305141</v>
      </c>
      <c r="D8" s="174">
        <v>10355501</v>
      </c>
      <c r="E8" s="174">
        <v>1710628</v>
      </c>
      <c r="F8" s="232"/>
      <c r="G8" s="233"/>
    </row>
    <row r="9" spans="1:8">
      <c r="A9" s="77">
        <v>3</v>
      </c>
      <c r="B9" s="49" t="s">
        <v>130</v>
      </c>
      <c r="C9" s="174">
        <v>13012</v>
      </c>
      <c r="D9" s="174">
        <v>6350</v>
      </c>
      <c r="E9" s="174">
        <v>59265</v>
      </c>
      <c r="F9" s="234"/>
      <c r="G9" s="235"/>
    </row>
    <row r="10" spans="1:8" ht="13.5" thickBot="1">
      <c r="A10" s="78">
        <v>4</v>
      </c>
      <c r="B10" s="79" t="s">
        <v>60</v>
      </c>
      <c r="C10" s="183">
        <f>C7+C8-C9</f>
        <v>60250944</v>
      </c>
      <c r="D10" s="183">
        <f>D7+D8-D9</f>
        <v>51311878</v>
      </c>
      <c r="E10" s="183">
        <f>E7+E8-E9</f>
        <v>56894977</v>
      </c>
      <c r="F10" s="185">
        <f>SUMIF(C10:E10, "&gt;=0",C10:E10)/3</f>
        <v>56152599.666666664</v>
      </c>
      <c r="G10" s="186">
        <f>F10*15%/8%</f>
        <v>105286124.37499999</v>
      </c>
    </row>
    <row r="11" spans="1:8">
      <c r="A11" s="23"/>
      <c r="B11" s="8"/>
      <c r="C11" s="8"/>
      <c r="D11" s="8"/>
      <c r="E11" s="8"/>
      <c r="F11" s="157"/>
    </row>
  </sheetData>
  <mergeCells count="1">
    <mergeCell ref="F7:G9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/>
  </sheetViews>
  <sheetFormatPr defaultColWidth="9.28515625" defaultRowHeight="12.75"/>
  <cols>
    <col min="1" max="1" width="10.5703125" style="28" bestFit="1" customWidth="1"/>
    <col min="2" max="2" width="16.28515625" style="3" customWidth="1"/>
    <col min="3" max="3" width="42.7109375" style="3" customWidth="1"/>
    <col min="4" max="5" width="33.42578125" style="3" customWidth="1"/>
    <col min="6" max="6" width="38.7109375" style="3" customWidth="1"/>
    <col min="7" max="16384" width="9.28515625" style="3"/>
  </cols>
  <sheetData>
    <row r="1" spans="1:9">
      <c r="A1" s="2" t="s">
        <v>57</v>
      </c>
      <c r="B1" s="164" t="s">
        <v>161</v>
      </c>
    </row>
    <row r="2" spans="1:9" ht="15">
      <c r="A2" s="2" t="s">
        <v>58</v>
      </c>
      <c r="B2" s="165">
        <v>44561</v>
      </c>
    </row>
    <row r="3" spans="1:9">
      <c r="A3" s="2"/>
    </row>
    <row r="4" spans="1:9" ht="13.5" thickBot="1">
      <c r="A4" s="122" t="s">
        <v>150</v>
      </c>
      <c r="B4" s="29" t="s">
        <v>158</v>
      </c>
      <c r="D4" s="13"/>
      <c r="E4" s="13"/>
      <c r="F4" s="13"/>
    </row>
    <row r="5" spans="1:9" s="9" customFormat="1" ht="28.5">
      <c r="A5" s="80"/>
      <c r="B5" s="81"/>
      <c r="C5" s="81"/>
      <c r="D5" s="89" t="s">
        <v>141</v>
      </c>
      <c r="E5" s="89" t="s">
        <v>142</v>
      </c>
      <c r="F5" s="90" t="s">
        <v>109</v>
      </c>
    </row>
    <row r="6" spans="1:9" ht="15" customHeight="1">
      <c r="A6" s="82">
        <v>1</v>
      </c>
      <c r="B6" s="236" t="s">
        <v>21</v>
      </c>
      <c r="C6" s="16" t="s">
        <v>18</v>
      </c>
      <c r="D6" s="138">
        <v>5</v>
      </c>
      <c r="E6" s="138">
        <v>5</v>
      </c>
      <c r="F6" s="194">
        <v>0</v>
      </c>
    </row>
    <row r="7" spans="1:9" ht="15" customHeight="1">
      <c r="A7" s="82">
        <v>2</v>
      </c>
      <c r="B7" s="236"/>
      <c r="C7" s="16" t="s">
        <v>114</v>
      </c>
      <c r="D7" s="187">
        <v>1189346.97</v>
      </c>
      <c r="E7" s="187">
        <v>249795.92</v>
      </c>
      <c r="F7" s="195">
        <v>0</v>
      </c>
    </row>
    <row r="8" spans="1:9" ht="15" customHeight="1">
      <c r="A8" s="82">
        <v>3</v>
      </c>
      <c r="B8" s="236"/>
      <c r="C8" s="30" t="s">
        <v>110</v>
      </c>
      <c r="D8" s="188">
        <v>1179857.01</v>
      </c>
      <c r="E8" s="188">
        <v>249795.92</v>
      </c>
      <c r="F8" s="139"/>
      <c r="G8" s="8"/>
      <c r="H8" s="8"/>
    </row>
    <row r="9" spans="1:9" ht="15" customHeight="1">
      <c r="A9" s="83">
        <v>4</v>
      </c>
      <c r="B9" s="236"/>
      <c r="C9" s="31" t="s">
        <v>19</v>
      </c>
      <c r="D9" s="138"/>
      <c r="E9" s="138"/>
      <c r="F9" s="139"/>
      <c r="G9" s="8"/>
      <c r="H9" s="8"/>
    </row>
    <row r="10" spans="1:9" ht="30" customHeight="1">
      <c r="A10" s="83">
        <v>5</v>
      </c>
      <c r="B10" s="236"/>
      <c r="C10" s="30" t="s">
        <v>20</v>
      </c>
      <c r="D10" s="138"/>
      <c r="E10" s="138"/>
      <c r="F10" s="139"/>
    </row>
    <row r="11" spans="1:9" ht="15" customHeight="1">
      <c r="A11" s="83">
        <v>6</v>
      </c>
      <c r="B11" s="236"/>
      <c r="C11" s="31" t="s">
        <v>19</v>
      </c>
      <c r="D11" s="138"/>
      <c r="E11" s="138"/>
      <c r="F11" s="139"/>
    </row>
    <row r="12" spans="1:9" ht="15" customHeight="1">
      <c r="A12" s="83">
        <v>7</v>
      </c>
      <c r="B12" s="236"/>
      <c r="C12" s="30" t="s">
        <v>132</v>
      </c>
      <c r="D12" s="188">
        <v>9489.9599999999991</v>
      </c>
      <c r="E12" s="138"/>
      <c r="F12" s="139"/>
    </row>
    <row r="13" spans="1:9" ht="15" customHeight="1">
      <c r="A13" s="83">
        <v>8</v>
      </c>
      <c r="B13" s="236"/>
      <c r="C13" s="31" t="s">
        <v>19</v>
      </c>
      <c r="D13" s="188"/>
      <c r="E13" s="138"/>
      <c r="F13" s="139"/>
    </row>
    <row r="14" spans="1:9" ht="15" customHeight="1">
      <c r="A14" s="83">
        <v>9</v>
      </c>
      <c r="B14" s="236" t="s">
        <v>143</v>
      </c>
      <c r="C14" s="16" t="s">
        <v>18</v>
      </c>
      <c r="D14" s="189"/>
      <c r="E14" s="140"/>
      <c r="F14" s="141"/>
      <c r="I14" s="17"/>
    </row>
    <row r="15" spans="1:9" ht="15" customHeight="1">
      <c r="A15" s="83">
        <v>10</v>
      </c>
      <c r="B15" s="236"/>
      <c r="C15" s="16" t="s">
        <v>144</v>
      </c>
      <c r="D15" s="190">
        <v>12755.1</v>
      </c>
      <c r="E15" s="190">
        <v>0</v>
      </c>
      <c r="F15" s="193">
        <v>0</v>
      </c>
    </row>
    <row r="16" spans="1:9" ht="15" customHeight="1">
      <c r="A16" s="83">
        <v>11</v>
      </c>
      <c r="B16" s="236"/>
      <c r="C16" s="30" t="s">
        <v>111</v>
      </c>
      <c r="D16" s="191">
        <v>12755.1</v>
      </c>
      <c r="E16" s="140"/>
      <c r="F16" s="141"/>
    </row>
    <row r="17" spans="1:6" ht="15" customHeight="1">
      <c r="A17" s="83">
        <v>12</v>
      </c>
      <c r="B17" s="236"/>
      <c r="C17" s="31" t="s">
        <v>19</v>
      </c>
      <c r="D17" s="188"/>
      <c r="E17" s="138"/>
      <c r="F17" s="139"/>
    </row>
    <row r="18" spans="1:6" ht="30" customHeight="1">
      <c r="A18" s="83">
        <v>13</v>
      </c>
      <c r="B18" s="236"/>
      <c r="C18" s="30" t="s">
        <v>20</v>
      </c>
      <c r="D18" s="189"/>
      <c r="E18" s="140"/>
      <c r="F18" s="141"/>
    </row>
    <row r="19" spans="1:6" ht="15" customHeight="1">
      <c r="A19" s="83">
        <v>14</v>
      </c>
      <c r="B19" s="236"/>
      <c r="C19" s="31" t="s">
        <v>19</v>
      </c>
      <c r="D19" s="189"/>
      <c r="E19" s="140"/>
      <c r="F19" s="141"/>
    </row>
    <row r="20" spans="1:6" ht="15" customHeight="1">
      <c r="A20" s="83">
        <v>15</v>
      </c>
      <c r="B20" s="236"/>
      <c r="C20" s="30" t="s">
        <v>132</v>
      </c>
      <c r="D20" s="189"/>
      <c r="E20" s="140"/>
      <c r="F20" s="141"/>
    </row>
    <row r="21" spans="1:6" ht="15" customHeight="1">
      <c r="A21" s="83">
        <v>16</v>
      </c>
      <c r="B21" s="236"/>
      <c r="C21" s="31" t="s">
        <v>19</v>
      </c>
      <c r="D21" s="189"/>
      <c r="E21" s="140"/>
      <c r="F21" s="141"/>
    </row>
    <row r="22" spans="1:6" ht="15" customHeight="1" thickBot="1">
      <c r="A22" s="84">
        <v>17</v>
      </c>
      <c r="B22" s="237" t="s">
        <v>113</v>
      </c>
      <c r="C22" s="237"/>
      <c r="D22" s="192">
        <v>1202102.07</v>
      </c>
      <c r="E22" s="192">
        <v>249795.92</v>
      </c>
      <c r="F22" s="196"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28515625" defaultRowHeight="12.75"/>
  <cols>
    <col min="1" max="1" width="35.28515625" style="3" customWidth="1"/>
    <col min="2" max="2" width="45.71093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28515625" style="3" bestFit="1" customWidth="1"/>
    <col min="10" max="10" width="14" style="3" bestFit="1" customWidth="1"/>
    <col min="11" max="11" width="14.7109375" style="3" customWidth="1"/>
    <col min="12" max="12" width="26.7109375" style="3" customWidth="1"/>
    <col min="13" max="16384" width="9.28515625" style="3"/>
  </cols>
  <sheetData>
    <row r="1" spans="1:12">
      <c r="A1" s="3" t="s">
        <v>57</v>
      </c>
      <c r="B1" s="164" t="s">
        <v>161</v>
      </c>
    </row>
    <row r="2" spans="1:12" ht="15">
      <c r="A2" s="3" t="s">
        <v>58</v>
      </c>
      <c r="B2" s="165">
        <v>44561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22" t="s">
        <v>151</v>
      </c>
      <c r="B4" s="32" t="s">
        <v>117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4"/>
      <c r="B5" s="58"/>
      <c r="C5" s="106" t="s">
        <v>141</v>
      </c>
      <c r="D5" s="106" t="s">
        <v>142</v>
      </c>
      <c r="E5" s="107" t="s">
        <v>120</v>
      </c>
      <c r="F5" s="33"/>
      <c r="G5" s="33"/>
      <c r="H5" s="33"/>
      <c r="I5" s="33"/>
      <c r="J5" s="33"/>
      <c r="K5" s="33"/>
      <c r="L5" s="33"/>
    </row>
    <row r="6" spans="1:12">
      <c r="A6" s="238" t="s">
        <v>22</v>
      </c>
      <c r="B6" s="109" t="s">
        <v>18</v>
      </c>
      <c r="C6" s="130"/>
      <c r="D6" s="130"/>
      <c r="E6" s="133"/>
      <c r="F6" s="33"/>
      <c r="G6" s="33"/>
      <c r="H6" s="33"/>
      <c r="I6" s="33"/>
      <c r="J6" s="33"/>
      <c r="K6" s="33"/>
      <c r="L6" s="33"/>
    </row>
    <row r="7" spans="1:12" ht="14.25">
      <c r="A7" s="238"/>
      <c r="B7" s="108" t="s">
        <v>112</v>
      </c>
      <c r="C7" s="130"/>
      <c r="D7" s="130"/>
      <c r="E7" s="133"/>
      <c r="F7" s="33"/>
      <c r="G7" s="33"/>
      <c r="H7" s="33"/>
      <c r="I7" s="33"/>
      <c r="J7" s="33"/>
      <c r="K7" s="33"/>
      <c r="L7" s="33"/>
    </row>
    <row r="8" spans="1:12" ht="14.25">
      <c r="A8" s="238" t="s">
        <v>72</v>
      </c>
      <c r="B8" s="108" t="s">
        <v>18</v>
      </c>
      <c r="C8" s="130"/>
      <c r="D8" s="130"/>
      <c r="E8" s="133"/>
      <c r="F8" s="33"/>
      <c r="G8" s="33"/>
      <c r="H8" s="33"/>
      <c r="I8" s="33"/>
      <c r="J8" s="33"/>
      <c r="K8" s="33"/>
      <c r="L8" s="33"/>
    </row>
    <row r="9" spans="1:12" ht="14.25">
      <c r="A9" s="238"/>
      <c r="B9" s="108" t="s">
        <v>16</v>
      </c>
      <c r="C9" s="142">
        <f>C10+C11+C12+C13</f>
        <v>0</v>
      </c>
      <c r="D9" s="142">
        <f>D10+D11+D12+D13</f>
        <v>0</v>
      </c>
      <c r="E9" s="142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38"/>
      <c r="B10" s="110" t="s">
        <v>23</v>
      </c>
      <c r="C10" s="130"/>
      <c r="D10" s="130"/>
      <c r="E10" s="133"/>
      <c r="F10" s="33"/>
      <c r="G10" s="33"/>
      <c r="H10" s="33"/>
      <c r="I10" s="33"/>
      <c r="J10" s="33"/>
      <c r="K10" s="33"/>
      <c r="L10" s="33"/>
    </row>
    <row r="11" spans="1:12" ht="14.25">
      <c r="A11" s="238"/>
      <c r="B11" s="110" t="s">
        <v>136</v>
      </c>
      <c r="C11" s="130"/>
      <c r="D11" s="130"/>
      <c r="E11" s="133"/>
      <c r="F11" s="33"/>
      <c r="G11" s="33"/>
      <c r="H11" s="33"/>
      <c r="I11" s="33"/>
      <c r="J11" s="33"/>
      <c r="K11" s="33"/>
      <c r="L11" s="33"/>
    </row>
    <row r="12" spans="1:12" ht="28.5">
      <c r="A12" s="238"/>
      <c r="B12" s="110" t="s">
        <v>137</v>
      </c>
      <c r="C12" s="130"/>
      <c r="D12" s="130"/>
      <c r="E12" s="133"/>
      <c r="F12" s="33"/>
      <c r="G12" s="33"/>
      <c r="H12" s="33"/>
      <c r="I12" s="33"/>
      <c r="J12" s="33"/>
      <c r="K12" s="33"/>
      <c r="L12" s="33"/>
    </row>
    <row r="13" spans="1:12" ht="14.25">
      <c r="A13" s="238"/>
      <c r="B13" s="110" t="s">
        <v>138</v>
      </c>
      <c r="C13" s="130"/>
      <c r="D13" s="130"/>
      <c r="E13" s="133"/>
      <c r="F13" s="33"/>
      <c r="G13" s="33"/>
      <c r="H13" s="33"/>
      <c r="I13" s="33"/>
      <c r="J13" s="33"/>
      <c r="K13" s="33"/>
      <c r="L13" s="33"/>
    </row>
    <row r="14" spans="1:12" ht="14.25">
      <c r="A14" s="238" t="s">
        <v>140</v>
      </c>
      <c r="B14" s="108" t="s">
        <v>18</v>
      </c>
      <c r="C14" s="130"/>
      <c r="D14" s="130"/>
      <c r="E14" s="133"/>
      <c r="F14" s="33"/>
      <c r="G14" s="33"/>
      <c r="H14" s="33"/>
      <c r="I14" s="33"/>
      <c r="J14" s="33"/>
      <c r="K14" s="33"/>
      <c r="L14" s="33"/>
    </row>
    <row r="15" spans="1:12" ht="14.25">
      <c r="A15" s="238"/>
      <c r="B15" s="108" t="s">
        <v>16</v>
      </c>
      <c r="C15" s="142">
        <f>C16+C17+C18+C19</f>
        <v>0</v>
      </c>
      <c r="D15" s="142">
        <f>D16+D17+D18+D19</f>
        <v>0</v>
      </c>
      <c r="E15" s="142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38"/>
      <c r="B16" s="110" t="s">
        <v>23</v>
      </c>
      <c r="C16" s="130"/>
      <c r="D16" s="130"/>
      <c r="E16" s="133"/>
      <c r="F16" s="33"/>
      <c r="G16" s="33"/>
      <c r="H16" s="33"/>
      <c r="I16" s="33"/>
      <c r="J16" s="33"/>
      <c r="K16" s="33"/>
      <c r="L16" s="33"/>
    </row>
    <row r="17" spans="1:12" ht="14.25">
      <c r="A17" s="239"/>
      <c r="B17" s="114" t="s">
        <v>136</v>
      </c>
      <c r="C17" s="143"/>
      <c r="D17" s="143"/>
      <c r="E17" s="144"/>
      <c r="F17" s="33"/>
      <c r="G17" s="33"/>
      <c r="H17" s="33"/>
      <c r="I17" s="33"/>
      <c r="J17" s="33"/>
      <c r="K17" s="33"/>
      <c r="L17" s="33"/>
    </row>
    <row r="18" spans="1:12" ht="28.5">
      <c r="A18" s="239"/>
      <c r="B18" s="114" t="s">
        <v>137</v>
      </c>
      <c r="C18" s="143"/>
      <c r="D18" s="143"/>
      <c r="E18" s="144"/>
      <c r="F18" s="33"/>
      <c r="G18" s="33"/>
      <c r="H18" s="33"/>
      <c r="I18" s="33"/>
      <c r="J18" s="33"/>
      <c r="K18" s="33"/>
      <c r="L18" s="33"/>
    </row>
    <row r="19" spans="1:12" ht="15" thickBot="1">
      <c r="A19" s="240"/>
      <c r="B19" s="111" t="s">
        <v>138</v>
      </c>
      <c r="C19" s="134"/>
      <c r="D19" s="134"/>
      <c r="E19" s="135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28515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7109375" style="3" customWidth="1"/>
    <col min="5" max="5" width="26.7109375" style="3" customWidth="1"/>
    <col min="6" max="6" width="25.5703125" style="3" customWidth="1"/>
    <col min="7" max="7" width="28.28515625" style="3" customWidth="1"/>
    <col min="8" max="16384" width="9.28515625" style="3"/>
  </cols>
  <sheetData>
    <row r="1" spans="1:7">
      <c r="A1" s="3" t="s">
        <v>57</v>
      </c>
      <c r="B1" s="164" t="s">
        <v>161</v>
      </c>
    </row>
    <row r="2" spans="1:7" ht="15">
      <c r="A2" s="3" t="s">
        <v>58</v>
      </c>
      <c r="B2" s="165">
        <v>44561</v>
      </c>
    </row>
    <row r="3" spans="1:7">
      <c r="B3" s="14"/>
    </row>
    <row r="4" spans="1:7" ht="13.5" thickBot="1">
      <c r="A4" s="122" t="s">
        <v>152</v>
      </c>
      <c r="B4" s="88" t="s">
        <v>119</v>
      </c>
    </row>
    <row r="5" spans="1:7" s="14" customFormat="1" ht="14.25">
      <c r="A5" s="85"/>
      <c r="B5" s="60"/>
      <c r="C5" s="86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85.5">
      <c r="A6" s="87"/>
      <c r="B6" s="34"/>
      <c r="C6" s="112" t="s">
        <v>154</v>
      </c>
      <c r="D6" s="105" t="s">
        <v>155</v>
      </c>
      <c r="E6" s="105" t="s">
        <v>157</v>
      </c>
      <c r="F6" s="105" t="s">
        <v>156</v>
      </c>
      <c r="G6" s="113" t="s">
        <v>26</v>
      </c>
    </row>
    <row r="7" spans="1:7" ht="14.25">
      <c r="A7" s="87">
        <v>1</v>
      </c>
      <c r="B7" s="115" t="s">
        <v>141</v>
      </c>
      <c r="C7" s="145">
        <f>SUM(C8:C11)</f>
        <v>0</v>
      </c>
      <c r="D7" s="145">
        <f t="shared" ref="D7:G7" si="0">SUM(D8:D11)</f>
        <v>0</v>
      </c>
      <c r="E7" s="145">
        <f t="shared" si="0"/>
        <v>0</v>
      </c>
      <c r="F7" s="145">
        <f t="shared" si="0"/>
        <v>0</v>
      </c>
      <c r="G7" s="145">
        <f t="shared" si="0"/>
        <v>0</v>
      </c>
    </row>
    <row r="8" spans="1:7" ht="14.25">
      <c r="A8" s="87">
        <v>2</v>
      </c>
      <c r="B8" s="35" t="s">
        <v>24</v>
      </c>
      <c r="C8" s="148"/>
      <c r="D8" s="149"/>
      <c r="E8" s="149"/>
      <c r="F8" s="149"/>
      <c r="G8" s="150"/>
    </row>
    <row r="9" spans="1:7" ht="14.25">
      <c r="A9" s="87">
        <v>3</v>
      </c>
      <c r="B9" s="35" t="s">
        <v>25</v>
      </c>
      <c r="C9" s="148"/>
      <c r="D9" s="149"/>
      <c r="E9" s="149"/>
      <c r="F9" s="149"/>
      <c r="G9" s="150"/>
    </row>
    <row r="10" spans="1:7" ht="14.25">
      <c r="A10" s="87">
        <v>4</v>
      </c>
      <c r="B10" s="36" t="s">
        <v>134</v>
      </c>
      <c r="C10" s="148"/>
      <c r="D10" s="149"/>
      <c r="E10" s="149"/>
      <c r="F10" s="149"/>
      <c r="G10" s="150"/>
    </row>
    <row r="11" spans="1:7" ht="14.25">
      <c r="A11" s="87">
        <v>5</v>
      </c>
      <c r="B11" s="35" t="s">
        <v>135</v>
      </c>
      <c r="C11" s="148"/>
      <c r="D11" s="149"/>
      <c r="E11" s="149"/>
      <c r="F11" s="149"/>
      <c r="G11" s="150"/>
    </row>
    <row r="12" spans="1:7" ht="14.25">
      <c r="A12" s="87">
        <v>6</v>
      </c>
      <c r="B12" s="16" t="s">
        <v>142</v>
      </c>
      <c r="C12" s="136">
        <f>SUM(C13:C16)</f>
        <v>0</v>
      </c>
      <c r="D12" s="136">
        <f>SUM(D13:D16)</f>
        <v>0</v>
      </c>
      <c r="E12" s="136">
        <f>SUM(E13:E16)</f>
        <v>0</v>
      </c>
      <c r="F12" s="136">
        <f>SUM(F13:F16)</f>
        <v>0</v>
      </c>
      <c r="G12" s="137">
        <f>SUM(G13:G16)</f>
        <v>0</v>
      </c>
    </row>
    <row r="13" spans="1:7" ht="14.25">
      <c r="A13" s="87">
        <v>7</v>
      </c>
      <c r="B13" s="35" t="s">
        <v>24</v>
      </c>
      <c r="C13" s="138"/>
      <c r="D13" s="138"/>
      <c r="E13" s="138"/>
      <c r="F13" s="138"/>
      <c r="G13" s="139"/>
    </row>
    <row r="14" spans="1:7" ht="14.25">
      <c r="A14" s="87">
        <v>8</v>
      </c>
      <c r="B14" s="35" t="s">
        <v>25</v>
      </c>
      <c r="C14" s="138"/>
      <c r="D14" s="138"/>
      <c r="E14" s="138"/>
      <c r="F14" s="138"/>
      <c r="G14" s="139"/>
    </row>
    <row r="15" spans="1:7" ht="14.25">
      <c r="A15" s="87">
        <v>9</v>
      </c>
      <c r="B15" s="36" t="s">
        <v>134</v>
      </c>
      <c r="C15" s="138"/>
      <c r="D15" s="138"/>
      <c r="E15" s="138"/>
      <c r="F15" s="138"/>
      <c r="G15" s="139"/>
    </row>
    <row r="16" spans="1:7" ht="14.25">
      <c r="A16" s="87">
        <v>10</v>
      </c>
      <c r="B16" s="35" t="s">
        <v>135</v>
      </c>
      <c r="C16" s="138"/>
      <c r="D16" s="138"/>
      <c r="E16" s="138"/>
      <c r="F16" s="138"/>
      <c r="G16" s="139"/>
    </row>
    <row r="17" spans="1:7" ht="14.25">
      <c r="A17" s="87">
        <v>11</v>
      </c>
      <c r="B17" s="16" t="s">
        <v>107</v>
      </c>
      <c r="C17" s="136">
        <f>SUM(C18:C21)</f>
        <v>0</v>
      </c>
      <c r="D17" s="136">
        <f>SUM(D18:D21)</f>
        <v>0</v>
      </c>
      <c r="E17" s="136">
        <f>SUM(E18:E21)</f>
        <v>0</v>
      </c>
      <c r="F17" s="136">
        <f>SUM(F18:F21)</f>
        <v>0</v>
      </c>
      <c r="G17" s="137">
        <f>SUM(G18:G21)</f>
        <v>0</v>
      </c>
    </row>
    <row r="18" spans="1:7" ht="14.25">
      <c r="A18" s="87">
        <v>12</v>
      </c>
      <c r="B18" s="35" t="s">
        <v>24</v>
      </c>
      <c r="C18" s="138"/>
      <c r="D18" s="138"/>
      <c r="E18" s="138" t="s">
        <v>12</v>
      </c>
      <c r="F18" s="138"/>
      <c r="G18" s="139"/>
    </row>
    <row r="19" spans="1:7" ht="14.25">
      <c r="A19" s="87">
        <v>13</v>
      </c>
      <c r="B19" s="35" t="s">
        <v>25</v>
      </c>
      <c r="C19" s="138"/>
      <c r="D19" s="138"/>
      <c r="E19" s="138"/>
      <c r="F19" s="138"/>
      <c r="G19" s="139"/>
    </row>
    <row r="20" spans="1:7" ht="14.25">
      <c r="A20" s="87">
        <v>14</v>
      </c>
      <c r="B20" s="36" t="s">
        <v>134</v>
      </c>
      <c r="C20" s="138"/>
      <c r="D20" s="138"/>
      <c r="E20" s="138"/>
      <c r="F20" s="138"/>
      <c r="G20" s="139"/>
    </row>
    <row r="21" spans="1:7" ht="14.25">
      <c r="A21" s="87">
        <v>15</v>
      </c>
      <c r="B21" s="35" t="s">
        <v>135</v>
      </c>
      <c r="C21" s="138"/>
      <c r="D21" s="138"/>
      <c r="E21" s="138"/>
      <c r="F21" s="138"/>
      <c r="G21" s="139"/>
    </row>
    <row r="22" spans="1:7" ht="15" thickBot="1">
      <c r="A22" s="87">
        <v>16</v>
      </c>
      <c r="B22" s="54" t="s">
        <v>10</v>
      </c>
      <c r="C22" s="146">
        <f>C12+C17</f>
        <v>0</v>
      </c>
      <c r="D22" s="146">
        <f>D12+D17</f>
        <v>0</v>
      </c>
      <c r="E22" s="146">
        <f>E12+E17</f>
        <v>0</v>
      </c>
      <c r="F22" s="146">
        <f>F12+F17</f>
        <v>0</v>
      </c>
      <c r="G22" s="147">
        <f>G12+G17</f>
        <v>0</v>
      </c>
    </row>
  </sheetData>
  <pageMargins left="0.7" right="0.7" top="0.75" bottom="0.75" header="0.3" footer="0.3"/>
  <pageSetup scale="44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D7" sqref="D7:D8"/>
    </sheetView>
  </sheetViews>
  <sheetFormatPr defaultColWidth="9.28515625" defaultRowHeight="12.75"/>
  <cols>
    <col min="1" max="1" width="10.5703125" style="3" bestFit="1" customWidth="1"/>
    <col min="2" max="2" width="80.28515625" style="3" customWidth="1"/>
    <col min="3" max="3" width="15.28515625" style="18" customWidth="1"/>
    <col min="4" max="5" width="13.7109375" style="18" customWidth="1"/>
    <col min="6" max="6" width="16.28515625" style="18" customWidth="1"/>
    <col min="7" max="8" width="13.7109375" style="18" customWidth="1"/>
    <col min="9" max="9" width="17.5703125" style="18" customWidth="1"/>
    <col min="10" max="10" width="14.5703125" style="18" customWidth="1"/>
    <col min="11" max="12" width="13.7109375" style="18" customWidth="1"/>
    <col min="13" max="13" width="15" style="18" customWidth="1"/>
    <col min="14" max="15" width="13.7109375" style="18" customWidth="1"/>
    <col min="16" max="17" width="15.7109375" style="18" customWidth="1"/>
    <col min="18" max="18" width="9.28515625" style="18"/>
    <col min="19" max="16384" width="9.28515625" style="3"/>
  </cols>
  <sheetData>
    <row r="1" spans="1:15">
      <c r="A1" s="3" t="s">
        <v>57</v>
      </c>
      <c r="B1" s="164" t="s">
        <v>161</v>
      </c>
    </row>
    <row r="2" spans="1:15" ht="15">
      <c r="A2" s="3" t="s">
        <v>58</v>
      </c>
      <c r="B2" s="165">
        <v>44561</v>
      </c>
    </row>
    <row r="4" spans="1:15" ht="13.5" thickBot="1">
      <c r="A4" s="122" t="s">
        <v>153</v>
      </c>
      <c r="B4" s="51" t="s">
        <v>160</v>
      </c>
    </row>
    <row r="5" spans="1:15">
      <c r="A5" s="53"/>
      <c r="B5" s="55"/>
      <c r="C5" s="40" t="s">
        <v>0</v>
      </c>
      <c r="D5" s="40" t="s">
        <v>1</v>
      </c>
      <c r="E5" s="40" t="s">
        <v>2</v>
      </c>
      <c r="F5" s="40" t="s">
        <v>3</v>
      </c>
      <c r="G5" s="40" t="s">
        <v>4</v>
      </c>
      <c r="H5" s="40" t="s">
        <v>8</v>
      </c>
      <c r="I5" s="40" t="s">
        <v>94</v>
      </c>
      <c r="J5" s="40" t="s">
        <v>95</v>
      </c>
      <c r="K5" s="40" t="s">
        <v>96</v>
      </c>
      <c r="L5" s="40" t="s">
        <v>97</v>
      </c>
      <c r="M5" s="40" t="s">
        <v>98</v>
      </c>
      <c r="N5" s="40" t="s">
        <v>99</v>
      </c>
      <c r="O5" s="41" t="s">
        <v>102</v>
      </c>
    </row>
    <row r="6" spans="1:15">
      <c r="A6" s="21"/>
      <c r="B6" s="5"/>
      <c r="C6" s="241" t="s">
        <v>61</v>
      </c>
      <c r="D6" s="241"/>
      <c r="E6" s="241"/>
      <c r="F6" s="242" t="s">
        <v>62</v>
      </c>
      <c r="G6" s="242"/>
      <c r="H6" s="242"/>
      <c r="I6" s="242"/>
      <c r="J6" s="242"/>
      <c r="K6" s="242"/>
      <c r="L6" s="242"/>
      <c r="M6" s="242" t="s">
        <v>63</v>
      </c>
      <c r="N6" s="242"/>
      <c r="O6" s="227"/>
    </row>
    <row r="7" spans="1:15" ht="15" customHeight="1">
      <c r="A7" s="21"/>
      <c r="B7" s="5"/>
      <c r="C7" s="242" t="s">
        <v>64</v>
      </c>
      <c r="D7" s="242" t="s">
        <v>65</v>
      </c>
      <c r="E7" s="242" t="s">
        <v>100</v>
      </c>
      <c r="F7" s="242" t="s">
        <v>66</v>
      </c>
      <c r="G7" s="242"/>
      <c r="H7" s="242" t="s">
        <v>67</v>
      </c>
      <c r="I7" s="242" t="s">
        <v>68</v>
      </c>
      <c r="J7" s="242"/>
      <c r="K7" s="243" t="s">
        <v>11</v>
      </c>
      <c r="L7" s="243"/>
      <c r="M7" s="241" t="s">
        <v>101</v>
      </c>
      <c r="N7" s="241" t="s">
        <v>105</v>
      </c>
      <c r="O7" s="227" t="s">
        <v>106</v>
      </c>
    </row>
    <row r="8" spans="1:15" ht="38.25">
      <c r="A8" s="21"/>
      <c r="B8" s="5"/>
      <c r="C8" s="242"/>
      <c r="D8" s="242"/>
      <c r="E8" s="242"/>
      <c r="F8" s="155" t="s">
        <v>19</v>
      </c>
      <c r="G8" s="155" t="s">
        <v>69</v>
      </c>
      <c r="H8" s="242"/>
      <c r="I8" s="155" t="s">
        <v>103</v>
      </c>
      <c r="J8" s="155" t="s">
        <v>104</v>
      </c>
      <c r="K8" s="156" t="s">
        <v>70</v>
      </c>
      <c r="L8" s="156" t="s">
        <v>71</v>
      </c>
      <c r="M8" s="241"/>
      <c r="N8" s="241"/>
      <c r="O8" s="227"/>
    </row>
    <row r="9" spans="1:15">
      <c r="A9" s="57"/>
      <c r="B9" s="52" t="s">
        <v>17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>
      <c r="A10" s="21">
        <v>1</v>
      </c>
      <c r="B10" s="50" t="s">
        <v>92</v>
      </c>
      <c r="C10" s="151">
        <f>SUM(C11:C17)</f>
        <v>0</v>
      </c>
      <c r="D10" s="151">
        <f>SUM(D11:D17)</f>
        <v>0</v>
      </c>
      <c r="E10" s="151">
        <f>SUM(E11:E17)</f>
        <v>0</v>
      </c>
      <c r="F10" s="152">
        <f t="shared" ref="F10:O10" si="0">SUM(F11:F17)</f>
        <v>0</v>
      </c>
      <c r="G10" s="152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2">
        <f>SUM(M11:M17)</f>
        <v>0</v>
      </c>
      <c r="N10" s="152">
        <f t="shared" si="0"/>
        <v>0</v>
      </c>
      <c r="O10" s="153">
        <f t="shared" si="0"/>
        <v>0</v>
      </c>
    </row>
    <row r="11" spans="1:15">
      <c r="A11" s="21">
        <v>1.1000000000000001</v>
      </c>
      <c r="B11" s="5"/>
      <c r="C11" s="129"/>
      <c r="D11" s="129"/>
      <c r="E11" s="151">
        <f>C11+D11</f>
        <v>0</v>
      </c>
      <c r="F11" s="129"/>
      <c r="G11" s="129"/>
      <c r="H11" s="129"/>
      <c r="I11" s="129"/>
      <c r="J11" s="129"/>
      <c r="K11" s="154"/>
      <c r="L11" s="154"/>
      <c r="M11" s="151">
        <f>C11+F11-H11-I11</f>
        <v>0</v>
      </c>
      <c r="N11" s="151">
        <f>D11+G11+H11-J11+K11-L11</f>
        <v>0</v>
      </c>
      <c r="O11" s="153">
        <f t="shared" ref="O11:O17" si="1">M11+N11</f>
        <v>0</v>
      </c>
    </row>
    <row r="12" spans="1:15">
      <c r="A12" s="21">
        <v>1.2</v>
      </c>
      <c r="B12" s="5"/>
      <c r="C12" s="129"/>
      <c r="D12" s="129"/>
      <c r="E12" s="151">
        <f t="shared" ref="E12:E17" si="2">C12+D12</f>
        <v>0</v>
      </c>
      <c r="F12" s="129"/>
      <c r="G12" s="129"/>
      <c r="H12" s="129"/>
      <c r="I12" s="129"/>
      <c r="J12" s="129"/>
      <c r="K12" s="154"/>
      <c r="L12" s="154"/>
      <c r="M12" s="151">
        <f t="shared" ref="M12:M15" si="3">C12+F12-H12-I12</f>
        <v>0</v>
      </c>
      <c r="N12" s="151">
        <f t="shared" ref="N12:N17" si="4">D12+G12+H12-J12+K12-L12</f>
        <v>0</v>
      </c>
      <c r="O12" s="153">
        <f t="shared" si="1"/>
        <v>0</v>
      </c>
    </row>
    <row r="13" spans="1:15">
      <c r="A13" s="21">
        <v>1.3</v>
      </c>
      <c r="B13" s="5"/>
      <c r="C13" s="129"/>
      <c r="D13" s="129"/>
      <c r="E13" s="151">
        <f t="shared" si="2"/>
        <v>0</v>
      </c>
      <c r="F13" s="129"/>
      <c r="G13" s="129"/>
      <c r="H13" s="129"/>
      <c r="I13" s="129"/>
      <c r="J13" s="129"/>
      <c r="K13" s="154"/>
      <c r="L13" s="154"/>
      <c r="M13" s="151">
        <f t="shared" si="3"/>
        <v>0</v>
      </c>
      <c r="N13" s="151">
        <f t="shared" si="4"/>
        <v>0</v>
      </c>
      <c r="O13" s="153">
        <f t="shared" si="1"/>
        <v>0</v>
      </c>
    </row>
    <row r="14" spans="1:15">
      <c r="A14" s="21">
        <v>1.4</v>
      </c>
      <c r="B14" s="5"/>
      <c r="C14" s="129"/>
      <c r="D14" s="129"/>
      <c r="E14" s="151">
        <f t="shared" si="2"/>
        <v>0</v>
      </c>
      <c r="F14" s="129"/>
      <c r="G14" s="129"/>
      <c r="H14" s="129"/>
      <c r="I14" s="129"/>
      <c r="J14" s="129"/>
      <c r="K14" s="154"/>
      <c r="L14" s="154"/>
      <c r="M14" s="151">
        <f t="shared" si="3"/>
        <v>0</v>
      </c>
      <c r="N14" s="151">
        <f t="shared" si="4"/>
        <v>0</v>
      </c>
      <c r="O14" s="153">
        <f t="shared" si="1"/>
        <v>0</v>
      </c>
    </row>
    <row r="15" spans="1:15">
      <c r="A15" s="21">
        <v>1.5</v>
      </c>
      <c r="B15" s="5"/>
      <c r="C15" s="129"/>
      <c r="D15" s="129"/>
      <c r="E15" s="151">
        <f t="shared" si="2"/>
        <v>0</v>
      </c>
      <c r="F15" s="129"/>
      <c r="G15" s="129"/>
      <c r="H15" s="129"/>
      <c r="I15" s="129"/>
      <c r="J15" s="129"/>
      <c r="K15" s="154"/>
      <c r="L15" s="154"/>
      <c r="M15" s="151">
        <f t="shared" si="3"/>
        <v>0</v>
      </c>
      <c r="N15" s="151">
        <f t="shared" si="4"/>
        <v>0</v>
      </c>
      <c r="O15" s="153">
        <f t="shared" si="1"/>
        <v>0</v>
      </c>
    </row>
    <row r="16" spans="1:15">
      <c r="A16" s="21">
        <v>1.6</v>
      </c>
      <c r="B16" s="5"/>
      <c r="C16" s="129"/>
      <c r="D16" s="129"/>
      <c r="E16" s="151">
        <f t="shared" si="2"/>
        <v>0</v>
      </c>
      <c r="F16" s="129"/>
      <c r="G16" s="129"/>
      <c r="H16" s="129"/>
      <c r="I16" s="129"/>
      <c r="J16" s="129"/>
      <c r="K16" s="154"/>
      <c r="L16" s="154"/>
      <c r="M16" s="151">
        <f>C16+F16-H16-I16</f>
        <v>0</v>
      </c>
      <c r="N16" s="151">
        <f t="shared" si="4"/>
        <v>0</v>
      </c>
      <c r="O16" s="153">
        <f t="shared" si="1"/>
        <v>0</v>
      </c>
    </row>
    <row r="17" spans="1:15">
      <c r="A17" s="21" t="s">
        <v>93</v>
      </c>
      <c r="B17" s="5"/>
      <c r="C17" s="129"/>
      <c r="D17" s="129"/>
      <c r="E17" s="151">
        <f t="shared" si="2"/>
        <v>0</v>
      </c>
      <c r="F17" s="129"/>
      <c r="G17" s="129"/>
      <c r="H17" s="129"/>
      <c r="I17" s="129"/>
      <c r="J17" s="129"/>
      <c r="K17" s="154"/>
      <c r="L17" s="154"/>
      <c r="M17" s="151">
        <f>C17+F17-H17-I17</f>
        <v>0</v>
      </c>
      <c r="N17" s="151">
        <f t="shared" si="4"/>
        <v>0</v>
      </c>
      <c r="O17" s="153">
        <f t="shared" si="1"/>
        <v>0</v>
      </c>
    </row>
    <row r="18" spans="1:15">
      <c r="A18" s="57"/>
      <c r="B18" s="8" t="s">
        <v>107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ht="11.25" customHeight="1" thickBot="1">
      <c r="A19" s="59">
        <v>2</v>
      </c>
      <c r="B19" s="160" t="s">
        <v>92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f>C19+F19-H19-I19</f>
        <v>0</v>
      </c>
      <c r="N19" s="161">
        <f t="shared" ref="N19" si="5">D19+G19+H19-J19+K19-L19</f>
        <v>0</v>
      </c>
      <c r="O19" s="162">
        <f>M19+N19</f>
        <v>0</v>
      </c>
    </row>
    <row r="20" spans="1:15">
      <c r="A20" s="8"/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46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6uTYgMsX5skNMO+++M9xxg6vzJOE76xZtV3i0K5CQDA=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6QY/IvGy5PU0UU1oG+RQLwwSOgWnXRLUp+FrOV72d4o=</DigestValue>
    </Reference>
  </SignedInfo>
  <SignatureValue>lroqpRu1CRb/ZFiPEtCLZrIlwoZvIqhsGaI8NQA9283bIBt2cXAtC/kht+/rWdtVspVr4e8IXE+N
K7pdqEmK7AhxkhhV9uoH6Dgnbw6i33krqIEnKQMcxwSzXC9zuz0cQGy3pWJ0NyNHiUtcLJMQW097
af90gO58B1kBZ6/HED2nYb446+UhfAH+oWhwj7azn8jNi4nmxWwn7MQbLIsizSMyDZWJeD5WD0o7
eeLAzMqd0h+AUcON0jYU8ph/YvE/CAW5dfwo7pDFjz6hLEfCJXVDxT+tsxMGqYoFmf0cYkT/PDe4
9pH6nLDXJQDd+vQxy+osWAkHVOLrxOlR/BjGZA==</SignatureValue>
  <KeyInfo>
    <X509Data>
      <X509Certificate>MIIGPTCCBSWgAwIBAgIKL370dgADAAIAdDANBgkqhkiG9w0BAQsFADBKMRIwEAYKCZImiZPyLGQBGRYCZ2UxEzARBgoJkiaJk/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/zEfdpd7PqJ9CzD3JA46ok+mUva0Q8+ySvkR7J93KSwNf1nLB/ReNf2BHR0WwbE7IuWG4/kH1r5k1/XMXB3Br7dXGUNGNwNvGcKc5hV+xr2XALP4/0yrFC3Q0nj8Bl5bEPO6EXlXaxRZIZ0C126cW2qsurGO1dvPwYk9j+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+bwXyMwGPs57e0KSm6hI2l2lnaF3l2wYTiyFZQj711sSpoC5PDF/nhqKZNbGngIuu7fGldyORinKDtTfZBWTP8o3fU6TNHkKziapeCmrrHXNb6DuOZVo5upT8+cRDH+r+FlnNIR5UD0g88uEwkV6Tay7T+u0kKi52uIzCnG0+unEWHHewuNbHQhcpxxOINo28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/dXQv4dXDrNakHtjyMLfRXAPmQXJO3wfr0viRKQ/tHw=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oS/GgILVok0xqXNFXxMccDonHhFDGt7Z+nONwmBzaJ4=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oS/GgILVok0xqXNFXxMccDonHhFDGt7Z+nONwmBzaJ4=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F/kznS0w4hxGqBUCoeETuEmSn25IG4WfyFumFwoVKTI=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56gHvAscmwUL+bgZtP9IhPD+ZR2792bXJ7q9dWS/z8I=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qkkX0F8GlbAp4A926m+OZ1S9eqoKeGi2BmL+WfwzEdU=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56gHvAscmwUL+bgZtP9IhPD+ZR2792bXJ7q9dWS/z8I=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UkIu0ROnL8+2EHM96RIW7mbiQn73W52wXFRFvbkc88I=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R8uE9V0BzTUP3BkuZAmHuEy5Voicm+C8TyaGxyzivu8=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hA5A6PfPkwZjtR77gEItJkfMA4Pvc7R4kgZThWlXDCg=</DigestValue>
      </Reference>
      <Reference URI="/xl/worksheets/sheet2.xml?ContentType=application/vnd.openxmlformats-officedocument.spreadsheetml.worksheet+xml">
        <DigestMethod Algorithm="http://www.w3.org/2001/04/xmlenc#sha256"/>
        <DigestValue>7TfQtIwzYuYLWGOi12dxmZX+V0dc6O37C8/3t1yoUcQ=</DigestValue>
      </Reference>
      <Reference URI="/xl/worksheets/sheet3.xml?ContentType=application/vnd.openxmlformats-officedocument.spreadsheetml.worksheet+xml">
        <DigestMethod Algorithm="http://www.w3.org/2001/04/xmlenc#sha256"/>
        <DigestValue>Dxa47PAQF26oW5s9UeizLnlRd+i3nJzVB8o61sAq8MU=</DigestValue>
      </Reference>
      <Reference URI="/xl/worksheets/sheet4.xml?ContentType=application/vnd.openxmlformats-officedocument.spreadsheetml.worksheet+xml">
        <DigestMethod Algorithm="http://www.w3.org/2001/04/xmlenc#sha256"/>
        <DigestValue>jlUiWJyoqHYMDLUjdz5QQrnvJl9p/p4EAT5LGBhxsv0=</DigestValue>
      </Reference>
      <Reference URI="/xl/worksheets/sheet5.xml?ContentType=application/vnd.openxmlformats-officedocument.spreadsheetml.worksheet+xml">
        <DigestMethod Algorithm="http://www.w3.org/2001/04/xmlenc#sha256"/>
        <DigestValue>c7Svy2V3tY/7spsoyRx3/5xm8ZodW/zS3itkVrr9S0I=</DigestValue>
      </Reference>
      <Reference URI="/xl/worksheets/sheet6.xml?ContentType=application/vnd.openxmlformats-officedocument.spreadsheetml.worksheet+xml">
        <DigestMethod Algorithm="http://www.w3.org/2001/04/xmlenc#sha256"/>
        <DigestValue>gkZB8dtWwfqI8b7lMV75wvCItZ4XRu6lzMV+MA9HV/w=</DigestValue>
      </Reference>
      <Reference URI="/xl/worksheets/sheet7.xml?ContentType=application/vnd.openxmlformats-officedocument.spreadsheetml.worksheet+xml">
        <DigestMethod Algorithm="http://www.w3.org/2001/04/xmlenc#sha256"/>
        <DigestValue>lZymg123P7bKwQPKkLT2f8v/4NZ9h9jMXgzIddy9XJM=</DigestValue>
      </Reference>
      <Reference URI="/xl/worksheets/sheet8.xml?ContentType=application/vnd.openxmlformats-officedocument.spreadsheetml.worksheet+xml">
        <DigestMethod Algorithm="http://www.w3.org/2001/04/xmlenc#sha256"/>
        <DigestValue>dCjq3GfF+6wKtmzJyQy3TyNq9azuOD2TpnN5lJL/NcI=</DigestValue>
      </Reference>
      <Reference URI="/xl/worksheets/sheet9.xml?ContentType=application/vnd.openxmlformats-officedocument.spreadsheetml.worksheet+xml">
        <DigestMethod Algorithm="http://www.w3.org/2001/04/xmlenc#sha256"/>
        <DigestValue>M5cTGpFrfejHxqVCSqunFVxzcgq+cGueKj3c+70H92w=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2022-05-16T08:40:16Z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2022-05-16T08:40:16Z</xd:SigningTime>
          <xd:SigningCertificate>
            <xd:Cert>
              <xd:CertDigest>
                <DigestMethod Algorithm="http://www.w3.org/2001/04/xmlenc#sha256"/>
                <DigestValue>PHkyuqe+ZihdROanfUIIK1Z83EufQCxWqchaXuObQBQ=</DigestValue>
              </xd:CertDigest>
              <xd:IssuerSerial>
                <X509IssuerName>CN=NBG Class 2 INT Sub CA, DC=nbg, DC=ge</X509IssuerName>
                <X509SerialNumber>224293129715166119854196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r946ehbZVWv9+Gx4aBYl3F8wciBzI2nw82/lhmCkNyM=</DigestValue>
    </Reference>
    <Reference Type="http://www.w3.org/2000/09/xmldsig#Object" URI="#idOfficeObject">
      <DigestMethod Algorithm="http://www.w3.org/2001/04/xmlenc#sha256"/>
      <DigestValue>ydRDYvR8lzjIX5ecLnVJVRvU6DAa6pxOuEX9214Bs8s=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+ykv0wZHgxkkd3vPnx7Njo/a79Y/I5KBM5va16jutKE=</DigestValue>
    </Reference>
  </SignedInfo>
  <SignatureValue>TFvydK24igrAzYimxe7bmMR27u4XzgkuXCqe8xS/ElQctP/V5czqFa5fgh9nWQN2bzc/5ULpCGYB
Cw7sYow7k61w5evGBByCPc0vw2bvoGVoyfDxUE+NwgkSRAHPFwcbz5bwT3zDg2ORYqoaq5LMVsrC
N0Bp1QnDAxS4TSaviID+bs000ejX4gMsmUE/xA8i/Yb4JWHCaFTDglY427ekT1/EgIbjszQyYH9o
3sDhGqjn7JZoIqz0oImkgefXFQA7T4XOD+VUI26MNMNm9t0f2GJ6jhboshoE389wdE2kyWnJNgym
VbFQX6rtaKrpcgSEKUraJWlfqdTroJFlLCVdDg==</SignatureValue>
  <KeyInfo>
    <X509Data>
      <X509Certificate>MIIGOjCCBSKgAwIBAgIKL3qb+wADAAIAczANBgkqhkiG9w0BAQsFADBKMRIwEAYKCZImiZPyLGQBGRYCZ2UxEzARBgoJkiaJk/IsZAEZFgNuYmcxHzAdBgNVBAMTFk5CRyBDbGFzcyAyIElOVCBTdWIgQ0EwHhcNMjExMjIwMDc1NTE3WhcNMjMxMjIwMDc1NTE3WjA4MRcwFQYDVQQKEw5KU0MgQ0FSVFUgQkFOSzEdMBsGA1UEAxMUQkNSIC0gR2l2aSBMZWJhbmlkemUwggEiMA0GCSqGSIb3DQEBAQUAA4IBDwAwggEKAoIBAQDWnOvEU2z5BGjfKmaBz5LK1C/lsIy1uBFlYzdQScjSVh9KjF7SFk+59vWUzjRtYBpV3mgUiPIlaFLNbmsPRppS195XMNUHb4ww5U18fD7t+O60GMG0p+wjY+LBR1DmUlU1N2yQmW59e0HVH2dyBAmoRqK9aDMfevkfpJoN0wSGVubh50B/kBKhUVW2+7fn8M/CCDaXaMp/pmP2z7AaRuA12SSjPnrzk1UYvSfu7wBct8XQVqeLmOjYYcSQEhIujJNSz6GBDCns0AoCc6zOuCwMLL9nGaqxqLDSrUohBNiG41f84g5c9j0tTsBT5jKMgErTtJILBtvoTIzwN3eDhqAVAgMBAAGjggMyMIIDLjA8BgkrBgEEAYI3FQcELzAtBiUrBgEEAYI3FQjmsmCDjfVEhoGZCYO4oUqDvoRxBIPEkTOEg4hdAgFkAgEjMB0GA1UdJQQWMBQGCCsGAQUFBwMCBggrBgEFBQcDBDALBgNVHQ8EBAMCB4AwJwYJKwYBBAGCNxUKBBowGDAKBggrBgEFBQcDAjAKBggrBgEFBQcDBDAdBgNVHQ4EFgQUkk4PVbIeuccZdToW98Yu8tirfb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mdRG+UhUFq0UXKXFNeRm2djTQ59JQCntmC+4PcF8N5eayGki38yP3hEXaQw1nK/pSxDMxNmIoQpGAmStpP2w/3S/KeuwhENxelfS1UZGNSmszuxfKKhFW7sRfa/Xfif6D9Esh4z3ne71lG0DAKCQNHReSbcF4vRvqIzvASwKAEbXltzijAMkBR95VtcCPDjOmWlIoXMhiaGkKEQx7KN0ftJbVA8xXGzyCGjB5jaPSr2scdT5zz4v25ef+RPPDXbaBMis6CyUsVcKh4XakLj6HMckNK6Mghyk9CBbp9YGcs+c3DUcF9YLa/ajYGL+4/8oRt3K7StpmhH0WQVE94QV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/dXQv4dXDrNakHtjyMLfRXAPmQXJO3wfr0viRKQ/tHw=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oS/GgILVok0xqXNFXxMccDonHhFDGt7Z+nONwmBzaJ4=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oS/GgILVok0xqXNFXxMccDonHhFDGt7Z+nONwmBzaJ4=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F/kznS0w4hxGqBUCoeETuEmSn25IG4WfyFumFwoVKTI=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56gHvAscmwUL+bgZtP9IhPD+ZR2792bXJ7q9dWS/z8I=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BClSKy4YqflWFw7I7xyBIZmj2FSykXiiLr01V4wEyaY=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qkkX0F8GlbAp4A926m+OZ1S9eqoKeGi2BmL+WfwzEdU=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56gHvAscmwUL+bgZtP9IhPD+ZR2792bXJ7q9dWS/z8I=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UkIu0ROnL8+2EHM96RIW7mbiQn73W52wXFRFvbkc88I=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R8uE9V0BzTUP3BkuZAmHuEy5Voicm+C8TyaGxyzivu8=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hA5A6PfPkwZjtR77gEItJkfMA4Pvc7R4kgZThWlXDCg=</DigestValue>
      </Reference>
      <Reference URI="/xl/worksheets/sheet2.xml?ContentType=application/vnd.openxmlformats-officedocument.spreadsheetml.worksheet+xml">
        <DigestMethod Algorithm="http://www.w3.org/2001/04/xmlenc#sha256"/>
        <DigestValue>7TfQtIwzYuYLWGOi12dxmZX+V0dc6O37C8/3t1yoUcQ=</DigestValue>
      </Reference>
      <Reference URI="/xl/worksheets/sheet3.xml?ContentType=application/vnd.openxmlformats-officedocument.spreadsheetml.worksheet+xml">
        <DigestMethod Algorithm="http://www.w3.org/2001/04/xmlenc#sha256"/>
        <DigestValue>Dxa47PAQF26oW5s9UeizLnlRd+i3nJzVB8o61sAq8MU=</DigestValue>
      </Reference>
      <Reference URI="/xl/worksheets/sheet4.xml?ContentType=application/vnd.openxmlformats-officedocument.spreadsheetml.worksheet+xml">
        <DigestMethod Algorithm="http://www.w3.org/2001/04/xmlenc#sha256"/>
        <DigestValue>jlUiWJyoqHYMDLUjdz5QQrnvJl9p/p4EAT5LGBhxsv0=</DigestValue>
      </Reference>
      <Reference URI="/xl/worksheets/sheet5.xml?ContentType=application/vnd.openxmlformats-officedocument.spreadsheetml.worksheet+xml">
        <DigestMethod Algorithm="http://www.w3.org/2001/04/xmlenc#sha256"/>
        <DigestValue>c7Svy2V3tY/7spsoyRx3/5xm8ZodW/zS3itkVrr9S0I=</DigestValue>
      </Reference>
      <Reference URI="/xl/worksheets/sheet6.xml?ContentType=application/vnd.openxmlformats-officedocument.spreadsheetml.worksheet+xml">
        <DigestMethod Algorithm="http://www.w3.org/2001/04/xmlenc#sha256"/>
        <DigestValue>gkZB8dtWwfqI8b7lMV75wvCItZ4XRu6lzMV+MA9HV/w=</DigestValue>
      </Reference>
      <Reference URI="/xl/worksheets/sheet7.xml?ContentType=application/vnd.openxmlformats-officedocument.spreadsheetml.worksheet+xml">
        <DigestMethod Algorithm="http://www.w3.org/2001/04/xmlenc#sha256"/>
        <DigestValue>lZymg123P7bKwQPKkLT2f8v/4NZ9h9jMXgzIddy9XJM=</DigestValue>
      </Reference>
      <Reference URI="/xl/worksheets/sheet8.xml?ContentType=application/vnd.openxmlformats-officedocument.spreadsheetml.worksheet+xml">
        <DigestMethod Algorithm="http://www.w3.org/2001/04/xmlenc#sha256"/>
        <DigestValue>dCjq3GfF+6wKtmzJyQy3TyNq9azuOD2TpnN5lJL/NcI=</DigestValue>
      </Reference>
      <Reference URI="/xl/worksheets/sheet9.xml?ContentType=application/vnd.openxmlformats-officedocument.spreadsheetml.worksheet+xml">
        <DigestMethod Algorithm="http://www.w3.org/2001/04/xmlenc#sha256"/>
        <DigestValue>M5cTGpFrfejHxqVCSqunFVxzcgq+cGueKj3c+70H92w=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2022-05-16T09:20:56Z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16.0.15128/23</OfficeVersion>
          <ApplicationVersion>16.0.15128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2022-05-16T09:20:56Z</xd:SigningTime>
          <xd:SigningCertificate>
            <xd:Cert>
              <xd:CertDigest>
                <DigestMethod Algorithm="http://www.w3.org/2001/04/xmlenc#sha256"/>
                <DigestValue>VkMd50lGnE+7pvjdR8MV1pVSjeeiSH8tvcOJaR6FzxQ=</DigestValue>
              </xd:CertDigest>
              <xd:IssuerSerial>
                <X509IssuerName>CN=NBG Class 2 INT Sub CA, DC=nbg, DC=ge</X509IssuerName>
                <X509SerialNumber>224212967049173808578675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2022-05-16T08:35:27Z</dcterms:modified>
</cp:coreProperties>
</file>