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defaultThemeVersion="124226"/>
  <xr:revisionPtr revIDLastSave="0" documentId="13_ncr:1_{02EBBDB5-02A6-44F5-9944-6E6205C7D1B9}" xr6:coauthVersionLast="45" xr6:coauthVersionMax="45" xr10:uidLastSave="{00000000-0000-0000-0000-000000000000}"/>
  <bookViews>
    <workbookView xWindow="-120" yWindow="-120" windowWidth="29040" windowHeight="15840"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 sheetId="71" r:id="rId10"/>
  </sheets>
  <externalReferences>
    <externalReference r:id="rId11"/>
    <externalReference r:id="rId12"/>
    <externalReference r:id="rId13"/>
  </externalReferences>
  <definedNames>
    <definedName name="_cur1">'[1]Appl (2)'!$F$2:$F$7200</definedName>
    <definedName name="_cur2">'[1]Appl (2)'!$H$2:$H$7200</definedName>
    <definedName name="_xlnm._FilterDatabase" localSheetId="9" hidden="1">Instruction!$A$3:$C$9</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calcMode="autoNoTable"/>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67" l="1"/>
  <c r="H33" i="67"/>
  <c r="I33" i="67"/>
  <c r="J33" i="67"/>
  <c r="K33" i="67"/>
  <c r="L33" i="67"/>
  <c r="M33" i="67"/>
  <c r="N33" i="67"/>
  <c r="O33" i="67"/>
  <c r="C25" i="67"/>
  <c r="T9" i="67"/>
  <c r="E10" i="40" l="1"/>
  <c r="D10" i="40"/>
  <c r="C10" i="40"/>
  <c r="A26" i="67"/>
  <c r="A27" i="67" s="1"/>
  <c r="A28" i="67" s="1"/>
  <c r="A29" i="67" s="1"/>
  <c r="A30" i="67" s="1"/>
  <c r="A31" i="67" s="1"/>
  <c r="A32" i="67" s="1"/>
  <c r="C32" i="67"/>
  <c r="C31" i="67"/>
  <c r="C30" i="67"/>
  <c r="C29" i="67"/>
  <c r="C28" i="67"/>
  <c r="C27" i="67"/>
  <c r="C26" i="67"/>
  <c r="A10" i="67"/>
  <c r="A11" i="67" s="1"/>
  <c r="A12" i="67" s="1"/>
  <c r="A13" i="67" s="1"/>
  <c r="A14" i="67" s="1"/>
  <c r="A15" i="67" s="1"/>
  <c r="A16" i="67" s="1"/>
  <c r="A17" i="67" s="1"/>
  <c r="A18" i="67" s="1"/>
  <c r="A19" i="67" s="1"/>
  <c r="T14" i="67"/>
  <c r="T15" i="67"/>
  <c r="B2" i="63"/>
  <c r="B1" i="63"/>
  <c r="B2" i="50"/>
  <c r="B1" i="50"/>
  <c r="B2" i="49"/>
  <c r="B1" i="49"/>
  <c r="B2" i="48"/>
  <c r="B1" i="48"/>
  <c r="B2" i="40"/>
  <c r="B1" i="40"/>
  <c r="B2" i="39"/>
  <c r="B1" i="39"/>
  <c r="B2" i="68"/>
  <c r="B1" i="68"/>
  <c r="D7" i="48" l="1"/>
  <c r="M11" i="63"/>
  <c r="E11" i="63"/>
  <c r="F10" i="40" l="1"/>
  <c r="G10" i="40" s="1"/>
  <c r="N19" i="63" l="1"/>
  <c r="M19" i="63"/>
  <c r="O19" i="63" s="1"/>
  <c r="M17" i="63"/>
  <c r="C7" i="50" l="1"/>
  <c r="C15" i="49" l="1"/>
  <c r="F15" i="48"/>
  <c r="E15" i="48"/>
  <c r="D15" i="48"/>
  <c r="T10" i="67" l="1"/>
  <c r="T19" i="67"/>
  <c r="T18" i="67"/>
  <c r="T17" i="67"/>
  <c r="T16" i="67"/>
  <c r="T13" i="67"/>
  <c r="T12" i="67"/>
  <c r="T11" i="67"/>
  <c r="D7" i="50" l="1"/>
  <c r="E7" i="50"/>
  <c r="F7" i="50"/>
  <c r="G7" i="50"/>
  <c r="C17" i="50"/>
  <c r="D9" i="49"/>
  <c r="D15" i="49"/>
  <c r="E7" i="48"/>
  <c r="E22" i="48" s="1"/>
  <c r="E15" i="49" l="1"/>
  <c r="E9" i="49"/>
  <c r="C9" i="49"/>
  <c r="F7" i="48" l="1"/>
  <c r="D22" i="48"/>
  <c r="C20" i="67" l="1"/>
  <c r="N39" i="67" l="1"/>
  <c r="D40" i="67"/>
  <c r="E40" i="67"/>
  <c r="F40" i="67"/>
  <c r="G40" i="67"/>
  <c r="H40" i="67"/>
  <c r="I40" i="67"/>
  <c r="J40" i="67"/>
  <c r="K40" i="67"/>
  <c r="L40" i="67"/>
  <c r="M40" i="67"/>
  <c r="C33" i="67"/>
  <c r="D33" i="67"/>
  <c r="E33" i="67"/>
  <c r="F33"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40" i="67" l="1"/>
  <c r="N38" i="67"/>
  <c r="N40" i="67" s="1"/>
  <c r="P32" i="67"/>
  <c r="P31" i="67"/>
  <c r="P30" i="67"/>
  <c r="P29" i="67"/>
  <c r="P28" i="67"/>
  <c r="P27" i="67"/>
  <c r="P26" i="67"/>
  <c r="P25" i="67"/>
  <c r="S20" i="67"/>
  <c r="R20" i="67"/>
  <c r="Q20" i="67"/>
  <c r="P20" i="67"/>
  <c r="O20" i="67"/>
  <c r="N20" i="67"/>
  <c r="M20" i="67"/>
  <c r="L20" i="67"/>
  <c r="K20" i="67"/>
  <c r="J20" i="67"/>
  <c r="I20" i="67"/>
  <c r="H20" i="67"/>
  <c r="G20" i="67"/>
  <c r="F20" i="67"/>
  <c r="E20" i="67"/>
  <c r="D20" i="67"/>
  <c r="T20" i="67" l="1"/>
  <c r="P33" i="67"/>
</calcChain>
</file>

<file path=xl/sharedStrings.xml><?xml version="1.0" encoding="utf-8"?>
<sst xmlns="http://schemas.openxmlformats.org/spreadsheetml/2006/main" count="319" uniqueCount="212">
  <si>
    <t>a</t>
  </si>
  <si>
    <t>b</t>
  </si>
  <si>
    <t>c</t>
  </si>
  <si>
    <t>d</t>
  </si>
  <si>
    <t>e</t>
  </si>
  <si>
    <t>f</t>
  </si>
  <si>
    <t>აქტივების გადაფასების რეზერვი</t>
  </si>
  <si>
    <t>სულ</t>
  </si>
  <si>
    <t>სხვა ცვლილებები</t>
  </si>
  <si>
    <t xml:space="preserve">                                                                </t>
  </si>
  <si>
    <t>დანაკარგების მთლიანი მოცულობა</t>
  </si>
  <si>
    <t>სხვა ვალდებულებები</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</si>
  <si>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</si>
  <si>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</si>
  <si>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</si>
  <si>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</si>
  <si>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</si>
  <si>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</si>
  <si>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</si>
  <si>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</si>
  <si>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</si>
  <si>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</si>
  <si>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</si>
  <si>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</si>
  <si>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ნაღდი ფული</t>
  </si>
  <si>
    <t>ფულადი სახსრები საქართველოს ეროვნულ ბანკში</t>
  </si>
  <si>
    <t>ფულადი სახსრები სხვა ბანკებში</t>
  </si>
  <si>
    <t>ფასიანი ქაღალდები დილინგური ოპერაციებისთვის</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</si>
  <si>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</si>
  <si>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</si>
  <si>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</si>
  <si>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</si>
  <si>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</si>
  <si>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</si>
  <si>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</si>
  <si>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</si>
  <si>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</si>
  <si>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</si>
  <si>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</si>
  <si>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</si>
  <si>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</si>
  <si>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</si>
  <si>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</si>
  <si>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</si>
  <si>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</si>
  <si>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</si>
  <si>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</si>
  <si>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</si>
  <si>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</si>
  <si>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</si>
  <si>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</si>
  <si>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</si>
  <si>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</si>
  <si>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</si>
  <si>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ბანკი:</t>
  </si>
  <si>
    <t>თარიღი:</t>
  </si>
  <si>
    <t>წმინდა საპროცენტო შემოსავლები</t>
  </si>
  <si>
    <t>მთლიანი შემოსავალი (1+2-3)</t>
  </si>
  <si>
    <t>ქონების გაყიდვიდან მიღებული მოგების (ზარალის) ველი (21);</t>
  </si>
  <si>
    <t>მთლიანი არასაპროცენტო შემოსავლების ველი (24);</t>
  </si>
  <si>
    <t>წმინდა საპროცენტო შემოსავლის ველი (14);</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</si>
  <si>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</si>
  <si>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</si>
  <si>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</si>
  <si>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</si>
  <si>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</si>
  <si>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</si>
  <si>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</si>
  <si>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</si>
  <si>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</si>
  <si>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</si>
  <si>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</si>
  <si>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</si>
  <si>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</si>
  <si>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</si>
  <si>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მთლიანი კაპიტალი</t>
  </si>
  <si>
    <t>XXX</t>
  </si>
  <si>
    <t>საბალანსო ღირებულებების გადაყვანა სტანდარტიზებული საზედამხედველო ანგარიშგების ფორმატში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</si>
  <si>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</si>
  <si>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</si>
  <si>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</si>
  <si>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</si>
  <si>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</si>
  <si>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</si>
  <si>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არაკონსოლიდირებული</t>
  </si>
  <si>
    <t>ნაწილობრივ კონსოლიდირებული</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</si>
  <si>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</si>
  <si>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</si>
  <si>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</si>
  <si>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</si>
  <si>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</si>
  <si>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</si>
  <si>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</si>
  <si>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</si>
  <si>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</si>
  <si>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</si>
  <si>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</si>
  <si>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</si>
  <si>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</si>
  <si>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</si>
  <si>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</si>
  <si>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</si>
  <si>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</si>
  <si>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</si>
  <si>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</si>
  <si>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</si>
  <si>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(4-d) ველი გამოითვლება როგორც სამი წლის (T, T-1, T-2)  მთლიანი შემოსავლების საშუალო არითმეტიკული.</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</si>
  <si>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</si>
  <si>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</si>
  <si>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</si>
  <si>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</si>
  <si>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</si>
  <si>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</si>
  <si>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</si>
  <si>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</si>
  <si>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</si>
  <si>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</si>
  <si>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</si>
  <si>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ბონუსების  მოცულობა</t>
  </si>
  <si>
    <t xml:space="preserve">სულ ანაზღაურება </t>
  </si>
  <si>
    <t xml:space="preserve">მთლიანი ფიქსირებული ანაზღაურება </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</si>
  <si>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</si>
  <si>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"d" სვეტში უნდა ჩაიწეროს "a" სვეტში მითითებული საბალანსო ელემენტების შესაბამისი ღირებულებები საზედამხედველო მიზნებისთვის გამოყენებული ანგარიშგების სტანდარტების მიხედვით. აღნიშნულიდან გამომდინარე ამ ველში უნდა ჩაიწეროს "საქართველოს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გამოყენებით მიღებული ოდენობები საქართველოს ეროვნული ბანკის მიერ დამტკიცებული სამართლებრივი აქტების მოთხოვნების გათვალისწინებით.</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</si>
  <si>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</si>
  <si>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</si>
  <si>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</si>
  <si>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</si>
  <si>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</si>
  <si>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</si>
  <si>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</si>
  <si>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</si>
  <si>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</si>
  <si>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</si>
  <si>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</si>
  <si>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</si>
  <si>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</si>
  <si>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</si>
  <si>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</si>
  <si>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</si>
  <si>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</si>
  <si>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</si>
  <si>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</si>
  <si>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</si>
  <si>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"f" სვეტში უნდა ჩაიწეროს თუ როგორ ნაწილდება "d" სვეტში მითითებული თანხები სტანდარტიზებული საზედამხედველო ანგარიშგების ანგარიშგებაში.</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</si>
  <si>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</si>
  <si>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</si>
  <si>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</si>
  <si>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</si>
  <si>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</si>
  <si>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</si>
  <si>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</si>
  <si>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</si>
  <si>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</si>
  <si>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</si>
  <si>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</si>
  <si>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</si>
  <si>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</si>
  <si>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</si>
  <si>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</si>
  <si>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</si>
  <si>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</si>
  <si>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</si>
  <si>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</si>
  <si>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</si>
  <si>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</si>
  <si>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</si>
  <si>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</si>
  <si>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 xml:space="preserve">უმაღლესი მენეჯმენტი - ბანკის დირექტორატისა და სამეთვალყურეო საბჭოს წევრები. </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</si>
  <si>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</si>
  <si>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</si>
  <si>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</si>
  <si>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</si>
  <si>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</si>
  <si>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</si>
  <si>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</si>
  <si>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</si>
  <si>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</si>
  <si>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</si>
  <si>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</si>
  <si>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განმარტებები გვერდისთვის "20. LI3", ცხრილი 20</t>
  </si>
  <si>
    <t>განმარტებები გვერდისთვის "21. LI0", ცხრილი 21</t>
  </si>
  <si>
    <t>განმარტებები გვერდისთვის "25. REM2", ცხრილი 25</t>
  </si>
  <si>
    <t>განმარტებები გვერდისთვის "23. OR2", ცხრილი 23</t>
  </si>
  <si>
    <t>განმარტებები გვერდისთვის "24. REM1", ცხრილი 24</t>
  </si>
  <si>
    <t>განმარტებები გვერდისთვის "26. REM3", ცხრილი 26</t>
  </si>
  <si>
    <t>განმარტებები გვერდისთვის "27. REM4", 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</si>
  <si>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</si>
  <si>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</si>
  <si>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</si>
  <si>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</si>
  <si>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</si>
  <si>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</si>
  <si>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აღნიშნულ ცხრილში უმაღლესი მენეჯმენტის მიერ აქციების მფლობელობა მჟღავნდება სახელობითად.</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</si>
  <si>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</si>
  <si>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უმაღლესი მენეჯმენტის მფლობელობაში არსებული აქციები (რაოდენობა)</t>
  </si>
  <si>
    <t>სს "ფინკა ბანკი საქართველო"</t>
  </si>
  <si>
    <t>ფული და ფულის ექვივალენტები</t>
  </si>
  <si>
    <t>სავალდებულო რეზერვი საქართველოს ეროვნულ ბანკში</t>
  </si>
  <si>
    <t>მოთხოვნები ბანკების მიმართ</t>
  </si>
  <si>
    <t>კლიენტებზე გაცემული სესხები</t>
  </si>
  <si>
    <t>დაფარვის ვადამდე ფლობილი ინვესტიციები</t>
  </si>
  <si>
    <t>მოგება-ზარალში რეალური ღირებულებით ასახული ფინანსური აქტივები</t>
  </si>
  <si>
    <t>ძირითადი საშუალებები</t>
  </si>
  <si>
    <t>გადავადებული საგადასახადო აქტივები</t>
  </si>
  <si>
    <t>არამატერიალური აქტივები</t>
  </si>
  <si>
    <t>მიმდინარე საგადასახადო აქტივები</t>
  </si>
  <si>
    <t>კლიენტების დეპოზიტები</t>
  </si>
  <si>
    <t>გამოშვებული სავალო ფასიანი ქაღალდები</t>
  </si>
  <si>
    <t>მიმდინარე მოგების გადასახადი</t>
  </si>
  <si>
    <t>სუბორდინირებული სესხი</t>
  </si>
  <si>
    <t>გადავადებული მოგების გადასახადი</t>
  </si>
  <si>
    <t>სააქციო კაპიტალი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</si>
</sst>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quot;$&quot;#,##0.00"/>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b/>
      <sz val="8"/>
      <name val="Sylfaen"/>
      <family val="1"/>
    </font>
    <font>
      <sz val="8"/>
      <name val="Sylfaen"/>
      <family val="1"/>
    </font>
    <font>
      <sz val="9"/>
      <color theme="1"/>
      <name val="Calibri"/>
      <family val="2"/>
      <scheme val="minor"/>
    </font>
    <font>
      <sz val="10"/>
      <name val="Calibri"/>
      <family val="2"/>
      <scheme val="minor"/>
    </font>
    <font>
      <b/>
      <sz val="10"/>
      <name val="Calibri"/>
      <family val="2"/>
      <scheme val="minor"/>
    </font>
    <font>
      <b/>
      <sz val="11"/>
      <name val="Arial"/>
      <family val="2"/>
    </font>
    <font>
      <sz val="11"/>
      <color theme="1"/>
      <name val="Arial"/>
      <family val="2"/>
    </font>
    <font>
      <sz val="11"/>
      <name val="Arial"/>
      <family val="2"/>
    </font>
  </fonts>
  <fills count="77">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top/>
      <bottom style="medium">
        <color indexed="64"/>
      </bottom>
      <diagonal/>
    </border>
  </borders>
  <cellStyleXfs count="20957">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68" fontId="13" fillId="36" borderId="0"/>
    <xf numFmtId="169" fontId="13" fillId="36" borderId="0"/>
    <xf numFmtId="168" fontId="13" fillId="36" borderId="0"/>
    <xf numFmtId="0" fontId="14" fillId="37"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168" fontId="15" fillId="37" borderId="0" applyNumberFormat="0" applyBorder="0" applyAlignment="0" applyProtection="0"/>
    <xf numFmtId="169" fontId="15" fillId="37" borderId="0" applyNumberFormat="0" applyBorder="0" applyAlignment="0" applyProtection="0"/>
    <xf numFmtId="168"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168" fontId="15" fillId="38" borderId="0" applyNumberFormat="0" applyBorder="0" applyAlignment="0" applyProtection="0"/>
    <xf numFmtId="169" fontId="15" fillId="38" borderId="0" applyNumberFormat="0" applyBorder="0" applyAlignment="0" applyProtection="0"/>
    <xf numFmtId="168"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168" fontId="15" fillId="39" borderId="0" applyNumberFormat="0" applyBorder="0" applyAlignment="0" applyProtection="0"/>
    <xf numFmtId="169" fontId="15" fillId="39" borderId="0" applyNumberFormat="0" applyBorder="0" applyAlignment="0" applyProtection="0"/>
    <xf numFmtId="168"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168" fontId="15" fillId="41" borderId="0" applyNumberFormat="0" applyBorder="0" applyAlignment="0" applyProtection="0"/>
    <xf numFmtId="169" fontId="15" fillId="41" borderId="0" applyNumberFormat="0" applyBorder="0" applyAlignment="0" applyProtection="0"/>
    <xf numFmtId="168"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168" fontId="15" fillId="42" borderId="0" applyNumberFormat="0" applyBorder="0" applyAlignment="0" applyProtection="0"/>
    <xf numFmtId="169" fontId="15" fillId="42" borderId="0" applyNumberFormat="0" applyBorder="0" applyAlignment="0" applyProtection="0"/>
    <xf numFmtId="168"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168" fontId="15" fillId="44" borderId="0" applyNumberFormat="0" applyBorder="0" applyAlignment="0" applyProtection="0"/>
    <xf numFmtId="169" fontId="15" fillId="44" borderId="0" applyNumberFormat="0" applyBorder="0" applyAlignment="0" applyProtection="0"/>
    <xf numFmtId="168"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168" fontId="15" fillId="45" borderId="0" applyNumberFormat="0" applyBorder="0" applyAlignment="0" applyProtection="0"/>
    <xf numFmtId="169" fontId="15" fillId="45" borderId="0" applyNumberFormat="0" applyBorder="0" applyAlignment="0" applyProtection="0"/>
    <xf numFmtId="168"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168" fontId="15" fillId="40" borderId="0" applyNumberFormat="0" applyBorder="0" applyAlignment="0" applyProtection="0"/>
    <xf numFmtId="169" fontId="15" fillId="40" borderId="0" applyNumberFormat="0" applyBorder="0" applyAlignment="0" applyProtection="0"/>
    <xf numFmtId="168"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168" fontId="15" fillId="43" borderId="0" applyNumberFormat="0" applyBorder="0" applyAlignment="0" applyProtection="0"/>
    <xf numFmtId="169" fontId="15" fillId="43" borderId="0" applyNumberFormat="0" applyBorder="0" applyAlignment="0" applyProtection="0"/>
    <xf numFmtId="168"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168" fontId="15" fillId="46" borderId="0" applyNumberFormat="0" applyBorder="0" applyAlignment="0" applyProtection="0"/>
    <xf numFmtId="169" fontId="15" fillId="46" borderId="0" applyNumberFormat="0" applyBorder="0" applyAlignment="0" applyProtection="0"/>
    <xf numFmtId="168"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168" fontId="18" fillId="47" borderId="0" applyNumberFormat="0" applyBorder="0" applyAlignment="0" applyProtection="0"/>
    <xf numFmtId="169" fontId="18" fillId="47" borderId="0" applyNumberFormat="0" applyBorder="0" applyAlignment="0" applyProtection="0"/>
    <xf numFmtId="168"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168" fontId="18" fillId="44" borderId="0" applyNumberFormat="0" applyBorder="0" applyAlignment="0" applyProtection="0"/>
    <xf numFmtId="169" fontId="18" fillId="44" borderId="0" applyNumberFormat="0" applyBorder="0" applyAlignment="0" applyProtection="0"/>
    <xf numFmtId="168"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168" fontId="18" fillId="45" borderId="0" applyNumberFormat="0" applyBorder="0" applyAlignment="0" applyProtection="0"/>
    <xf numFmtId="169" fontId="18" fillId="45" borderId="0" applyNumberFormat="0" applyBorder="0" applyAlignment="0" applyProtection="0"/>
    <xf numFmtId="168"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168" fontId="18" fillId="50" borderId="0" applyNumberFormat="0" applyBorder="0" applyAlignment="0" applyProtection="0"/>
    <xf numFmtId="169" fontId="18" fillId="50" borderId="0" applyNumberFormat="0" applyBorder="0" applyAlignment="0" applyProtection="0"/>
    <xf numFmtId="168"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168" fontId="18" fillId="53" borderId="0" applyNumberFormat="0" applyBorder="0" applyAlignment="0" applyProtection="0"/>
    <xf numFmtId="169" fontId="18" fillId="53" borderId="0" applyNumberFormat="0" applyBorder="0" applyAlignment="0" applyProtection="0"/>
    <xf numFmtId="168"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168" fontId="18" fillId="57" borderId="0" applyNumberFormat="0" applyBorder="0" applyAlignment="0" applyProtection="0"/>
    <xf numFmtId="169" fontId="18" fillId="57" borderId="0" applyNumberFormat="0" applyBorder="0" applyAlignment="0" applyProtection="0"/>
    <xf numFmtId="168"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168" fontId="18" fillId="59" borderId="0" applyNumberFormat="0" applyBorder="0" applyAlignment="0" applyProtection="0"/>
    <xf numFmtId="169" fontId="18" fillId="59" borderId="0" applyNumberFormat="0" applyBorder="0" applyAlignment="0" applyProtection="0"/>
    <xf numFmtId="168"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168" fontId="18" fillId="48" borderId="0" applyNumberFormat="0" applyBorder="0" applyAlignment="0" applyProtection="0"/>
    <xf numFmtId="169" fontId="18" fillId="48" borderId="0" applyNumberFormat="0" applyBorder="0" applyAlignment="0" applyProtection="0"/>
    <xf numFmtId="168"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168" fontId="18" fillId="49" borderId="0" applyNumberFormat="0" applyBorder="0" applyAlignment="0" applyProtection="0"/>
    <xf numFmtId="169" fontId="18" fillId="49" borderId="0" applyNumberFormat="0" applyBorder="0" applyAlignment="0" applyProtection="0"/>
    <xf numFmtId="168"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168" fontId="18" fillId="62" borderId="0" applyNumberFormat="0" applyBorder="0" applyAlignment="0" applyProtection="0"/>
    <xf numFmtId="169" fontId="18" fillId="62" borderId="0" applyNumberFormat="0" applyBorder="0" applyAlignment="0" applyProtection="0"/>
    <xf numFmtId="168"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168" fontId="21" fillId="38" borderId="0" applyNumberFormat="0" applyBorder="0" applyAlignment="0" applyProtection="0"/>
    <xf numFmtId="169" fontId="21" fillId="38" borderId="0" applyNumberFormat="0" applyBorder="0" applyAlignment="0" applyProtection="0"/>
    <xf numFmtId="168" fontId="21" fillId="38" borderId="0" applyNumberFormat="0" applyBorder="0" applyAlignment="0" applyProtection="0"/>
    <xf numFmtId="0" fontId="19" fillId="38" borderId="0" applyNumberFormat="0" applyBorder="0" applyAlignment="0" applyProtection="0"/>
    <xf numFmtId="170" fontId="22"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1" fontId="24" fillId="0" borderId="0" applyFill="0" applyBorder="0" applyAlignment="0"/>
    <xf numFmtId="171" fontId="24"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0" fontId="23" fillId="0" borderId="0" applyFill="0" applyBorder="0" applyAlignment="0"/>
    <xf numFmtId="172" fontId="24" fillId="0" borderId="0" applyFill="0" applyBorder="0" applyAlignment="0"/>
    <xf numFmtId="173" fontId="24" fillId="0" borderId="0" applyFill="0" applyBorder="0" applyAlignment="0"/>
    <xf numFmtId="174" fontId="24" fillId="0" borderId="0" applyFill="0" applyBorder="0" applyAlignment="0"/>
    <xf numFmtId="175"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9" fontId="27"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6" fillId="8" borderId="26"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0" fontId="25"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168" fontId="27" fillId="63" borderId="32" applyNumberFormat="0" applyAlignment="0" applyProtection="0"/>
    <xf numFmtId="169" fontId="27" fillId="63" borderId="32" applyNumberFormat="0" applyAlignment="0" applyProtection="0"/>
    <xf numFmtId="168" fontId="27" fillId="63" borderId="32" applyNumberFormat="0" applyAlignment="0" applyProtection="0"/>
    <xf numFmtId="0" fontId="25" fillId="63" borderId="32" applyNumberFormat="0" applyAlignment="0" applyProtection="0"/>
    <xf numFmtId="0" fontId="28"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0" fontId="29" fillId="9" borderId="29"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169" fontId="30" fillId="64" borderId="33" applyNumberFormat="0" applyAlignment="0" applyProtection="0"/>
    <xf numFmtId="168" fontId="30" fillId="64" borderId="33" applyNumberFormat="0" applyAlignment="0" applyProtection="0"/>
    <xf numFmtId="0" fontId="28" fillId="64" borderId="3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178"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4"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2" fillId="0" borderId="0"/>
    <xf numFmtId="172"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2" fillId="0" borderId="0"/>
    <xf numFmtId="14" fontId="33" fillId="0" borderId="0" applyFill="0" applyBorder="0" applyAlignment="0"/>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34">
      <alignment vertical="center"/>
    </xf>
    <xf numFmtId="38" fontId="13" fillId="0" borderId="0" applyFont="0" applyFill="0" applyBorder="0" applyAlignment="0" applyProtection="0"/>
    <xf numFmtId="180"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168" fontId="37" fillId="0" borderId="0" applyNumberFormat="0" applyFill="0" applyBorder="0" applyAlignment="0" applyProtection="0"/>
    <xf numFmtId="169" fontId="37" fillId="0" borderId="0" applyNumberFormat="0" applyFill="0" applyBorder="0" applyAlignment="0" applyProtection="0"/>
    <xf numFmtId="168" fontId="37" fillId="0" borderId="0" applyNumberFormat="0" applyFill="0" applyBorder="0" applyAlignment="0" applyProtection="0"/>
    <xf numFmtId="0" fontId="35" fillId="0" borderId="0" applyNumberFormat="0" applyFill="0" applyBorder="0" applyAlignment="0" applyProtection="0"/>
    <xf numFmtId="168" fontId="2" fillId="0" borderId="0"/>
    <xf numFmtId="0" fontId="2" fillId="0" borderId="0"/>
    <xf numFmtId="168"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168" fontId="40" fillId="39" borderId="0" applyNumberFormat="0" applyBorder="0" applyAlignment="0" applyProtection="0"/>
    <xf numFmtId="169" fontId="40" fillId="39" borderId="0" applyNumberFormat="0" applyBorder="0" applyAlignment="0" applyProtection="0"/>
    <xf numFmtId="168"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5" applyNumberFormat="0" applyAlignment="0" applyProtection="0">
      <alignment horizontal="left" vertical="center"/>
    </xf>
    <xf numFmtId="0" fontId="41" fillId="0" borderId="25" applyNumberFormat="0" applyAlignment="0" applyProtection="0">
      <alignment horizontal="left" vertical="center"/>
    </xf>
    <xf numFmtId="168" fontId="41" fillId="0" borderId="25" applyNumberFormat="0" applyAlignment="0" applyProtection="0">
      <alignment horizontal="left" vertical="center"/>
    </xf>
    <xf numFmtId="0" fontId="41" fillId="0" borderId="7">
      <alignment horizontal="left" vertical="center"/>
    </xf>
    <xf numFmtId="0" fontId="41" fillId="0" borderId="7">
      <alignment horizontal="left" vertical="center"/>
    </xf>
    <xf numFmtId="168" fontId="41" fillId="0" borderId="7">
      <alignment horizontal="left" vertical="center"/>
    </xf>
    <xf numFmtId="0" fontId="42" fillId="0" borderId="35" applyNumberFormat="0" applyFill="0" applyAlignment="0" applyProtection="0"/>
    <xf numFmtId="169" fontId="42" fillId="0" borderId="35" applyNumberFormat="0" applyFill="0" applyAlignment="0" applyProtection="0"/>
    <xf numFmtId="0"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168" fontId="42" fillId="0" borderId="35" applyNumberFormat="0" applyFill="0" applyAlignment="0" applyProtection="0"/>
    <xf numFmtId="169" fontId="42" fillId="0" borderId="35" applyNumberFormat="0" applyFill="0" applyAlignment="0" applyProtection="0"/>
    <xf numFmtId="168" fontId="42" fillId="0" borderId="35" applyNumberFormat="0" applyFill="0" applyAlignment="0" applyProtection="0"/>
    <xf numFmtId="0" fontId="42" fillId="0" borderId="35" applyNumberFormat="0" applyFill="0" applyAlignment="0" applyProtection="0"/>
    <xf numFmtId="0" fontId="43" fillId="0" borderId="36" applyNumberFormat="0" applyFill="0" applyAlignment="0" applyProtection="0"/>
    <xf numFmtId="169" fontId="43" fillId="0" borderId="36" applyNumberFormat="0" applyFill="0" applyAlignment="0" applyProtection="0"/>
    <xf numFmtId="0"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168" fontId="43" fillId="0" borderId="36" applyNumberFormat="0" applyFill="0" applyAlignment="0" applyProtection="0"/>
    <xf numFmtId="169" fontId="43" fillId="0" borderId="36" applyNumberFormat="0" applyFill="0" applyAlignment="0" applyProtection="0"/>
    <xf numFmtId="168" fontId="43" fillId="0" borderId="36" applyNumberFormat="0" applyFill="0" applyAlignment="0" applyProtection="0"/>
    <xf numFmtId="0" fontId="43" fillId="0" borderId="36" applyNumberFormat="0" applyFill="0" applyAlignment="0" applyProtection="0"/>
    <xf numFmtId="0" fontId="44" fillId="0" borderId="37" applyNumberFormat="0" applyFill="0" applyAlignment="0" applyProtection="0"/>
    <xf numFmtId="169"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168" fontId="44" fillId="0" borderId="37" applyNumberFormat="0" applyFill="0" applyAlignment="0" applyProtection="0"/>
    <xf numFmtId="169" fontId="44" fillId="0" borderId="37" applyNumberFormat="0" applyFill="0" applyAlignment="0" applyProtection="0"/>
    <xf numFmtId="168" fontId="44" fillId="0" borderId="37" applyNumberFormat="0" applyFill="0" applyAlignment="0" applyProtection="0"/>
    <xf numFmtId="0" fontId="44" fillId="0" borderId="37" applyNumberFormat="0" applyFill="0" applyAlignment="0" applyProtection="0"/>
    <xf numFmtId="0" fontId="44" fillId="0" borderId="0" applyNumberFormat="0" applyFill="0" applyBorder="0" applyAlignment="0" applyProtection="0"/>
    <xf numFmtId="169" fontId="44" fillId="0" borderId="0" applyNumberFormat="0" applyFill="0" applyBorder="0" applyAlignment="0" applyProtection="0"/>
    <xf numFmtId="0"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168" fontId="44" fillId="0" borderId="0" applyNumberFormat="0" applyFill="0" applyBorder="0" applyAlignment="0" applyProtection="0"/>
    <xf numFmtId="169" fontId="44" fillId="0" borderId="0" applyNumberFormat="0" applyFill="0" applyBorder="0" applyAlignment="0" applyProtection="0"/>
    <xf numFmtId="168" fontId="44" fillId="0" borderId="0" applyNumberFormat="0" applyFill="0" applyBorder="0" applyAlignment="0" applyProtection="0"/>
    <xf numFmtId="0" fontId="44" fillId="0" borderId="0" applyNumberFormat="0" applyFill="0" applyBorder="0" applyAlignment="0" applyProtection="0"/>
    <xf numFmtId="37" fontId="45" fillId="0" borderId="0"/>
    <xf numFmtId="168" fontId="46" fillId="0" borderId="0"/>
    <xf numFmtId="0" fontId="46" fillId="0" borderId="0"/>
    <xf numFmtId="168" fontId="46" fillId="0" borderId="0"/>
    <xf numFmtId="168" fontId="41" fillId="0" borderId="0"/>
    <xf numFmtId="0" fontId="41" fillId="0" borderId="0"/>
    <xf numFmtId="168" fontId="41" fillId="0" borderId="0"/>
    <xf numFmtId="168" fontId="47" fillId="0" borderId="0"/>
    <xf numFmtId="0" fontId="47" fillId="0" borderId="0"/>
    <xf numFmtId="168" fontId="47" fillId="0" borderId="0"/>
    <xf numFmtId="168" fontId="48" fillId="0" borderId="0"/>
    <xf numFmtId="0" fontId="48" fillId="0" borderId="0"/>
    <xf numFmtId="168" fontId="48" fillId="0" borderId="0"/>
    <xf numFmtId="168" fontId="49" fillId="0" borderId="0"/>
    <xf numFmtId="0" fontId="49" fillId="0" borderId="0"/>
    <xf numFmtId="168" fontId="49" fillId="0" borderId="0"/>
    <xf numFmtId="168" fontId="50" fillId="0" borderId="0"/>
    <xf numFmtId="0" fontId="50" fillId="0" borderId="0"/>
    <xf numFmtId="168"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1" fillId="0" borderId="0" applyNumberFormat="0" applyFill="0" applyBorder="0" applyAlignment="0" applyProtection="0">
      <alignment vertical="top"/>
      <protection locked="0"/>
    </xf>
    <xf numFmtId="169" fontId="51" fillId="0" borderId="0" applyNumberFormat="0" applyFill="0" applyBorder="0" applyAlignment="0" applyProtection="0">
      <alignment vertical="top"/>
      <protection locked="0"/>
    </xf>
    <xf numFmtId="168" fontId="51" fillId="0" borderId="0" applyNumberFormat="0" applyFill="0" applyBorder="0" applyAlignment="0" applyProtection="0">
      <alignment vertical="top"/>
      <protection locked="0"/>
    </xf>
    <xf numFmtId="168" fontId="52" fillId="0" borderId="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9" fontId="55"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4" fillId="7" borderId="26"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0" fontId="53"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168" fontId="55" fillId="42" borderId="32" applyNumberFormat="0" applyAlignment="0" applyProtection="0"/>
    <xf numFmtId="169" fontId="55" fillId="42" borderId="32" applyNumberFormat="0" applyAlignment="0" applyProtection="0"/>
    <xf numFmtId="168" fontId="55" fillId="42" borderId="32" applyNumberFormat="0" applyAlignment="0" applyProtection="0"/>
    <xf numFmtId="0" fontId="53" fillId="42" borderId="32" applyNumberFormat="0" applyAlignment="0" applyProtection="0"/>
    <xf numFmtId="3" fontId="2" fillId="71" borderId="2" applyFont="0">
      <alignment horizontal="right" vertical="center"/>
      <protection locked="0"/>
    </xf>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0" fontId="56" fillId="0" borderId="3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0" fontId="56" fillId="0" borderId="3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0" fontId="57" fillId="0" borderId="2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168" fontId="58" fillId="0" borderId="38" applyNumberFormat="0" applyFill="0" applyAlignment="0" applyProtection="0"/>
    <xf numFmtId="169" fontId="58" fillId="0" borderId="38" applyNumberFormat="0" applyFill="0" applyAlignment="0" applyProtection="0"/>
    <xf numFmtId="168" fontId="58" fillId="0" borderId="38" applyNumberFormat="0" applyFill="0" applyAlignment="0" applyProtection="0"/>
    <xf numFmtId="0" fontId="56" fillId="0" borderId="3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168" fontId="61" fillId="72" borderId="0" applyNumberFormat="0" applyBorder="0" applyAlignment="0" applyProtection="0"/>
    <xf numFmtId="169" fontId="61" fillId="72" borderId="0" applyNumberFormat="0" applyBorder="0" applyAlignment="0" applyProtection="0"/>
    <xf numFmtId="168" fontId="61" fillId="72" borderId="0" applyNumberFormat="0" applyBorder="0" applyAlignment="0" applyProtection="0"/>
    <xf numFmtId="0" fontId="59" fillId="72" borderId="0" applyNumberFormat="0" applyBorder="0" applyAlignment="0" applyProtection="0"/>
    <xf numFmtId="1" fontId="62" fillId="0" borderId="0" applyProtection="0"/>
    <xf numFmtId="168" fontId="13" fillId="0" borderId="39"/>
    <xf numFmtId="169" fontId="13" fillId="0" borderId="39"/>
    <xf numFmtId="168" fontId="13" fillId="0" borderId="3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63" fillId="0" borderId="0"/>
    <xf numFmtId="181" fontId="2"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0" fontId="64" fillId="0" borderId="0"/>
    <xf numFmtId="0" fontId="63" fillId="0" borderId="0"/>
    <xf numFmtId="179" fontId="15" fillId="0" borderId="0"/>
    <xf numFmtId="179" fontId="2" fillId="0" borderId="0"/>
    <xf numFmtId="179" fontId="2" fillId="0" borderId="0"/>
    <xf numFmtId="0" fontId="2" fillId="0" borderId="0"/>
    <xf numFmtId="0" fontId="2"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5"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5" fillId="0" borderId="0"/>
    <xf numFmtId="0" fontId="15" fillId="0" borderId="0"/>
    <xf numFmtId="168"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68" fontId="15" fillId="0" borderId="0"/>
    <xf numFmtId="0" fontId="15" fillId="0" borderId="0"/>
    <xf numFmtId="0" fontId="15" fillId="0" borderId="0"/>
    <xf numFmtId="0" fontId="2"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4"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4" fillId="0" borderId="0"/>
    <xf numFmtId="179" fontId="15" fillId="0" borderId="0"/>
    <xf numFmtId="179" fontId="1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5" fillId="0" borderId="0"/>
    <xf numFmtId="179" fontId="15" fillId="0" borderId="0"/>
    <xf numFmtId="179" fontId="15" fillId="0" borderId="0"/>
    <xf numFmtId="179" fontId="15" fillId="0" borderId="0"/>
    <xf numFmtId="179"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5" fillId="0" borderId="0"/>
    <xf numFmtId="179"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5"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2" fillId="0" borderId="0"/>
    <xf numFmtId="0" fontId="15" fillId="0" borderId="0"/>
    <xf numFmtId="0" fontId="2" fillId="0" borderId="0"/>
    <xf numFmtId="0" fontId="14" fillId="0" borderId="0"/>
    <xf numFmtId="168" fontId="12" fillId="0" borderId="0"/>
    <xf numFmtId="0" fontId="2" fillId="0" borderId="0"/>
    <xf numFmtId="0" fontId="1" fillId="0" borderId="0"/>
    <xf numFmtId="0" fontId="1" fillId="0" borderId="0"/>
    <xf numFmtId="179"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5" fillId="0" borderId="0"/>
    <xf numFmtId="0" fontId="15" fillId="0" borderId="0"/>
    <xf numFmtId="168" fontId="12" fillId="0" borderId="0"/>
    <xf numFmtId="0" fontId="52" fillId="0" borderId="0"/>
    <xf numFmtId="0" fontId="2" fillId="0" borderId="0"/>
    <xf numFmtId="168" fontId="12" fillId="0" borderId="0"/>
    <xf numFmtId="0" fontId="1" fillId="0" borderId="0"/>
    <xf numFmtId="179"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79"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179" fontId="2" fillId="0" borderId="0"/>
    <xf numFmtId="0" fontId="2" fillId="0" borderId="0"/>
    <xf numFmtId="179" fontId="2" fillId="0" borderId="0"/>
    <xf numFmtId="0" fontId="2" fillId="0" borderId="0"/>
    <xf numFmtId="179"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68" fontId="12" fillId="0" borderId="0"/>
    <xf numFmtId="168" fontId="12" fillId="0" borderId="0"/>
    <xf numFmtId="0" fontId="1" fillId="0" borderId="0"/>
    <xf numFmtId="179" fontId="15" fillId="0" borderId="0"/>
    <xf numFmtId="179"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5" fillId="0" borderId="0"/>
    <xf numFmtId="179"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79" fontId="15"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79" fontId="2"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15"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13" fillId="0" borderId="0"/>
    <xf numFmtId="0" fontId="5"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79" fontId="5" fillId="0" borderId="0"/>
    <xf numFmtId="0" fontId="13" fillId="0" borderId="0"/>
    <xf numFmtId="179"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13" fillId="0" borderId="0"/>
    <xf numFmtId="179" fontId="5"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13"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68" fontId="13" fillId="0" borderId="0"/>
    <xf numFmtId="0" fontId="63" fillId="0" borderId="0"/>
    <xf numFmtId="168"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68" fontId="5" fillId="0" borderId="0"/>
    <xf numFmtId="0" fontId="63" fillId="0" borderId="0"/>
    <xf numFmtId="168"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79"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79"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13"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3" fillId="0" borderId="0"/>
    <xf numFmtId="179" fontId="13" fillId="0" borderId="0"/>
    <xf numFmtId="179" fontId="13" fillId="0" borderId="0"/>
    <xf numFmtId="179"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2" fillId="0" borderId="0"/>
    <xf numFmtId="0" fontId="63" fillId="0" borderId="0"/>
    <xf numFmtId="168" fontId="3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63" fillId="0" borderId="0"/>
    <xf numFmtId="0" fontId="2" fillId="0" borderId="0"/>
    <xf numFmtId="0" fontId="6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9"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69"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68"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8"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7" fillId="0" borderId="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168" fontId="2" fillId="0" borderId="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169"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0" borderId="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5" fillId="10" borderId="3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14"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168" fontId="2" fillId="0" borderId="0"/>
    <xf numFmtId="0" fontId="2" fillId="73" borderId="40" applyNumberFormat="0" applyFont="0" applyAlignment="0" applyProtection="0"/>
    <xf numFmtId="0" fontId="2" fillId="73" borderId="40" applyNumberFormat="0" applyFont="0" applyAlignment="0" applyProtection="0"/>
    <xf numFmtId="169" fontId="2" fillId="0" borderId="0"/>
    <xf numFmtId="168" fontId="2" fillId="0" borderId="0"/>
    <xf numFmtId="168" fontId="2" fillId="0" borderId="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0" fontId="2" fillId="73" borderId="4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8" fillId="0" borderId="0">
      <alignment horizontal="left"/>
    </xf>
    <xf numFmtId="0" fontId="2" fillId="0" borderId="0"/>
    <xf numFmtId="0" fontId="2" fillId="0" borderId="0"/>
    <xf numFmtId="168" fontId="2" fillId="0" borderId="0"/>
    <xf numFmtId="3" fontId="2" fillId="74" borderId="2" applyFont="0">
      <alignment horizontal="right" vertical="center"/>
      <protection locked="0"/>
    </xf>
    <xf numFmtId="168" fontId="69" fillId="0" borderId="0"/>
    <xf numFmtId="0" fontId="69" fillId="0" borderId="0"/>
    <xf numFmtId="168" fontId="69" fillId="0" borderId="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9" fontId="72"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1" fillId="8" borderId="27"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0" fontId="70"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168" fontId="72" fillId="63" borderId="41" applyNumberFormat="0" applyAlignment="0" applyProtection="0"/>
    <xf numFmtId="169" fontId="72" fillId="63" borderId="41" applyNumberFormat="0" applyAlignment="0" applyProtection="0"/>
    <xf numFmtId="168" fontId="72" fillId="63" borderId="41" applyNumberFormat="0" applyAlignment="0" applyProtection="0"/>
    <xf numFmtId="0" fontId="70" fillId="63" borderId="41" applyNumberFormat="0" applyAlignment="0" applyProtection="0"/>
    <xf numFmtId="0" fontId="12" fillId="0" borderId="0"/>
    <xf numFmtId="175" fontId="24" fillId="0" borderId="0" applyFont="0" applyFill="0" applyBorder="0" applyAlignment="0" applyProtection="0"/>
    <xf numFmtId="186"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4" fillId="0" borderId="0" applyFill="0" applyBorder="0" applyAlignment="0"/>
    <xf numFmtId="172" fontId="24" fillId="0" borderId="0" applyFill="0" applyBorder="0" applyAlignment="0"/>
    <xf numFmtId="171" fontId="24" fillId="0" borderId="0" applyFill="0" applyBorder="0" applyAlignment="0"/>
    <xf numFmtId="176" fontId="24" fillId="0" borderId="0" applyFill="0" applyBorder="0" applyAlignment="0"/>
    <xf numFmtId="172" fontId="24" fillId="0" borderId="0" applyFill="0" applyBorder="0" applyAlignment="0"/>
    <xf numFmtId="168" fontId="2" fillId="0" borderId="0"/>
    <xf numFmtId="0" fontId="2" fillId="0" borderId="0"/>
    <xf numFmtId="168" fontId="2" fillId="0" borderId="0"/>
    <xf numFmtId="187"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88" fontId="2" fillId="69" borderId="2" applyFont="0">
      <alignment horizontal="right" vertical="center"/>
    </xf>
    <xf numFmtId="0" fontId="75" fillId="0" borderId="0"/>
    <xf numFmtId="0" fontId="12" fillId="0" borderId="0"/>
    <xf numFmtId="0" fontId="76" fillId="0" borderId="0"/>
    <xf numFmtId="0" fontId="76" fillId="0" borderId="0"/>
    <xf numFmtId="168" fontId="12" fillId="0" borderId="0"/>
    <xf numFmtId="168"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89" fontId="24" fillId="0" borderId="0" applyFill="0" applyBorder="0" applyAlignment="0"/>
    <xf numFmtId="190" fontId="24" fillId="0" borderId="0" applyFill="0" applyBorder="0" applyAlignment="0"/>
    <xf numFmtId="0" fontId="79" fillId="0" borderId="0">
      <alignment horizontal="center" vertical="top"/>
    </xf>
    <xf numFmtId="0" fontId="80" fillId="0" borderId="0" applyNumberFormat="0" applyFill="0" applyBorder="0" applyAlignment="0" applyProtection="0"/>
    <xf numFmtId="169" fontId="80" fillId="0" borderId="0" applyNumberFormat="0" applyFill="0" applyBorder="0" applyAlignment="0" applyProtection="0"/>
    <xf numFmtId="0"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168" fontId="80" fillId="0" borderId="0" applyNumberFormat="0" applyFill="0" applyBorder="0" applyAlignment="0" applyProtection="0"/>
    <xf numFmtId="169" fontId="80" fillId="0" borderId="0" applyNumberFormat="0" applyFill="0" applyBorder="0" applyAlignment="0" applyProtection="0"/>
    <xf numFmtId="168" fontId="80" fillId="0" borderId="0" applyNumberFormat="0" applyFill="0" applyBorder="0" applyAlignment="0" applyProtection="0"/>
    <xf numFmtId="0" fontId="80" fillId="0" borderId="0" applyNumberFormat="0" applyFill="0" applyBorder="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9" fontId="81"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4" fillId="0" borderId="31"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0" fontId="34"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168" fontId="81" fillId="0" borderId="42" applyNumberFormat="0" applyFill="0" applyAlignment="0" applyProtection="0"/>
    <xf numFmtId="169" fontId="81" fillId="0" borderId="42" applyNumberFormat="0" applyFill="0" applyAlignment="0" applyProtection="0"/>
    <xf numFmtId="168" fontId="81" fillId="0" borderId="42" applyNumberFormat="0" applyFill="0" applyAlignment="0" applyProtection="0"/>
    <xf numFmtId="0" fontId="34" fillId="0" borderId="42" applyNumberFormat="0" applyFill="0" applyAlignment="0" applyProtection="0"/>
    <xf numFmtId="0" fontId="12" fillId="0" borderId="43"/>
    <xf numFmtId="185" fontId="68"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13" fillId="0" borderId="0" applyFont="0" applyFill="0" applyBorder="0" applyAlignment="0" applyProtection="0"/>
    <xf numFmtId="192"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168" fontId="83" fillId="0" borderId="0" applyNumberFormat="0" applyFill="0" applyBorder="0" applyAlignment="0" applyProtection="0"/>
    <xf numFmtId="169" fontId="83" fillId="0" borderId="0" applyNumberFormat="0" applyFill="0" applyBorder="0" applyAlignment="0" applyProtection="0"/>
    <xf numFmtId="168"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42" fontId="85" fillId="0" borderId="0" applyFont="0" applyFill="0" applyBorder="0" applyAlignment="0" applyProtection="0"/>
    <xf numFmtId="44"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41" fontId="85" fillId="0" borderId="0" applyFont="0" applyFill="0" applyBorder="0" applyAlignment="0" applyProtection="0"/>
    <xf numFmtId="43" fontId="85" fillId="0" borderId="0" applyFont="0" applyFill="0" applyBorder="0" applyAlignment="0" applyProtection="0"/>
    <xf numFmtId="0" fontId="2" fillId="0" borderId="0"/>
    <xf numFmtId="43" fontId="1" fillId="0" borderId="0" applyFont="0" applyFill="0" applyBorder="0" applyAlignment="0" applyProtection="0"/>
  </cellStyleXfs>
  <cellXfs count="251">
    <xf numFmtId="0" fontId="0" fillId="0" borderId="0" xfId="0"/>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3" fillId="0" borderId="2" xfId="0" applyFont="1" applyFill="1" applyBorder="1" applyAlignment="1">
      <alignment horizontal="center"/>
    </xf>
    <xf numFmtId="0" fontId="6" fillId="0" borderId="0" xfId="8" applyFont="1" applyFill="1" applyBorder="1" applyProtection="1"/>
    <xf numFmtId="0" fontId="3" fillId="0" borderId="0" xfId="0" applyFont="1" applyBorder="1"/>
    <xf numFmtId="0" fontId="3" fillId="0" borderId="0" xfId="0" applyFont="1" applyAlignment="1"/>
    <xf numFmtId="0" fontId="6" fillId="0" borderId="0" xfId="8" applyFont="1" applyFill="1" applyBorder="1" applyAlignment="1" applyProtection="1"/>
    <xf numFmtId="0" fontId="3" fillId="0" borderId="0" xfId="0" applyFont="1" applyAlignment="1">
      <alignment wrapText="1"/>
    </xf>
    <xf numFmtId="0" fontId="3" fillId="0" borderId="15" xfId="0" applyFont="1" applyFill="1" applyBorder="1" applyAlignment="1">
      <alignment horizontal="center"/>
    </xf>
    <xf numFmtId="0" fontId="4" fillId="0" borderId="0"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Border="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2" xfId="0" applyFont="1" applyFill="1" applyBorder="1" applyAlignment="1">
      <alignment horizontal="center" vertical="center"/>
    </xf>
    <xf numFmtId="0" fontId="3" fillId="0" borderId="14" xfId="0" applyFont="1" applyBorder="1"/>
    <xf numFmtId="0" fontId="3" fillId="0" borderId="2" xfId="0" applyFont="1" applyBorder="1" applyAlignment="1">
      <alignment wrapText="1"/>
    </xf>
    <xf numFmtId="0" fontId="3" fillId="0" borderId="0" xfId="0" applyFont="1" applyBorder="1" applyAlignment="1">
      <alignment horizontal="center" vertical="center"/>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applyFill="1" applyAlignment="1"/>
    <xf numFmtId="0" fontId="3" fillId="0" borderId="0" xfId="0" applyFont="1" applyAlignment="1">
      <alignment horizontal="right"/>
    </xf>
    <xf numFmtId="0" fontId="4" fillId="0" borderId="0" xfId="0" applyFont="1" applyBorder="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4" fillId="0" borderId="0" xfId="0" applyFont="1" applyBorder="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applyAlignment="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wrapText="1"/>
    </xf>
    <xf numFmtId="0" fontId="4" fillId="0" borderId="0" xfId="0" applyFont="1" applyFill="1" applyBorder="1"/>
    <xf numFmtId="167" fontId="3" fillId="0" borderId="0" xfId="0" applyNumberFormat="1" applyFont="1" applyAlignment="1">
      <alignment textRotation="90" wrapText="1"/>
    </xf>
    <xf numFmtId="0" fontId="0" fillId="0" borderId="0" xfId="0" applyFont="1"/>
    <xf numFmtId="0" fontId="3" fillId="0" borderId="2" xfId="0" applyFont="1" applyFill="1" applyBorder="1"/>
    <xf numFmtId="0" fontId="4" fillId="0" borderId="0" xfId="0" applyFont="1" applyFill="1" applyAlignment="1">
      <alignment horizontal="center"/>
    </xf>
    <xf numFmtId="0" fontId="4" fillId="0" borderId="0" xfId="0" applyFont="1" applyFill="1" applyBorder="1" applyAlignme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7" xfId="0" applyFont="1" applyBorder="1"/>
    <xf numFmtId="0" fontId="9" fillId="0" borderId="18" xfId="0" applyFont="1" applyBorder="1" applyAlignment="1">
      <alignment vertical="center" wrapText="1"/>
    </xf>
    <xf numFmtId="0" fontId="3" fillId="0" borderId="48" xfId="0" applyFont="1" applyBorder="1"/>
    <xf numFmtId="0" fontId="3" fillId="0" borderId="18" xfId="0" applyFont="1" applyBorder="1"/>
    <xf numFmtId="0" fontId="3" fillId="0" borderId="50" xfId="0" applyFont="1" applyBorder="1"/>
    <xf numFmtId="0" fontId="3" fillId="0" borderId="12" xfId="0" applyFont="1" applyBorder="1"/>
    <xf numFmtId="0" fontId="3" fillId="0" borderId="17" xfId="0" applyFont="1" applyBorder="1"/>
    <xf numFmtId="0" fontId="3" fillId="0" borderId="48"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167" fontId="3" fillId="0" borderId="8" xfId="0" applyNumberFormat="1" applyFont="1" applyFill="1" applyBorder="1" applyAlignment="1">
      <alignment horizontal="center" vertical="center" textRotation="90" wrapText="1"/>
    </xf>
    <xf numFmtId="167" fontId="3" fillId="0" borderId="2" xfId="0" applyNumberFormat="1" applyFont="1" applyFill="1" applyBorder="1" applyAlignment="1">
      <alignment horizontal="center" vertical="center" textRotation="90" wrapText="1"/>
    </xf>
    <xf numFmtId="0" fontId="3" fillId="0" borderId="8" xfId="0" applyFont="1" applyFill="1" applyBorder="1" applyAlignment="1">
      <alignment horizontal="center"/>
    </xf>
    <xf numFmtId="0" fontId="3" fillId="0" borderId="8" xfId="0" applyFont="1" applyFill="1" applyBorder="1" applyAlignment="1">
      <alignment horizontal="center" wrapText="1"/>
    </xf>
    <xf numFmtId="0" fontId="3" fillId="0" borderId="2" xfId="0" applyFont="1" applyFill="1" applyBorder="1" applyAlignment="1">
      <alignment horizontal="center" wrapText="1"/>
    </xf>
    <xf numFmtId="0" fontId="3" fillId="0" borderId="0" xfId="0" applyFont="1" applyFill="1" applyBorder="1"/>
    <xf numFmtId="0" fontId="3" fillId="0" borderId="48" xfId="0" applyFont="1" applyBorder="1" applyAlignment="1">
      <alignment horizontal="center" wrapText="1"/>
    </xf>
    <xf numFmtId="0" fontId="3" fillId="0" borderId="48" xfId="0" applyFont="1" applyBorder="1" applyAlignment="1">
      <alignment horizontal="center" vertical="center" wrapText="1"/>
    </xf>
    <xf numFmtId="167" fontId="3" fillId="0" borderId="15" xfId="0" applyNumberFormat="1" applyFont="1" applyFill="1" applyBorder="1" applyAlignment="1">
      <alignment horizontal="center" vertical="center" textRotation="90" wrapText="1"/>
    </xf>
    <xf numFmtId="0" fontId="3" fillId="0" borderId="18" xfId="0" applyFont="1" applyFill="1" applyBorder="1"/>
    <xf numFmtId="0" fontId="3" fillId="0" borderId="15" xfId="0" applyFont="1" applyFill="1" applyBorder="1" applyAlignment="1">
      <alignment horizontal="center" vertical="center"/>
    </xf>
    <xf numFmtId="0" fontId="3" fillId="0" borderId="15" xfId="0" applyFont="1" applyFill="1" applyBorder="1" applyAlignment="1">
      <alignment horizontal="center" wrapText="1"/>
    </xf>
    <xf numFmtId="0" fontId="6" fillId="0" borderId="14" xfId="8" applyFont="1" applyFill="1" applyBorder="1" applyProtection="1"/>
    <xf numFmtId="0" fontId="6" fillId="0" borderId="14" xfId="8" applyFont="1" applyFill="1" applyBorder="1" applyAlignment="1" applyProtection="1"/>
    <xf numFmtId="0" fontId="6" fillId="0" borderId="17" xfId="8" applyFont="1" applyFill="1" applyBorder="1" applyAlignment="1" applyProtection="1"/>
    <xf numFmtId="0" fontId="3" fillId="0" borderId="18" xfId="0" applyFont="1" applyBorder="1" applyAlignment="1">
      <alignment horizontal="center"/>
    </xf>
    <xf numFmtId="0" fontId="3" fillId="0" borderId="19" xfId="0" applyFont="1" applyBorder="1" applyAlignment="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7" xfId="0" applyFont="1" applyBorder="1" applyAlignment="1">
      <alignment horizontal="right" vertical="center"/>
    </xf>
    <xf numFmtId="0" fontId="4" fillId="0" borderId="18" xfId="0" applyFont="1" applyFill="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7" xfId="0" applyFont="1" applyBorder="1" applyAlignment="1">
      <alignment horizontal="right" vertical="center" wrapText="1"/>
    </xf>
    <xf numFmtId="0" fontId="10" fillId="0" borderId="47" xfId="0" applyFont="1" applyBorder="1" applyAlignment="1">
      <alignment horizontal="center" vertical="center" wrapText="1"/>
    </xf>
    <xf numFmtId="0" fontId="9" fillId="0" borderId="23"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3" fillId="0" borderId="2" xfId="0" applyFont="1" applyBorder="1" applyAlignment="1">
      <alignment horizontal="center" vertical="center" wrapText="1"/>
    </xf>
    <xf numFmtId="0" fontId="4" fillId="35" borderId="20" xfId="0" applyFont="1" applyFill="1" applyBorder="1"/>
    <xf numFmtId="0" fontId="4" fillId="35" borderId="18" xfId="0" applyFont="1" applyFill="1" applyBorder="1"/>
    <xf numFmtId="0" fontId="3" fillId="0" borderId="14" xfId="0" applyFont="1" applyBorder="1" applyAlignment="1">
      <alignment horizontal="right" wrapText="1"/>
    </xf>
    <xf numFmtId="0" fontId="3" fillId="0" borderId="0" xfId="0" applyFont="1" applyBorder="1" applyAlignment="1">
      <alignment wrapText="1"/>
    </xf>
    <xf numFmtId="0" fontId="3" fillId="2" borderId="15"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Fill="1" applyBorder="1" applyAlignment="1">
      <alignment horizontal="left" vertical="center" wrapText="1" indent="3"/>
    </xf>
    <xf numFmtId="0" fontId="9" fillId="0" borderId="18" xfId="0" applyFont="1" applyFill="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Fill="1" applyBorder="1" applyAlignment="1">
      <alignment horizontal="left" vertical="center" wrapText="1" indent="3"/>
    </xf>
    <xf numFmtId="0" fontId="9" fillId="0" borderId="2" xfId="0" applyFont="1" applyBorder="1" applyAlignment="1">
      <alignment horizontal="left" vertical="top" wrapText="1"/>
    </xf>
    <xf numFmtId="0" fontId="93" fillId="0" borderId="0" xfId="0" applyFont="1" applyFill="1" applyBorder="1" applyAlignment="1"/>
    <xf numFmtId="49" fontId="93" fillId="0" borderId="2" xfId="0" applyNumberFormat="1" applyFont="1" applyFill="1" applyBorder="1" applyAlignment="1">
      <alignment horizontal="right" vertical="center"/>
    </xf>
    <xf numFmtId="49" fontId="93" fillId="0" borderId="0" xfId="0" applyNumberFormat="1" applyFont="1" applyFill="1" applyBorder="1" applyAlignment="1">
      <alignment horizontal="right" vertical="center"/>
    </xf>
    <xf numFmtId="0" fontId="93" fillId="0" borderId="0" xfId="0" applyFont="1" applyFill="1" applyBorder="1" applyAlignment="1">
      <alignment vertical="center" wrapText="1"/>
    </xf>
    <xf numFmtId="0" fontId="93" fillId="0" borderId="0" xfId="0" applyFont="1" applyFill="1" applyBorder="1" applyAlignment="1">
      <alignment horizontal="left" vertical="center" wrapText="1"/>
    </xf>
    <xf numFmtId="0" fontId="3" fillId="0" borderId="45" xfId="0" applyFont="1" applyBorder="1"/>
    <xf numFmtId="0" fontId="3" fillId="0" borderId="0" xfId="0" applyFont="1" applyFill="1"/>
    <xf numFmtId="0" fontId="95" fillId="0" borderId="59" xfId="20955" applyFont="1" applyFill="1" applyBorder="1" applyAlignment="1" applyProtection="1"/>
    <xf numFmtId="0" fontId="95" fillId="0" borderId="4" xfId="20955" applyFont="1" applyFill="1" applyBorder="1" applyAlignment="1" applyProtection="1"/>
    <xf numFmtId="0" fontId="4" fillId="0" borderId="0" xfId="0" applyFont="1" applyFill="1"/>
    <xf numFmtId="0" fontId="3" fillId="0" borderId="11" xfId="0" applyFont="1" applyFill="1" applyBorder="1"/>
    <xf numFmtId="0" fontId="3" fillId="0" borderId="48" xfId="0" applyFont="1" applyFill="1" applyBorder="1" applyAlignment="1">
      <alignment horizontal="center"/>
    </xf>
    <xf numFmtId="193" fontId="4" fillId="76" borderId="15" xfId="0" applyNumberFormat="1" applyFont="1" applyFill="1" applyBorder="1" applyAlignment="1">
      <alignment horizontal="center" vertical="center"/>
    </xf>
    <xf numFmtId="193" fontId="4" fillId="35" borderId="18" xfId="0" applyNumberFormat="1" applyFont="1" applyFill="1" applyBorder="1" applyAlignment="1">
      <alignment horizontal="center" vertical="center"/>
    </xf>
    <xf numFmtId="193" fontId="4" fillId="35" borderId="19" xfId="0" applyNumberFormat="1" applyFont="1" applyFill="1" applyBorder="1" applyAlignment="1">
      <alignment horizontal="center" vertical="center"/>
    </xf>
    <xf numFmtId="0" fontId="3" fillId="0" borderId="14" xfId="0" applyFont="1" applyBorder="1" applyProtection="1">
      <protection locked="0"/>
    </xf>
    <xf numFmtId="0" fontId="3" fillId="0" borderId="8" xfId="0" applyFont="1" applyBorder="1" applyAlignment="1" applyProtection="1">
      <alignment wrapText="1"/>
      <protection locked="0"/>
    </xf>
    <xf numFmtId="193" fontId="3" fillId="0" borderId="2" xfId="0" applyNumberFormat="1" applyFont="1" applyBorder="1" applyAlignment="1" applyProtection="1">
      <alignment horizontal="center" vertical="center"/>
      <protection locked="0"/>
    </xf>
    <xf numFmtId="193" fontId="3" fillId="0" borderId="2" xfId="0" applyNumberFormat="1" applyFont="1" applyBorder="1" applyProtection="1">
      <protection locked="0"/>
    </xf>
    <xf numFmtId="0" fontId="3" fillId="0" borderId="8" xfId="0" applyFont="1" applyBorder="1" applyAlignment="1" applyProtection="1">
      <alignment vertical="center" wrapText="1"/>
      <protection locked="0"/>
    </xf>
    <xf numFmtId="193" fontId="3" fillId="0" borderId="2" xfId="0" applyNumberFormat="1" applyFont="1" applyFill="1" applyBorder="1" applyAlignment="1" applyProtection="1">
      <alignment horizontal="center" vertical="center"/>
      <protection locked="0"/>
    </xf>
    <xf numFmtId="0" fontId="3" fillId="0" borderId="8" xfId="0" applyFont="1" applyBorder="1" applyProtection="1">
      <protection locked="0"/>
    </xf>
    <xf numFmtId="193" fontId="4" fillId="35" borderId="15" xfId="0" applyNumberFormat="1" applyFont="1" applyFill="1" applyBorder="1" applyAlignment="1">
      <alignment horizontal="center" vertical="center"/>
    </xf>
    <xf numFmtId="193" fontId="4" fillId="0" borderId="4" xfId="0" applyNumberFormat="1" applyFont="1" applyBorder="1" applyAlignment="1" applyProtection="1">
      <alignment horizontal="center" vertical="center" wrapText="1"/>
      <protection locked="0"/>
    </xf>
    <xf numFmtId="193" fontId="3" fillId="0" borderId="2" xfId="0" applyNumberFormat="1" applyFont="1" applyBorder="1" applyAlignment="1" applyProtection="1">
      <alignment horizontal="center"/>
      <protection locked="0"/>
    </xf>
    <xf numFmtId="193" fontId="3" fillId="0" borderId="4" xfId="0" applyNumberFormat="1" applyFont="1" applyBorder="1" applyProtection="1">
      <protection locked="0"/>
    </xf>
    <xf numFmtId="193" fontId="3" fillId="0" borderId="15" xfId="0" applyNumberFormat="1" applyFont="1" applyBorder="1" applyProtection="1">
      <protection locked="0"/>
    </xf>
    <xf numFmtId="193" fontId="3" fillId="0" borderId="18" xfId="0" applyNumberFormat="1" applyFont="1" applyBorder="1" applyProtection="1">
      <protection locked="0"/>
    </xf>
    <xf numFmtId="193" fontId="3" fillId="0" borderId="19" xfId="0" applyNumberFormat="1" applyFont="1" applyBorder="1" applyProtection="1">
      <protection locked="0"/>
    </xf>
    <xf numFmtId="193" fontId="3" fillId="35" borderId="18" xfId="0" applyNumberFormat="1" applyFont="1" applyFill="1" applyBorder="1"/>
    <xf numFmtId="193" fontId="3" fillId="35" borderId="19" xfId="0" applyNumberFormat="1" applyFont="1" applyFill="1" applyBorder="1"/>
    <xf numFmtId="193" fontId="10" fillId="35" borderId="2" xfId="0" applyNumberFormat="1" applyFont="1" applyFill="1" applyBorder="1" applyAlignment="1">
      <alignment vertical="center" wrapText="1"/>
    </xf>
    <xf numFmtId="193" fontId="10" fillId="35" borderId="15" xfId="0" applyNumberFormat="1" applyFont="1" applyFill="1" applyBorder="1" applyAlignment="1">
      <alignment vertical="center" wrapText="1"/>
    </xf>
    <xf numFmtId="193" fontId="10" fillId="35" borderId="2" xfId="0" applyNumberFormat="1" applyFont="1" applyFill="1" applyBorder="1" applyAlignment="1">
      <alignment horizontal="right" vertical="center" wrapText="1"/>
    </xf>
    <xf numFmtId="193" fontId="10" fillId="35" borderId="15" xfId="0" applyNumberFormat="1" applyFont="1" applyFill="1" applyBorder="1" applyAlignment="1">
      <alignment horizontal="right" vertical="center" wrapText="1"/>
    </xf>
    <xf numFmtId="193" fontId="10" fillId="35" borderId="18" xfId="0" applyNumberFormat="1" applyFont="1" applyFill="1" applyBorder="1" applyAlignment="1">
      <alignment horizontal="right" vertical="center" wrapText="1"/>
    </xf>
    <xf numFmtId="193" fontId="10" fillId="35" borderId="19" xfId="0" applyNumberFormat="1" applyFont="1" applyFill="1" applyBorder="1" applyAlignment="1">
      <alignment horizontal="right" vertical="center" wrapText="1"/>
    </xf>
    <xf numFmtId="193" fontId="10" fillId="0" borderId="2" xfId="0" applyNumberFormat="1" applyFont="1" applyBorder="1" applyAlignment="1" applyProtection="1">
      <alignment vertical="center" wrapText="1"/>
      <protection locked="0"/>
    </xf>
    <xf numFmtId="193" fontId="10" fillId="0" borderId="15" xfId="0" applyNumberFormat="1" applyFont="1" applyBorder="1" applyAlignment="1" applyProtection="1">
      <alignment vertical="center" wrapText="1"/>
      <protection locked="0"/>
    </xf>
    <xf numFmtId="193" fontId="10" fillId="0" borderId="2" xfId="0" applyNumberFormat="1" applyFont="1" applyBorder="1" applyAlignment="1" applyProtection="1">
      <alignment horizontal="center" vertical="center" wrapText="1"/>
      <protection locked="0"/>
    </xf>
    <xf numFmtId="193" fontId="10" fillId="0" borderId="15" xfId="0" applyNumberFormat="1" applyFont="1" applyBorder="1" applyAlignment="1" applyProtection="1">
      <alignment horizontal="center" vertical="center" wrapText="1"/>
      <protection locked="0"/>
    </xf>
    <xf numFmtId="193" fontId="3" fillId="35" borderId="2" xfId="0" applyNumberFormat="1" applyFont="1" applyFill="1" applyBorder="1"/>
    <xf numFmtId="193" fontId="3" fillId="0" borderId="1" xfId="0" applyNumberFormat="1" applyFont="1" applyBorder="1" applyProtection="1">
      <protection locked="0"/>
    </xf>
    <xf numFmtId="193" fontId="3" fillId="0" borderId="53" xfId="0" applyNumberFormat="1" applyFont="1" applyBorder="1" applyProtection="1">
      <protection locked="0"/>
    </xf>
    <xf numFmtId="193" fontId="10" fillId="35" borderId="8" xfId="0" applyNumberFormat="1" applyFont="1" applyFill="1" applyBorder="1" applyAlignment="1">
      <alignment horizontal="right" vertical="center" wrapText="1"/>
    </xf>
    <xf numFmtId="193" fontId="10" fillId="35" borderId="18" xfId="0" applyNumberFormat="1" applyFont="1" applyFill="1" applyBorder="1" applyAlignment="1">
      <alignment vertical="center" wrapText="1"/>
    </xf>
    <xf numFmtId="193" fontId="10" fillId="35" borderId="19" xfId="0" applyNumberFormat="1" applyFont="1" applyFill="1" applyBorder="1" applyAlignment="1">
      <alignment vertical="center" wrapText="1"/>
    </xf>
    <xf numFmtId="193" fontId="9" fillId="0" borderId="8" xfId="0" applyNumberFormat="1" applyFont="1" applyBorder="1" applyAlignment="1" applyProtection="1">
      <alignment horizontal="center" vertical="center" wrapText="1"/>
      <protection locked="0"/>
    </xf>
    <xf numFmtId="193" fontId="9" fillId="0" borderId="2" xfId="0" applyNumberFormat="1" applyFont="1" applyBorder="1" applyAlignment="1" applyProtection="1">
      <alignment horizontal="center" vertical="center" wrapText="1"/>
      <protection locked="0"/>
    </xf>
    <xf numFmtId="193" fontId="9" fillId="0" borderId="15" xfId="0" applyNumberFormat="1" applyFont="1" applyBorder="1" applyAlignment="1" applyProtection="1">
      <alignment horizontal="center" vertical="center" wrapText="1"/>
      <protection locked="0"/>
    </xf>
    <xf numFmtId="193" fontId="3" fillId="35" borderId="2" xfId="0" applyNumberFormat="1" applyFont="1" applyFill="1" applyBorder="1" applyAlignment="1">
      <alignment horizontal="center" vertical="center"/>
    </xf>
    <xf numFmtId="193" fontId="3" fillId="35" borderId="2" xfId="0" applyNumberFormat="1" applyFont="1" applyFill="1" applyBorder="1" applyAlignment="1">
      <alignment horizontal="center" vertical="center" wrapText="1"/>
    </xf>
    <xf numFmtId="193" fontId="3" fillId="35" borderId="15" xfId="0" applyNumberFormat="1" applyFont="1" applyFill="1" applyBorder="1" applyAlignment="1">
      <alignment horizontal="center" vertical="center"/>
    </xf>
    <xf numFmtId="193" fontId="3" fillId="2"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wrapText="1"/>
    </xf>
    <xf numFmtId="0" fontId="3" fillId="2" borderId="2" xfId="0" applyFont="1" applyFill="1" applyBorder="1" applyAlignment="1">
      <alignment horizontal="center" vertical="center"/>
    </xf>
    <xf numFmtId="193" fontId="3" fillId="0" borderId="0" xfId="0" applyNumberFormat="1" applyFont="1"/>
    <xf numFmtId="169" fontId="13" fillId="36" borderId="0" xfId="15" applyBorder="1"/>
    <xf numFmtId="169" fontId="13" fillId="36" borderId="49" xfId="15" applyBorder="1"/>
    <xf numFmtId="0" fontId="3" fillId="0" borderId="18" xfId="0" applyFont="1" applyBorder="1" applyAlignment="1">
      <alignment horizontal="right" wrapText="1"/>
    </xf>
    <xf numFmtId="193" fontId="3" fillId="35" borderId="18" xfId="0" applyNumberFormat="1" applyFont="1" applyFill="1" applyBorder="1" applyAlignment="1">
      <alignment horizontal="center" vertical="center"/>
    </xf>
    <xf numFmtId="193" fontId="3" fillId="35" borderId="19" xfId="0" applyNumberFormat="1" applyFont="1" applyFill="1" applyBorder="1" applyAlignment="1">
      <alignment horizontal="center" vertical="center"/>
    </xf>
    <xf numFmtId="0" fontId="96" fillId="0" borderId="0" xfId="0" applyFont="1" applyAlignment="1">
      <alignment horizontal="left"/>
    </xf>
    <xf numFmtId="14" fontId="96" fillId="0" borderId="0" xfId="0" applyNumberFormat="1" applyFont="1" applyAlignment="1">
      <alignment horizontal="left"/>
    </xf>
    <xf numFmtId="164" fontId="3" fillId="0" borderId="2" xfId="20956" applyNumberFormat="1" applyFont="1" applyBorder="1" applyAlignment="1" applyProtection="1">
      <alignment horizontal="center" vertical="center"/>
      <protection locked="0"/>
    </xf>
    <xf numFmtId="0" fontId="3" fillId="0" borderId="45" xfId="0" applyFont="1" applyBorder="1" applyAlignment="1">
      <alignment horizontal="left" vertical="center"/>
    </xf>
    <xf numFmtId="0" fontId="3" fillId="0" borderId="14" xfId="0" applyFont="1" applyBorder="1" applyAlignment="1">
      <alignment wrapText="1"/>
    </xf>
    <xf numFmtId="164" fontId="3" fillId="0" borderId="2" xfId="20956" applyNumberFormat="1" applyFont="1" applyBorder="1" applyProtection="1">
      <protection locked="0"/>
    </xf>
    <xf numFmtId="164" fontId="3" fillId="0" borderId="4" xfId="20956" applyNumberFormat="1" applyFont="1" applyBorder="1" applyAlignment="1" applyProtection="1">
      <protection locked="0"/>
    </xf>
    <xf numFmtId="164" fontId="3" fillId="0" borderId="4" xfId="20956" applyNumberFormat="1" applyFont="1" applyBorder="1" applyAlignment="1" applyProtection="1">
      <alignment vertical="center" wrapText="1"/>
      <protection locked="0"/>
    </xf>
    <xf numFmtId="164" fontId="3" fillId="0" borderId="15" xfId="20956" applyNumberFormat="1" applyFont="1" applyBorder="1" applyProtection="1">
      <protection locked="0"/>
    </xf>
    <xf numFmtId="164" fontId="3" fillId="0" borderId="18" xfId="20956" applyNumberFormat="1" applyFont="1" applyBorder="1" applyProtection="1">
      <protection locked="0"/>
    </xf>
    <xf numFmtId="164" fontId="3" fillId="0" borderId="19" xfId="20956" applyNumberFormat="1" applyFont="1" applyBorder="1" applyProtection="1">
      <protection locked="0"/>
    </xf>
    <xf numFmtId="193" fontId="10" fillId="0" borderId="15" xfId="0" applyNumberFormat="1" applyFont="1" applyBorder="1" applyAlignment="1" applyProtection="1">
      <alignment horizontal="right" vertical="center" wrapText="1"/>
      <protection locked="0"/>
    </xf>
    <xf numFmtId="193" fontId="0" fillId="0" borderId="0" xfId="0" applyNumberFormat="1"/>
    <xf numFmtId="0" fontId="2" fillId="2" borderId="2" xfId="20955" applyFont="1" applyFill="1" applyBorder="1" applyAlignment="1" applyProtection="1"/>
    <xf numFmtId="0" fontId="97" fillId="0" borderId="2" xfId="20955" applyFont="1" applyFill="1" applyBorder="1" applyAlignment="1" applyProtection="1">
      <alignment horizontal="center" vertical="center"/>
    </xf>
    <xf numFmtId="0" fontId="98" fillId="0" borderId="0" xfId="0" applyFont="1" applyBorder="1"/>
    <xf numFmtId="0" fontId="98" fillId="0" borderId="2" xfId="0" applyFont="1" applyBorder="1"/>
    <xf numFmtId="0" fontId="7" fillId="0" borderId="2" xfId="12" applyFont="1" applyFill="1" applyBorder="1" applyAlignment="1" applyProtection="1"/>
    <xf numFmtId="0" fontId="7" fillId="0" borderId="2" xfId="12" applyFont="1" applyFill="1" applyBorder="1" applyAlignment="1" applyProtection="1">
      <alignment horizontal="left" vertical="center" wrapText="1"/>
    </xf>
    <xf numFmtId="0" fontId="98" fillId="0" borderId="0" xfId="0" applyFont="1" applyFill="1" applyBorder="1"/>
    <xf numFmtId="0" fontId="99" fillId="0" borderId="0" xfId="20955" applyFont="1" applyFill="1" applyBorder="1" applyAlignment="1" applyProtection="1">
      <alignment horizontal="left" wrapText="1" indent="1"/>
    </xf>
    <xf numFmtId="0" fontId="98" fillId="0" borderId="0" xfId="0" applyFont="1"/>
    <xf numFmtId="0" fontId="3" fillId="0" borderId="2" xfId="0" applyFont="1" applyFill="1" applyBorder="1" applyAlignment="1">
      <alignment horizontal="center"/>
    </xf>
    <xf numFmtId="0" fontId="3" fillId="0" borderId="15" xfId="0" applyFont="1" applyFill="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xf>
    <xf numFmtId="0" fontId="3" fillId="0" borderId="14" xfId="0" applyFont="1" applyBorder="1" applyAlignment="1">
      <alignment horizontal="center"/>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6" fillId="0" borderId="3" xfId="8" applyFont="1" applyFill="1" applyBorder="1" applyAlignment="1" applyProtection="1">
      <alignment horizontal="center"/>
    </xf>
    <xf numFmtId="0" fontId="6" fillId="0" borderId="45" xfId="8" applyFont="1" applyFill="1" applyBorder="1" applyAlignment="1" applyProtection="1">
      <alignment horizontal="center"/>
    </xf>
    <xf numFmtId="193" fontId="3" fillId="3" borderId="9" xfId="0" applyNumberFormat="1" applyFont="1" applyFill="1" applyBorder="1" applyAlignment="1">
      <alignment horizontal="center"/>
    </xf>
    <xf numFmtId="193" fontId="3" fillId="3" borderId="24" xfId="0" applyNumberFormat="1" applyFont="1" applyFill="1" applyBorder="1" applyAlignment="1">
      <alignment horizontal="center"/>
    </xf>
    <xf numFmtId="193" fontId="3" fillId="3" borderId="46" xfId="0" applyNumberFormat="1" applyFont="1" applyFill="1" applyBorder="1" applyAlignment="1">
      <alignment horizontal="center"/>
    </xf>
    <xf numFmtId="193" fontId="3" fillId="3" borderId="49" xfId="0" applyNumberFormat="1" applyFont="1" applyFill="1" applyBorder="1" applyAlignment="1">
      <alignment horizontal="center"/>
    </xf>
    <xf numFmtId="193" fontId="3" fillId="3" borderId="44" xfId="0" applyNumberFormat="1" applyFont="1" applyFill="1" applyBorder="1" applyAlignment="1">
      <alignment horizontal="center"/>
    </xf>
    <xf numFmtId="193" fontId="3" fillId="3" borderId="51"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3" fillId="0" borderId="6" xfId="0" applyFont="1" applyFill="1" applyBorder="1" applyAlignment="1">
      <alignment horizontal="left" vertical="center" wrapText="1"/>
    </xf>
    <xf numFmtId="0" fontId="93" fillId="0" borderId="8" xfId="0" applyFont="1" applyFill="1" applyBorder="1" applyAlignment="1">
      <alignment horizontal="left" vertical="center" wrapText="1"/>
    </xf>
    <xf numFmtId="0" fontId="94" fillId="0" borderId="6" xfId="0" applyFont="1" applyBorder="1" applyAlignment="1">
      <alignment horizontal="left"/>
    </xf>
    <xf numFmtId="0" fontId="94" fillId="0" borderId="8" xfId="0" applyFont="1" applyBorder="1" applyAlignment="1">
      <alignment horizontal="left"/>
    </xf>
    <xf numFmtId="0" fontId="92" fillId="75" borderId="2" xfId="0" applyFont="1" applyFill="1" applyBorder="1" applyAlignment="1">
      <alignment horizontal="center" vertical="center" wrapText="1"/>
    </xf>
    <xf numFmtId="0" fontId="93" fillId="0" borderId="6" xfId="0" applyFont="1" applyFill="1" applyBorder="1" applyAlignment="1">
      <alignment horizontal="left" vertical="center" wrapText="1" indent="1"/>
    </xf>
    <xf numFmtId="0" fontId="93" fillId="0" borderId="8" xfId="0" applyFont="1" applyFill="1" applyBorder="1" applyAlignment="1">
      <alignment horizontal="left" vertical="center" wrapText="1" indent="1"/>
    </xf>
    <xf numFmtId="0" fontId="92" fillId="75" borderId="57" xfId="0" applyFont="1" applyFill="1" applyBorder="1" applyAlignment="1">
      <alignment horizontal="center" vertical="center" wrapText="1"/>
    </xf>
    <xf numFmtId="0" fontId="92" fillId="75" borderId="0" xfId="0" applyFont="1" applyFill="1" applyBorder="1" applyAlignment="1">
      <alignment horizontal="center" vertical="center" wrapText="1"/>
    </xf>
    <xf numFmtId="0" fontId="92" fillId="75" borderId="58" xfId="0" applyFont="1" applyFill="1" applyBorder="1" applyAlignment="1">
      <alignment horizontal="center" vertical="center" wrapText="1"/>
    </xf>
    <xf numFmtId="0" fontId="92" fillId="0" borderId="54" xfId="0" applyFont="1" applyFill="1" applyBorder="1" applyAlignment="1">
      <alignment horizontal="center" vertical="center"/>
    </xf>
    <xf numFmtId="0" fontId="92" fillId="0" borderId="55" xfId="0" applyFont="1" applyFill="1" applyBorder="1" applyAlignment="1">
      <alignment horizontal="center" vertical="center"/>
    </xf>
    <xf numFmtId="0" fontId="92" fillId="0" borderId="56" xfId="0" applyFont="1" applyFill="1" applyBorder="1" applyAlignment="1">
      <alignment horizontal="center" vertical="center"/>
    </xf>
    <xf numFmtId="0" fontId="93" fillId="0" borderId="2" xfId="0" applyFont="1" applyFill="1" applyBorder="1" applyAlignment="1">
      <alignment horizontal="left" vertical="center" wrapText="1"/>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election activeCell="B30" sqref="B30"/>
    </sheetView>
  </sheetViews>
  <sheetFormatPr defaultRowHeight="14.25"/>
  <cols>
    <col min="1" max="1" width="9.7109375" style="197" bestFit="1" customWidth="1"/>
    <col min="2" max="2" width="128.7109375" style="195" bestFit="1" customWidth="1"/>
    <col min="3" max="3" width="39.42578125" style="197" customWidth="1"/>
    <col min="4" max="16384" width="9.140625" style="197"/>
  </cols>
  <sheetData>
    <row r="1" spans="1:2" s="191" customFormat="1" ht="15">
      <c r="A1" s="189" t="s">
        <v>170</v>
      </c>
      <c r="B1" s="190" t="s">
        <v>131</v>
      </c>
    </row>
    <row r="2" spans="1:2" s="191" customFormat="1">
      <c r="A2" s="192">
        <v>20</v>
      </c>
      <c r="B2" s="193" t="s">
        <v>134</v>
      </c>
    </row>
    <row r="3" spans="1:2" s="191" customFormat="1">
      <c r="A3" s="192">
        <v>21</v>
      </c>
      <c r="B3" s="193" t="s">
        <v>94</v>
      </c>
    </row>
    <row r="4" spans="1:2" s="191" customFormat="1">
      <c r="A4" s="192">
        <v>22</v>
      </c>
      <c r="B4" s="194" t="s">
        <v>150</v>
      </c>
    </row>
    <row r="5" spans="1:2" s="191" customFormat="1">
      <c r="A5" s="192">
        <v>23</v>
      </c>
      <c r="B5" s="194" t="s">
        <v>125</v>
      </c>
    </row>
    <row r="6" spans="1:2" s="191" customFormat="1">
      <c r="A6" s="192">
        <v>24</v>
      </c>
      <c r="B6" s="193" t="s">
        <v>148</v>
      </c>
    </row>
    <row r="7" spans="1:2" s="191" customFormat="1">
      <c r="A7" s="192">
        <v>25</v>
      </c>
      <c r="B7" s="193" t="s">
        <v>127</v>
      </c>
    </row>
    <row r="8" spans="1:2" s="191" customFormat="1">
      <c r="A8" s="192">
        <v>26</v>
      </c>
      <c r="B8" s="193" t="s">
        <v>129</v>
      </c>
    </row>
    <row r="9" spans="1:2" s="191" customFormat="1">
      <c r="A9" s="192">
        <v>27</v>
      </c>
      <c r="B9" s="193" t="s">
        <v>128</v>
      </c>
    </row>
    <row r="10" spans="1:2" s="191" customFormat="1">
      <c r="B10" s="195"/>
    </row>
    <row r="11" spans="1:2" s="191" customFormat="1" ht="42.75">
      <c r="B11" s="196" t="s">
        <v>191</v>
      </c>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C35"/>
  <sheetViews>
    <sheetView showGridLines="0" zoomScaleNormal="100" workbookViewId="0">
      <selection activeCell="B24" sqref="B24:C24"/>
    </sheetView>
  </sheetViews>
  <sheetFormatPr defaultColWidth="43.5703125" defaultRowHeight="11.25"/>
  <cols>
    <col min="1" max="1" width="5.28515625" style="116" customWidth="1"/>
    <col min="2" max="2" width="73.85546875" style="117" customWidth="1"/>
    <col min="3" max="3" width="131.42578125" style="118" customWidth="1"/>
    <col min="4" max="5" width="10.28515625" style="114" customWidth="1"/>
    <col min="6" max="16384" width="43.5703125" style="114"/>
  </cols>
  <sheetData>
    <row r="1" spans="1:3" ht="12.75" thickTop="1" thickBot="1">
      <c r="A1" s="247" t="s">
        <v>162</v>
      </c>
      <c r="B1" s="248"/>
      <c r="C1" s="249"/>
    </row>
    <row r="2" spans="1:3" ht="26.25" customHeight="1">
      <c r="A2" s="115"/>
      <c r="B2" s="250" t="s">
        <v>163</v>
      </c>
      <c r="C2" s="250"/>
    </row>
    <row r="3" spans="1:3">
      <c r="A3" s="244" t="s">
        <v>179</v>
      </c>
      <c r="B3" s="245"/>
      <c r="C3" s="246"/>
    </row>
    <row r="4" spans="1:3">
      <c r="A4" s="115"/>
      <c r="B4" s="237" t="s">
        <v>132</v>
      </c>
      <c r="C4" s="238" t="s">
        <v>132</v>
      </c>
    </row>
    <row r="5" spans="1:3">
      <c r="A5" s="115"/>
      <c r="B5" s="237" t="s">
        <v>121</v>
      </c>
      <c r="C5" s="238" t="s">
        <v>121</v>
      </c>
    </row>
    <row r="6" spans="1:3">
      <c r="A6" s="115"/>
      <c r="B6" s="237" t="s">
        <v>142</v>
      </c>
      <c r="C6" s="238" t="s">
        <v>142</v>
      </c>
    </row>
    <row r="7" spans="1:3">
      <c r="A7" s="115"/>
      <c r="B7" s="237" t="s">
        <v>122</v>
      </c>
      <c r="C7" s="238" t="s">
        <v>122</v>
      </c>
    </row>
    <row r="8" spans="1:3">
      <c r="A8" s="115"/>
      <c r="B8" s="237" t="s">
        <v>123</v>
      </c>
      <c r="C8" s="238" t="s">
        <v>123</v>
      </c>
    </row>
    <row r="9" spans="1:3">
      <c r="A9" s="115"/>
      <c r="B9" s="237" t="s">
        <v>143</v>
      </c>
      <c r="C9" s="238" t="s">
        <v>143</v>
      </c>
    </row>
    <row r="10" spans="1:3">
      <c r="A10" s="244" t="s">
        <v>180</v>
      </c>
      <c r="B10" s="245"/>
      <c r="C10" s="246"/>
    </row>
    <row r="11" spans="1:3">
      <c r="A11" s="115"/>
      <c r="B11" s="237" t="s">
        <v>135</v>
      </c>
      <c r="C11" s="238" t="s">
        <v>135</v>
      </c>
    </row>
    <row r="12" spans="1:3">
      <c r="A12" s="115"/>
      <c r="B12" s="237" t="s">
        <v>144</v>
      </c>
      <c r="C12" s="238" t="s">
        <v>144</v>
      </c>
    </row>
    <row r="13" spans="1:3">
      <c r="A13" s="115"/>
      <c r="B13" s="237" t="s">
        <v>145</v>
      </c>
      <c r="C13" s="238" t="s">
        <v>145</v>
      </c>
    </row>
    <row r="14" spans="1:3">
      <c r="A14" s="115"/>
      <c r="B14" s="237" t="s">
        <v>136</v>
      </c>
      <c r="C14" s="238" t="s">
        <v>136</v>
      </c>
    </row>
    <row r="15" spans="1:3" ht="11.25" customHeight="1">
      <c r="A15" s="241" t="s">
        <v>182</v>
      </c>
      <c r="B15" s="241"/>
      <c r="C15" s="241"/>
    </row>
    <row r="16" spans="1:3">
      <c r="A16" s="115"/>
      <c r="B16" s="237" t="s">
        <v>126</v>
      </c>
      <c r="C16" s="238"/>
    </row>
    <row r="17" spans="1:3">
      <c r="A17" s="115"/>
      <c r="B17" s="242" t="s">
        <v>60</v>
      </c>
      <c r="C17" s="243"/>
    </row>
    <row r="18" spans="1:3">
      <c r="A18" s="115"/>
      <c r="B18" s="242" t="s">
        <v>59</v>
      </c>
      <c r="C18" s="243"/>
    </row>
    <row r="19" spans="1:3">
      <c r="A19" s="115"/>
      <c r="B19" s="242" t="s">
        <v>58</v>
      </c>
      <c r="C19" s="243"/>
    </row>
    <row r="20" spans="1:3">
      <c r="A20" s="115"/>
      <c r="B20" s="237" t="s">
        <v>61</v>
      </c>
      <c r="C20" s="238"/>
    </row>
    <row r="21" spans="1:3">
      <c r="A21" s="115"/>
      <c r="B21" s="237" t="s">
        <v>106</v>
      </c>
      <c r="C21" s="238"/>
    </row>
    <row r="22" spans="1:3">
      <c r="A22" s="115"/>
      <c r="B22" s="237" t="s">
        <v>193</v>
      </c>
      <c r="C22" s="238"/>
    </row>
    <row r="23" spans="1:3" ht="11.25" customHeight="1">
      <c r="A23" s="241" t="s">
        <v>183</v>
      </c>
      <c r="B23" s="241"/>
      <c r="C23" s="241"/>
    </row>
    <row r="24" spans="1:3" ht="33.75" customHeight="1">
      <c r="A24" s="115"/>
      <c r="B24" s="237" t="s">
        <v>164</v>
      </c>
      <c r="C24" s="238"/>
    </row>
    <row r="25" spans="1:3" ht="14.25" customHeight="1">
      <c r="A25" s="115"/>
      <c r="B25" s="237" t="s">
        <v>165</v>
      </c>
      <c r="C25" s="238"/>
    </row>
    <row r="26" spans="1:3">
      <c r="A26" s="241" t="s">
        <v>181</v>
      </c>
      <c r="B26" s="241"/>
      <c r="C26" s="241"/>
    </row>
    <row r="27" spans="1:3">
      <c r="A27" s="115"/>
      <c r="B27" s="237" t="s">
        <v>151</v>
      </c>
      <c r="C27" s="238"/>
    </row>
    <row r="28" spans="1:3">
      <c r="A28" s="115"/>
      <c r="B28" s="237" t="s">
        <v>152</v>
      </c>
      <c r="C28" s="238"/>
    </row>
    <row r="29" spans="1:3">
      <c r="A29" s="115"/>
      <c r="B29" s="237" t="s">
        <v>166</v>
      </c>
      <c r="C29" s="238"/>
    </row>
    <row r="30" spans="1:3" ht="11.25" customHeight="1">
      <c r="A30" s="241" t="s">
        <v>184</v>
      </c>
      <c r="B30" s="241"/>
      <c r="C30" s="241"/>
    </row>
    <row r="31" spans="1:3">
      <c r="A31" s="115"/>
      <c r="B31" s="237" t="s">
        <v>117</v>
      </c>
      <c r="C31" s="238"/>
    </row>
    <row r="32" spans="1:3" ht="21.75" customHeight="1">
      <c r="A32" s="115"/>
      <c r="B32" s="237" t="s">
        <v>112</v>
      </c>
      <c r="C32" s="238"/>
    </row>
    <row r="33" spans="1:3">
      <c r="A33" s="241" t="s">
        <v>185</v>
      </c>
      <c r="B33" s="241"/>
      <c r="C33" s="241"/>
    </row>
    <row r="34" spans="1:3">
      <c r="A34" s="115"/>
      <c r="B34" s="237" t="s">
        <v>167</v>
      </c>
      <c r="C34" s="238"/>
    </row>
    <row r="35" spans="1:3" ht="12">
      <c r="A35" s="115"/>
      <c r="B35" s="239" t="s">
        <v>192</v>
      </c>
      <c r="C35" s="240"/>
    </row>
  </sheetData>
  <mergeCells count="35">
    <mergeCell ref="B11:C11"/>
    <mergeCell ref="B12:C12"/>
    <mergeCell ref="B13:C13"/>
    <mergeCell ref="B14:C14"/>
    <mergeCell ref="A15:C15"/>
    <mergeCell ref="B6:C6"/>
    <mergeCell ref="B7:C7"/>
    <mergeCell ref="B8:C8"/>
    <mergeCell ref="B9:C9"/>
    <mergeCell ref="A10:C10"/>
    <mergeCell ref="A3:C3"/>
    <mergeCell ref="B4:C4"/>
    <mergeCell ref="A1:C1"/>
    <mergeCell ref="B2:C2"/>
    <mergeCell ref="B5:C5"/>
    <mergeCell ref="B27:C27"/>
    <mergeCell ref="B16:C16"/>
    <mergeCell ref="B17:C17"/>
    <mergeCell ref="B18:C18"/>
    <mergeCell ref="B19:C19"/>
    <mergeCell ref="B20:C20"/>
    <mergeCell ref="B21:C21"/>
    <mergeCell ref="B22:C22"/>
    <mergeCell ref="A23:C23"/>
    <mergeCell ref="B24:C24"/>
    <mergeCell ref="B25:C25"/>
    <mergeCell ref="A26:C26"/>
    <mergeCell ref="B34:C34"/>
    <mergeCell ref="B35:C35"/>
    <mergeCell ref="B28:C28"/>
    <mergeCell ref="B29:C29"/>
    <mergeCell ref="A30:C30"/>
    <mergeCell ref="B31:C31"/>
    <mergeCell ref="B32:C32"/>
    <mergeCell ref="A33:C33"/>
  </mergeCells>
  <pageMargins left="0.25" right="0.25"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U50"/>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D14" sqref="D14"/>
    </sheetView>
  </sheetViews>
  <sheetFormatPr defaultRowHeight="15"/>
  <cols>
    <col min="1" max="1" width="10.5703125" style="2" bestFit="1" customWidth="1"/>
    <col min="2" max="2" width="41.7109375" style="2" customWidth="1"/>
    <col min="3" max="3" width="23.7109375" style="2" customWidth="1"/>
    <col min="4" max="4" width="23.85546875" style="2" customWidth="1"/>
    <col min="5" max="5" width="25.28515625" style="2" customWidth="1"/>
    <col min="6" max="6" width="13.28515625" style="2" customWidth="1"/>
    <col min="7" max="7" width="11.5703125" style="2" customWidth="1"/>
    <col min="8" max="8" width="12" style="2" customWidth="1"/>
    <col min="9" max="9" width="11.5703125" style="2" customWidth="1"/>
    <col min="10" max="10" width="12" style="2" customWidth="1"/>
    <col min="11" max="11" width="11.5703125" style="2" customWidth="1"/>
    <col min="12" max="12" width="13.7109375" style="2" customWidth="1"/>
    <col min="13" max="14" width="12.85546875" style="2" customWidth="1"/>
    <col min="15" max="15" width="11" style="2" bestFit="1" customWidth="1"/>
    <col min="16" max="16" width="11.28515625" style="2" bestFit="1" customWidth="1"/>
    <col min="17" max="17" width="10.7109375" style="2" customWidth="1"/>
    <col min="18" max="18" width="12" style="2" customWidth="1"/>
    <col min="19" max="19" width="11.5703125" style="2" customWidth="1"/>
    <col min="20" max="20" width="13.7109375" style="2" customWidth="1"/>
  </cols>
  <sheetData>
    <row r="1" spans="1:21" ht="15.75">
      <c r="A1" s="6" t="s">
        <v>54</v>
      </c>
      <c r="B1" s="176" t="s">
        <v>195</v>
      </c>
    </row>
    <row r="2" spans="1:21" s="9" customFormat="1" ht="15.75" customHeight="1">
      <c r="A2" s="9" t="s">
        <v>55</v>
      </c>
      <c r="B2" s="177">
        <v>44196</v>
      </c>
    </row>
    <row r="3" spans="1:21">
      <c r="A3" s="70"/>
      <c r="B3" s="120"/>
      <c r="C3" s="43"/>
      <c r="D3" s="43"/>
      <c r="E3" s="10"/>
      <c r="F3" s="19"/>
    </row>
    <row r="4" spans="1:21" ht="15.75" thickBot="1">
      <c r="A4" s="122" t="s">
        <v>171</v>
      </c>
      <c r="B4" s="123" t="s">
        <v>133</v>
      </c>
      <c r="C4" s="43"/>
      <c r="D4" s="43"/>
      <c r="E4" s="10"/>
      <c r="F4" s="19"/>
    </row>
    <row r="5" spans="1:21" s="46" customFormat="1">
      <c r="A5" s="124"/>
      <c r="B5" s="125" t="s">
        <v>0</v>
      </c>
      <c r="C5" s="71" t="s">
        <v>1</v>
      </c>
      <c r="D5" s="72" t="s">
        <v>2</v>
      </c>
      <c r="E5" s="62" t="s">
        <v>3</v>
      </c>
      <c r="F5" s="62" t="s">
        <v>4</v>
      </c>
      <c r="G5" s="200" t="s">
        <v>5</v>
      </c>
      <c r="H5" s="200"/>
      <c r="I5" s="200"/>
      <c r="J5" s="200"/>
      <c r="K5" s="200"/>
      <c r="L5" s="200"/>
      <c r="M5" s="200"/>
      <c r="N5" s="200"/>
      <c r="O5" s="200"/>
      <c r="P5" s="200"/>
      <c r="Q5" s="200"/>
      <c r="R5" s="200"/>
      <c r="S5" s="200"/>
      <c r="T5" s="201"/>
    </row>
    <row r="6" spans="1:21" s="46" customFormat="1" ht="16.899999999999999" customHeight="1">
      <c r="A6" s="209"/>
      <c r="B6" s="211" t="s">
        <v>82</v>
      </c>
      <c r="C6" s="205" t="s">
        <v>81</v>
      </c>
      <c r="D6" s="205" t="s">
        <v>140</v>
      </c>
      <c r="E6" s="205" t="s">
        <v>74</v>
      </c>
      <c r="F6" s="205" t="s">
        <v>78</v>
      </c>
      <c r="G6" s="212" t="s">
        <v>77</v>
      </c>
      <c r="H6" s="213"/>
      <c r="I6" s="213"/>
      <c r="J6" s="213"/>
      <c r="K6" s="213"/>
      <c r="L6" s="213"/>
      <c r="M6" s="213"/>
      <c r="N6" s="213"/>
      <c r="O6" s="213"/>
      <c r="P6" s="213"/>
      <c r="Q6" s="213"/>
      <c r="R6" s="213"/>
      <c r="S6" s="213"/>
      <c r="T6" s="214"/>
    </row>
    <row r="7" spans="1:21" s="46" customFormat="1" ht="14.45" customHeight="1">
      <c r="A7" s="209"/>
      <c r="B7" s="211"/>
      <c r="C7" s="205"/>
      <c r="D7" s="205"/>
      <c r="E7" s="205"/>
      <c r="F7" s="205"/>
      <c r="G7" s="67">
        <v>1</v>
      </c>
      <c r="H7" s="5">
        <v>2</v>
      </c>
      <c r="I7" s="5">
        <v>3</v>
      </c>
      <c r="J7" s="5">
        <v>4</v>
      </c>
      <c r="K7" s="5">
        <v>5</v>
      </c>
      <c r="L7" s="5">
        <v>6.1</v>
      </c>
      <c r="M7" s="5">
        <v>6.2</v>
      </c>
      <c r="N7" s="5">
        <v>6</v>
      </c>
      <c r="O7" s="5">
        <v>7</v>
      </c>
      <c r="P7" s="5">
        <v>8</v>
      </c>
      <c r="Q7" s="5">
        <v>9</v>
      </c>
      <c r="R7" s="5">
        <v>10</v>
      </c>
      <c r="S7" s="5">
        <v>11</v>
      </c>
      <c r="T7" s="11">
        <v>12</v>
      </c>
    </row>
    <row r="8" spans="1:21" s="46" customFormat="1" ht="108">
      <c r="A8" s="209"/>
      <c r="B8" s="211"/>
      <c r="C8" s="205"/>
      <c r="D8" s="205"/>
      <c r="E8" s="205"/>
      <c r="F8" s="205"/>
      <c r="G8" s="65" t="s">
        <v>24</v>
      </c>
      <c r="H8" s="66" t="s">
        <v>25</v>
      </c>
      <c r="I8" s="66" t="s">
        <v>26</v>
      </c>
      <c r="J8" s="66" t="s">
        <v>27</v>
      </c>
      <c r="K8" s="66" t="s">
        <v>28</v>
      </c>
      <c r="L8" s="66" t="s">
        <v>29</v>
      </c>
      <c r="M8" s="66" t="s">
        <v>30</v>
      </c>
      <c r="N8" s="66" t="s">
        <v>31</v>
      </c>
      <c r="O8" s="66" t="s">
        <v>32</v>
      </c>
      <c r="P8" s="66" t="s">
        <v>33</v>
      </c>
      <c r="Q8" s="66" t="s">
        <v>34</v>
      </c>
      <c r="R8" s="66" t="s">
        <v>35</v>
      </c>
      <c r="S8" s="66" t="s">
        <v>36</v>
      </c>
      <c r="T8" s="73" t="s">
        <v>37</v>
      </c>
    </row>
    <row r="9" spans="1:21">
      <c r="A9" s="129">
        <v>1</v>
      </c>
      <c r="B9" s="130" t="s">
        <v>196</v>
      </c>
      <c r="C9" s="131">
        <v>44367792</v>
      </c>
      <c r="D9" s="131">
        <v>44367792</v>
      </c>
      <c r="E9" s="131">
        <v>44367864.039999999</v>
      </c>
      <c r="F9" s="132"/>
      <c r="G9" s="178">
        <v>9330057.0700000003</v>
      </c>
      <c r="H9" s="178">
        <v>12280611.91</v>
      </c>
      <c r="I9" s="178">
        <v>22757195.060000002</v>
      </c>
      <c r="J9" s="178">
        <v>0</v>
      </c>
      <c r="K9" s="178">
        <v>0</v>
      </c>
      <c r="L9" s="178">
        <v>0</v>
      </c>
      <c r="M9" s="178">
        <v>0</v>
      </c>
      <c r="N9" s="178">
        <v>0</v>
      </c>
      <c r="O9" s="178">
        <v>0</v>
      </c>
      <c r="P9" s="178">
        <v>0</v>
      </c>
      <c r="Q9" s="178">
        <v>0</v>
      </c>
      <c r="R9" s="178">
        <v>0</v>
      </c>
      <c r="S9" s="178">
        <v>0</v>
      </c>
      <c r="T9" s="126">
        <f>SUM(G9:K9,N9:S9)</f>
        <v>44367864.040000007</v>
      </c>
      <c r="U9" s="188"/>
    </row>
    <row r="10" spans="1:21" ht="25.5">
      <c r="A10" s="129">
        <f>1+A9</f>
        <v>2</v>
      </c>
      <c r="B10" s="133" t="s">
        <v>197</v>
      </c>
      <c r="C10" s="131">
        <v>8170262</v>
      </c>
      <c r="D10" s="131">
        <v>8170262</v>
      </c>
      <c r="E10" s="131">
        <v>8223219.8099999996</v>
      </c>
      <c r="F10" s="132"/>
      <c r="G10" s="178">
        <v>0</v>
      </c>
      <c r="H10" s="178">
        <v>8170262.3899999997</v>
      </c>
      <c r="I10" s="178">
        <v>0</v>
      </c>
      <c r="J10" s="178">
        <v>0</v>
      </c>
      <c r="K10" s="178">
        <v>0</v>
      </c>
      <c r="L10" s="178">
        <v>0</v>
      </c>
      <c r="M10" s="178">
        <v>0</v>
      </c>
      <c r="N10" s="178">
        <v>0</v>
      </c>
      <c r="O10" s="178">
        <v>52957.42</v>
      </c>
      <c r="P10" s="178">
        <v>0</v>
      </c>
      <c r="Q10" s="178">
        <v>0</v>
      </c>
      <c r="R10" s="178">
        <v>0</v>
      </c>
      <c r="S10" s="178">
        <v>0</v>
      </c>
      <c r="T10" s="126">
        <f>SUM(G10:K10,N10:S10)</f>
        <v>8223219.8099999996</v>
      </c>
      <c r="U10" s="188"/>
    </row>
    <row r="11" spans="1:21">
      <c r="A11" s="129">
        <f t="shared" ref="A11:A19" si="0">1+A10</f>
        <v>3</v>
      </c>
      <c r="B11" s="130" t="s">
        <v>198</v>
      </c>
      <c r="C11" s="131">
        <v>0</v>
      </c>
      <c r="D11" s="131">
        <v>0</v>
      </c>
      <c r="E11" s="134">
        <v>0</v>
      </c>
      <c r="F11" s="132"/>
      <c r="G11" s="178">
        <v>0</v>
      </c>
      <c r="H11" s="178">
        <v>0</v>
      </c>
      <c r="I11" s="178">
        <v>0</v>
      </c>
      <c r="J11" s="178">
        <v>0</v>
      </c>
      <c r="K11" s="178">
        <v>0</v>
      </c>
      <c r="L11" s="178">
        <v>0</v>
      </c>
      <c r="M11" s="178">
        <v>0</v>
      </c>
      <c r="N11" s="178">
        <v>0</v>
      </c>
      <c r="O11" s="178">
        <v>0</v>
      </c>
      <c r="P11" s="178">
        <v>0</v>
      </c>
      <c r="Q11" s="178">
        <v>0</v>
      </c>
      <c r="R11" s="178">
        <v>0</v>
      </c>
      <c r="S11" s="178">
        <v>0</v>
      </c>
      <c r="T11" s="126">
        <f t="shared" ref="T11:T19" si="1">SUM(G11:K11,N11:S11)</f>
        <v>0</v>
      </c>
      <c r="U11" s="188"/>
    </row>
    <row r="12" spans="1:21">
      <c r="A12" s="129">
        <f t="shared" si="0"/>
        <v>4</v>
      </c>
      <c r="B12" s="130" t="s">
        <v>199</v>
      </c>
      <c r="C12" s="131">
        <v>194486360</v>
      </c>
      <c r="D12" s="131">
        <v>194486360</v>
      </c>
      <c r="E12" s="134">
        <v>188860844.98000008</v>
      </c>
      <c r="F12" s="132"/>
      <c r="G12" s="178">
        <v>0</v>
      </c>
      <c r="H12" s="178">
        <v>0</v>
      </c>
      <c r="I12" s="178">
        <v>0</v>
      </c>
      <c r="J12" s="178">
        <v>0</v>
      </c>
      <c r="K12" s="178">
        <v>0</v>
      </c>
      <c r="L12" s="178">
        <v>195929024.76000005</v>
      </c>
      <c r="M12" s="178">
        <v>-12635353.379999999</v>
      </c>
      <c r="N12" s="178">
        <v>183293671.38000005</v>
      </c>
      <c r="O12" s="178">
        <v>5567173.5999999996</v>
      </c>
      <c r="P12" s="178">
        <v>0</v>
      </c>
      <c r="Q12" s="178">
        <v>0</v>
      </c>
      <c r="R12" s="178">
        <v>0</v>
      </c>
      <c r="S12" s="178">
        <v>0</v>
      </c>
      <c r="T12" s="126">
        <f t="shared" si="1"/>
        <v>188860844.98000005</v>
      </c>
      <c r="U12" s="188"/>
    </row>
    <row r="13" spans="1:21">
      <c r="A13" s="129">
        <f t="shared" si="0"/>
        <v>5</v>
      </c>
      <c r="B13" s="135" t="s">
        <v>200</v>
      </c>
      <c r="C13" s="131">
        <v>28526129</v>
      </c>
      <c r="D13" s="131">
        <v>28526129</v>
      </c>
      <c r="E13" s="134">
        <v>28537222.359999999</v>
      </c>
      <c r="F13" s="132"/>
      <c r="G13" s="178">
        <v>0</v>
      </c>
      <c r="H13" s="178">
        <v>0</v>
      </c>
      <c r="I13" s="178">
        <v>0</v>
      </c>
      <c r="J13" s="178">
        <v>0</v>
      </c>
      <c r="K13" s="178">
        <v>28291393.219999999</v>
      </c>
      <c r="L13" s="178">
        <v>0</v>
      </c>
      <c r="M13" s="178">
        <v>0</v>
      </c>
      <c r="N13" s="178">
        <v>0</v>
      </c>
      <c r="O13" s="178">
        <v>245829.14</v>
      </c>
      <c r="P13" s="178">
        <v>0</v>
      </c>
      <c r="Q13" s="178">
        <v>0</v>
      </c>
      <c r="R13" s="178">
        <v>0</v>
      </c>
      <c r="S13" s="178">
        <v>0</v>
      </c>
      <c r="T13" s="126">
        <f t="shared" si="1"/>
        <v>28537222.359999999</v>
      </c>
      <c r="U13" s="188"/>
    </row>
    <row r="14" spans="1:21">
      <c r="A14" s="129">
        <f t="shared" si="0"/>
        <v>6</v>
      </c>
      <c r="B14" s="135" t="s">
        <v>201</v>
      </c>
      <c r="C14" s="131">
        <v>0</v>
      </c>
      <c r="D14" s="131">
        <v>0</v>
      </c>
      <c r="E14" s="134">
        <v>0</v>
      </c>
      <c r="F14" s="132"/>
      <c r="G14" s="178">
        <v>0</v>
      </c>
      <c r="H14" s="178">
        <v>0</v>
      </c>
      <c r="I14" s="178">
        <v>0</v>
      </c>
      <c r="J14" s="178">
        <v>0</v>
      </c>
      <c r="K14" s="178">
        <v>0</v>
      </c>
      <c r="L14" s="178">
        <v>0</v>
      </c>
      <c r="M14" s="178">
        <v>0</v>
      </c>
      <c r="N14" s="178">
        <v>0</v>
      </c>
      <c r="O14" s="178">
        <v>0</v>
      </c>
      <c r="P14" s="178">
        <v>0</v>
      </c>
      <c r="Q14" s="178">
        <v>0</v>
      </c>
      <c r="R14" s="178">
        <v>0</v>
      </c>
      <c r="S14" s="178">
        <v>0</v>
      </c>
      <c r="T14" s="126">
        <f t="shared" si="1"/>
        <v>0</v>
      </c>
      <c r="U14" s="188"/>
    </row>
    <row r="15" spans="1:21">
      <c r="A15" s="129">
        <f t="shared" si="0"/>
        <v>7</v>
      </c>
      <c r="B15" s="135" t="s">
        <v>202</v>
      </c>
      <c r="C15" s="131">
        <v>8542630</v>
      </c>
      <c r="D15" s="131">
        <v>8542630</v>
      </c>
      <c r="E15" s="134">
        <v>8542629.4700000007</v>
      </c>
      <c r="F15" s="132"/>
      <c r="G15" s="178">
        <v>0</v>
      </c>
      <c r="H15" s="178">
        <v>0</v>
      </c>
      <c r="I15" s="178">
        <v>0</v>
      </c>
      <c r="J15" s="178">
        <v>0</v>
      </c>
      <c r="K15" s="178">
        <v>0</v>
      </c>
      <c r="L15" s="178">
        <v>0</v>
      </c>
      <c r="M15" s="178">
        <v>0</v>
      </c>
      <c r="N15" s="178">
        <v>0</v>
      </c>
      <c r="O15" s="178">
        <v>0</v>
      </c>
      <c r="P15" s="178">
        <v>0</v>
      </c>
      <c r="Q15" s="178">
        <v>0</v>
      </c>
      <c r="R15" s="178">
        <v>8542629.4700000007</v>
      </c>
      <c r="S15" s="178">
        <v>0</v>
      </c>
      <c r="T15" s="126">
        <f t="shared" ref="T15" si="2">SUM(G15:K15,N15:S15)</f>
        <v>8542629.4700000007</v>
      </c>
      <c r="U15" s="188"/>
    </row>
    <row r="16" spans="1:21">
      <c r="A16" s="129">
        <f t="shared" si="0"/>
        <v>8</v>
      </c>
      <c r="B16" s="135" t="s">
        <v>203</v>
      </c>
      <c r="C16" s="131">
        <v>0</v>
      </c>
      <c r="D16" s="131">
        <v>0</v>
      </c>
      <c r="E16" s="134">
        <v>911948.51</v>
      </c>
      <c r="F16" s="132"/>
      <c r="G16" s="178">
        <v>0</v>
      </c>
      <c r="H16" s="178">
        <v>0</v>
      </c>
      <c r="I16" s="178">
        <v>0</v>
      </c>
      <c r="J16" s="178">
        <v>0</v>
      </c>
      <c r="K16" s="178">
        <v>0</v>
      </c>
      <c r="L16" s="178">
        <v>0</v>
      </c>
      <c r="M16" s="178">
        <v>0</v>
      </c>
      <c r="N16" s="178">
        <v>0</v>
      </c>
      <c r="O16" s="178">
        <v>0</v>
      </c>
      <c r="P16" s="178">
        <v>0</v>
      </c>
      <c r="Q16" s="178">
        <v>0</v>
      </c>
      <c r="R16" s="178">
        <v>0</v>
      </c>
      <c r="S16" s="178">
        <v>911948.51</v>
      </c>
      <c r="T16" s="126">
        <f t="shared" si="1"/>
        <v>911948.51</v>
      </c>
      <c r="U16" s="188"/>
    </row>
    <row r="17" spans="1:21">
      <c r="A17" s="129">
        <f t="shared" si="0"/>
        <v>9</v>
      </c>
      <c r="B17" s="135" t="s">
        <v>204</v>
      </c>
      <c r="C17" s="131">
        <v>1255852</v>
      </c>
      <c r="D17" s="131">
        <v>1255852</v>
      </c>
      <c r="E17" s="134">
        <v>1255851.5300000003</v>
      </c>
      <c r="F17" s="132"/>
      <c r="G17" s="178">
        <v>0</v>
      </c>
      <c r="H17" s="178">
        <v>0</v>
      </c>
      <c r="I17" s="178">
        <v>0</v>
      </c>
      <c r="J17" s="178">
        <v>0</v>
      </c>
      <c r="K17" s="178">
        <v>0</v>
      </c>
      <c r="L17" s="178">
        <v>0</v>
      </c>
      <c r="M17" s="178">
        <v>0</v>
      </c>
      <c r="N17" s="178">
        <v>0</v>
      </c>
      <c r="O17" s="178">
        <v>0</v>
      </c>
      <c r="P17" s="178">
        <v>0</v>
      </c>
      <c r="Q17" s="178">
        <v>0</v>
      </c>
      <c r="R17" s="178">
        <v>1255851.5300000003</v>
      </c>
      <c r="S17" s="178">
        <v>0</v>
      </c>
      <c r="T17" s="126">
        <f t="shared" si="1"/>
        <v>1255851.5300000003</v>
      </c>
      <c r="U17" s="188"/>
    </row>
    <row r="18" spans="1:21">
      <c r="A18" s="129">
        <f t="shared" si="0"/>
        <v>10</v>
      </c>
      <c r="B18" s="130" t="s">
        <v>205</v>
      </c>
      <c r="C18" s="131">
        <v>0</v>
      </c>
      <c r="D18" s="131">
        <v>0</v>
      </c>
      <c r="E18" s="134">
        <v>0</v>
      </c>
      <c r="F18" s="132"/>
      <c r="G18" s="178">
        <v>0</v>
      </c>
      <c r="H18" s="178">
        <v>0</v>
      </c>
      <c r="I18" s="178">
        <v>0</v>
      </c>
      <c r="J18" s="178">
        <v>0</v>
      </c>
      <c r="K18" s="178">
        <v>0</v>
      </c>
      <c r="L18" s="178">
        <v>0</v>
      </c>
      <c r="M18" s="178">
        <v>0</v>
      </c>
      <c r="N18" s="178">
        <v>0</v>
      </c>
      <c r="O18" s="178">
        <v>0</v>
      </c>
      <c r="P18" s="178">
        <v>0</v>
      </c>
      <c r="Q18" s="178">
        <v>0</v>
      </c>
      <c r="R18" s="178">
        <v>0</v>
      </c>
      <c r="S18" s="178">
        <v>0</v>
      </c>
      <c r="T18" s="126">
        <f t="shared" si="1"/>
        <v>0</v>
      </c>
      <c r="U18" s="188"/>
    </row>
    <row r="19" spans="1:21">
      <c r="A19" s="129">
        <f t="shared" si="0"/>
        <v>11</v>
      </c>
      <c r="B19" s="130" t="s">
        <v>36</v>
      </c>
      <c r="C19" s="131">
        <v>2353277.9967236519</v>
      </c>
      <c r="D19" s="131">
        <v>2353277.9967236519</v>
      </c>
      <c r="E19" s="134">
        <v>2537064.8199999984</v>
      </c>
      <c r="F19" s="132"/>
      <c r="G19" s="178">
        <v>0</v>
      </c>
      <c r="H19" s="178">
        <v>0</v>
      </c>
      <c r="I19" s="178">
        <v>0</v>
      </c>
      <c r="J19" s="178">
        <v>0</v>
      </c>
      <c r="K19" s="178">
        <v>0</v>
      </c>
      <c r="L19" s="178">
        <v>0</v>
      </c>
      <c r="M19" s="178">
        <v>0</v>
      </c>
      <c r="N19" s="178">
        <v>0</v>
      </c>
      <c r="O19" s="178">
        <v>0</v>
      </c>
      <c r="P19" s="178">
        <v>301297.5</v>
      </c>
      <c r="Q19" s="178">
        <v>0</v>
      </c>
      <c r="R19" s="178">
        <v>0</v>
      </c>
      <c r="S19" s="178">
        <v>2235767.3199999994</v>
      </c>
      <c r="T19" s="126">
        <f t="shared" si="1"/>
        <v>2537064.8199999994</v>
      </c>
      <c r="U19" s="188"/>
    </row>
    <row r="20" spans="1:21" ht="15.75" thickBot="1">
      <c r="A20" s="61"/>
      <c r="B20" s="98" t="s">
        <v>37</v>
      </c>
      <c r="C20" s="127">
        <f t="shared" ref="C20:T20" si="3">SUM(C9:C19)</f>
        <v>287702302.99672365</v>
      </c>
      <c r="D20" s="127">
        <f t="shared" si="3"/>
        <v>287702302.99672365</v>
      </c>
      <c r="E20" s="127">
        <f t="shared" si="3"/>
        <v>283236645.52000004</v>
      </c>
      <c r="F20" s="127">
        <f t="shared" si="3"/>
        <v>0</v>
      </c>
      <c r="G20" s="127">
        <f t="shared" si="3"/>
        <v>9330057.0700000003</v>
      </c>
      <c r="H20" s="127">
        <f t="shared" si="3"/>
        <v>20450874.300000001</v>
      </c>
      <c r="I20" s="127">
        <f t="shared" si="3"/>
        <v>22757195.060000002</v>
      </c>
      <c r="J20" s="127">
        <f t="shared" si="3"/>
        <v>0</v>
      </c>
      <c r="K20" s="127">
        <f t="shared" si="3"/>
        <v>28291393.219999999</v>
      </c>
      <c r="L20" s="127">
        <f t="shared" si="3"/>
        <v>195929024.76000005</v>
      </c>
      <c r="M20" s="127">
        <f t="shared" si="3"/>
        <v>-12635353.379999999</v>
      </c>
      <c r="N20" s="127">
        <f t="shared" si="3"/>
        <v>183293671.38000005</v>
      </c>
      <c r="O20" s="127">
        <f t="shared" si="3"/>
        <v>5865960.1599999992</v>
      </c>
      <c r="P20" s="127">
        <f t="shared" si="3"/>
        <v>301297.5</v>
      </c>
      <c r="Q20" s="127">
        <f t="shared" si="3"/>
        <v>0</v>
      </c>
      <c r="R20" s="127">
        <f t="shared" si="3"/>
        <v>9798481</v>
      </c>
      <c r="S20" s="127">
        <f t="shared" si="3"/>
        <v>3147715.8299999991</v>
      </c>
      <c r="T20" s="128">
        <f t="shared" si="3"/>
        <v>283236645.52000004</v>
      </c>
      <c r="U20" s="188"/>
    </row>
    <row r="21" spans="1:21" s="46" customFormat="1">
      <c r="A21" s="55"/>
      <c r="B21" s="62" t="s">
        <v>0</v>
      </c>
      <c r="C21" s="71" t="s">
        <v>1</v>
      </c>
      <c r="D21" s="72" t="s">
        <v>2</v>
      </c>
      <c r="E21" s="62" t="s">
        <v>3</v>
      </c>
      <c r="F21" s="62" t="s">
        <v>4</v>
      </c>
      <c r="G21" s="200" t="s">
        <v>5</v>
      </c>
      <c r="H21" s="200"/>
      <c r="I21" s="200"/>
      <c r="J21" s="200"/>
      <c r="K21" s="200"/>
      <c r="L21" s="200"/>
      <c r="M21" s="200"/>
      <c r="N21" s="200"/>
      <c r="O21" s="200"/>
      <c r="P21" s="201"/>
      <c r="Q21"/>
      <c r="R21"/>
      <c r="S21"/>
      <c r="T21"/>
    </row>
    <row r="22" spans="1:21" s="46" customFormat="1" ht="14.45" customHeight="1">
      <c r="A22" s="210"/>
      <c r="B22" s="202" t="s">
        <v>80</v>
      </c>
      <c r="C22" s="205" t="s">
        <v>79</v>
      </c>
      <c r="D22" s="205" t="s">
        <v>141</v>
      </c>
      <c r="E22" s="205" t="s">
        <v>74</v>
      </c>
      <c r="F22" s="205" t="s">
        <v>78</v>
      </c>
      <c r="G22" s="198" t="s">
        <v>77</v>
      </c>
      <c r="H22" s="198"/>
      <c r="I22" s="198"/>
      <c r="J22" s="198"/>
      <c r="K22" s="198"/>
      <c r="L22" s="198"/>
      <c r="M22" s="198"/>
      <c r="N22" s="198"/>
      <c r="O22" s="198"/>
      <c r="P22" s="199"/>
      <c r="Q22" s="2"/>
      <c r="R22" s="2"/>
      <c r="S22" s="2"/>
      <c r="T22" s="2"/>
    </row>
    <row r="23" spans="1:21" s="46" customFormat="1" ht="14.45" customHeight="1">
      <c r="A23" s="210"/>
      <c r="B23" s="203"/>
      <c r="C23" s="205"/>
      <c r="D23" s="205"/>
      <c r="E23" s="205"/>
      <c r="F23" s="205"/>
      <c r="G23" s="68">
        <v>13</v>
      </c>
      <c r="H23" s="69">
        <v>14</v>
      </c>
      <c r="I23" s="69">
        <v>15</v>
      </c>
      <c r="J23" s="69">
        <v>16</v>
      </c>
      <c r="K23" s="69">
        <v>17</v>
      </c>
      <c r="L23" s="69">
        <v>18</v>
      </c>
      <c r="M23" s="69">
        <v>19</v>
      </c>
      <c r="N23" s="69">
        <v>20</v>
      </c>
      <c r="O23" s="69">
        <v>21</v>
      </c>
      <c r="P23" s="76">
        <v>22</v>
      </c>
      <c r="Q23" s="2"/>
      <c r="R23" s="2"/>
      <c r="S23" s="2"/>
      <c r="T23" s="2"/>
    </row>
    <row r="24" spans="1:21" s="46" customFormat="1" ht="100.15" customHeight="1">
      <c r="A24" s="210"/>
      <c r="B24" s="204"/>
      <c r="C24" s="205"/>
      <c r="D24" s="205"/>
      <c r="E24" s="205"/>
      <c r="F24" s="205"/>
      <c r="G24" s="65" t="s">
        <v>38</v>
      </c>
      <c r="H24" s="66" t="s">
        <v>39</v>
      </c>
      <c r="I24" s="66" t="s">
        <v>40</v>
      </c>
      <c r="J24" s="66" t="s">
        <v>41</v>
      </c>
      <c r="K24" s="66" t="s">
        <v>42</v>
      </c>
      <c r="L24" s="66" t="s">
        <v>43</v>
      </c>
      <c r="M24" s="66" t="s">
        <v>44</v>
      </c>
      <c r="N24" s="66" t="s">
        <v>11</v>
      </c>
      <c r="O24" s="66" t="s">
        <v>45</v>
      </c>
      <c r="P24" s="73" t="s">
        <v>46</v>
      </c>
      <c r="Q24" s="2"/>
      <c r="R24" s="2"/>
      <c r="S24" s="2"/>
      <c r="T24" s="2"/>
    </row>
    <row r="25" spans="1:21">
      <c r="A25" s="21">
        <v>1</v>
      </c>
      <c r="B25" s="179" t="s">
        <v>38</v>
      </c>
      <c r="C25" s="131">
        <f>D25</f>
        <v>29605548</v>
      </c>
      <c r="D25" s="132">
        <v>29605548</v>
      </c>
      <c r="E25" s="138">
        <v>0</v>
      </c>
      <c r="F25" s="137"/>
      <c r="G25" s="181">
        <v>0</v>
      </c>
      <c r="H25" s="181">
        <v>0</v>
      </c>
      <c r="I25" s="181">
        <v>0</v>
      </c>
      <c r="J25" s="181">
        <v>0</v>
      </c>
      <c r="K25" s="181">
        <v>0</v>
      </c>
      <c r="L25" s="181">
        <v>0</v>
      </c>
      <c r="M25" s="181">
        <v>0</v>
      </c>
      <c r="N25" s="181">
        <v>0</v>
      </c>
      <c r="O25" s="181">
        <v>0</v>
      </c>
      <c r="P25" s="136">
        <f t="shared" ref="P25:P32" si="4">SUM(G25:O25)</f>
        <v>0</v>
      </c>
    </row>
    <row r="26" spans="1:21">
      <c r="A26" s="21">
        <f>1+A25</f>
        <v>2</v>
      </c>
      <c r="B26" s="179" t="s">
        <v>206</v>
      </c>
      <c r="C26" s="131">
        <f t="shared" ref="C26:C32" si="5">D26</f>
        <v>166672277</v>
      </c>
      <c r="D26" s="132">
        <v>166672277</v>
      </c>
      <c r="E26" s="138">
        <v>166418885.17999995</v>
      </c>
      <c r="F26" s="132"/>
      <c r="G26" s="181">
        <v>0</v>
      </c>
      <c r="H26" s="181">
        <v>8805601.75</v>
      </c>
      <c r="I26" s="181">
        <v>31101299</v>
      </c>
      <c r="J26" s="181">
        <v>123162264.20999998</v>
      </c>
      <c r="K26" s="181">
        <v>0</v>
      </c>
      <c r="L26" s="181">
        <v>0</v>
      </c>
      <c r="M26" s="181">
        <v>3349720.22</v>
      </c>
      <c r="N26" s="181">
        <v>0</v>
      </c>
      <c r="O26" s="181">
        <v>0</v>
      </c>
      <c r="P26" s="136">
        <f t="shared" si="4"/>
        <v>166418885.17999998</v>
      </c>
    </row>
    <row r="27" spans="1:21">
      <c r="A27" s="21">
        <f t="shared" ref="A27:A32" si="6">1+A26</f>
        <v>3</v>
      </c>
      <c r="B27" s="179" t="s">
        <v>207</v>
      </c>
      <c r="C27" s="131">
        <f t="shared" si="5"/>
        <v>0</v>
      </c>
      <c r="D27" s="132">
        <v>0</v>
      </c>
      <c r="E27" s="138">
        <v>0</v>
      </c>
      <c r="F27" s="132"/>
      <c r="G27" s="181">
        <v>0</v>
      </c>
      <c r="H27" s="181">
        <v>0</v>
      </c>
      <c r="I27" s="181">
        <v>0</v>
      </c>
      <c r="J27" s="181">
        <v>0</v>
      </c>
      <c r="K27" s="181">
        <v>0</v>
      </c>
      <c r="L27" s="181">
        <v>0</v>
      </c>
      <c r="M27" s="181">
        <v>0</v>
      </c>
      <c r="N27" s="181">
        <v>0</v>
      </c>
      <c r="O27" s="181">
        <v>0</v>
      </c>
      <c r="P27" s="136">
        <f t="shared" si="4"/>
        <v>0</v>
      </c>
    </row>
    <row r="28" spans="1:21">
      <c r="A28" s="21">
        <f t="shared" si="6"/>
        <v>4</v>
      </c>
      <c r="B28" s="180" t="s">
        <v>43</v>
      </c>
      <c r="C28" s="131">
        <f t="shared" si="5"/>
        <v>18215004</v>
      </c>
      <c r="D28" s="132">
        <v>18215004</v>
      </c>
      <c r="E28" s="138">
        <v>47930348.499999993</v>
      </c>
      <c r="F28" s="132"/>
      <c r="G28" s="181">
        <v>0</v>
      </c>
      <c r="H28" s="181">
        <v>0</v>
      </c>
      <c r="I28" s="181">
        <v>0</v>
      </c>
      <c r="J28" s="181">
        <v>0</v>
      </c>
      <c r="K28" s="181">
        <v>0</v>
      </c>
      <c r="L28" s="181">
        <v>47626060</v>
      </c>
      <c r="M28" s="181">
        <v>304288.5</v>
      </c>
      <c r="N28" s="181">
        <v>0</v>
      </c>
      <c r="O28" s="181">
        <v>0</v>
      </c>
      <c r="P28" s="136">
        <f t="shared" si="4"/>
        <v>47930348.5</v>
      </c>
    </row>
    <row r="29" spans="1:21">
      <c r="A29" s="21">
        <f t="shared" si="6"/>
        <v>5</v>
      </c>
      <c r="B29" s="180" t="s">
        <v>208</v>
      </c>
      <c r="C29" s="131">
        <f t="shared" si="5"/>
        <v>0</v>
      </c>
      <c r="D29" s="132">
        <v>0</v>
      </c>
      <c r="E29" s="138">
        <v>0</v>
      </c>
      <c r="F29" s="132"/>
      <c r="G29" s="181">
        <v>0</v>
      </c>
      <c r="H29" s="181">
        <v>0</v>
      </c>
      <c r="I29" s="181">
        <v>0</v>
      </c>
      <c r="J29" s="181">
        <v>0</v>
      </c>
      <c r="K29" s="181">
        <v>0</v>
      </c>
      <c r="L29" s="181">
        <v>0</v>
      </c>
      <c r="M29" s="181">
        <v>0</v>
      </c>
      <c r="N29" s="181">
        <v>0</v>
      </c>
      <c r="O29" s="181">
        <v>0</v>
      </c>
      <c r="P29" s="136">
        <f t="shared" si="4"/>
        <v>0</v>
      </c>
    </row>
    <row r="30" spans="1:21">
      <c r="A30" s="21">
        <f t="shared" si="6"/>
        <v>6</v>
      </c>
      <c r="B30" s="180" t="s">
        <v>11</v>
      </c>
      <c r="C30" s="131">
        <f t="shared" si="5"/>
        <v>7060423</v>
      </c>
      <c r="D30" s="132">
        <v>7060423</v>
      </c>
      <c r="E30" s="138">
        <v>10413720.98</v>
      </c>
      <c r="F30" s="132"/>
      <c r="G30" s="181">
        <v>0</v>
      </c>
      <c r="H30" s="181">
        <v>0</v>
      </c>
      <c r="I30" s="181">
        <v>0</v>
      </c>
      <c r="J30" s="181">
        <v>0</v>
      </c>
      <c r="K30" s="181">
        <v>0</v>
      </c>
      <c r="L30" s="181">
        <v>0</v>
      </c>
      <c r="M30" s="181">
        <v>295231.25</v>
      </c>
      <c r="N30" s="181">
        <v>10118489.73</v>
      </c>
      <c r="O30" s="181">
        <v>0</v>
      </c>
      <c r="P30" s="136">
        <f t="shared" si="4"/>
        <v>10413720.98</v>
      </c>
    </row>
    <row r="31" spans="1:21">
      <c r="A31" s="21">
        <f t="shared" si="6"/>
        <v>7</v>
      </c>
      <c r="B31" s="180" t="s">
        <v>209</v>
      </c>
      <c r="C31" s="131">
        <f t="shared" si="5"/>
        <v>16323554</v>
      </c>
      <c r="D31" s="132">
        <v>16323554</v>
      </c>
      <c r="E31" s="138">
        <v>16464349</v>
      </c>
      <c r="F31" s="132"/>
      <c r="G31" s="181">
        <v>0</v>
      </c>
      <c r="H31" s="181">
        <v>0</v>
      </c>
      <c r="I31" s="181">
        <v>0</v>
      </c>
      <c r="J31" s="181">
        <v>0</v>
      </c>
      <c r="K31" s="181">
        <v>0</v>
      </c>
      <c r="L31" s="181">
        <v>0</v>
      </c>
      <c r="M31" s="181">
        <v>81349</v>
      </c>
      <c r="N31" s="181">
        <v>0</v>
      </c>
      <c r="O31" s="181">
        <v>16383000</v>
      </c>
      <c r="P31" s="136">
        <f t="shared" si="4"/>
        <v>16464349</v>
      </c>
    </row>
    <row r="32" spans="1:21">
      <c r="A32" s="21">
        <f t="shared" si="6"/>
        <v>8</v>
      </c>
      <c r="B32" s="180" t="s">
        <v>210</v>
      </c>
      <c r="C32" s="131">
        <f t="shared" si="5"/>
        <v>451940</v>
      </c>
      <c r="D32" s="132">
        <v>451940</v>
      </c>
      <c r="E32" s="138">
        <v>0</v>
      </c>
      <c r="F32" s="132"/>
      <c r="G32" s="181">
        <v>0</v>
      </c>
      <c r="H32" s="181">
        <v>0</v>
      </c>
      <c r="I32" s="181">
        <v>0</v>
      </c>
      <c r="J32" s="181">
        <v>0</v>
      </c>
      <c r="K32" s="181">
        <v>0</v>
      </c>
      <c r="L32" s="181">
        <v>0</v>
      </c>
      <c r="M32" s="181">
        <v>0</v>
      </c>
      <c r="N32" s="181">
        <v>0</v>
      </c>
      <c r="O32" s="181">
        <v>0</v>
      </c>
      <c r="P32" s="136">
        <f t="shared" si="4"/>
        <v>0</v>
      </c>
    </row>
    <row r="33" spans="1:20" ht="15.75" thickBot="1">
      <c r="A33" s="61"/>
      <c r="B33" s="99" t="s">
        <v>46</v>
      </c>
      <c r="C33" s="127">
        <f t="shared" ref="C33:P33" si="7">SUM(C25:C32)</f>
        <v>238328746</v>
      </c>
      <c r="D33" s="127">
        <f t="shared" si="7"/>
        <v>238328746</v>
      </c>
      <c r="E33" s="127">
        <f t="shared" si="7"/>
        <v>241227303.65999994</v>
      </c>
      <c r="F33" s="127">
        <f t="shared" si="7"/>
        <v>0</v>
      </c>
      <c r="G33" s="127">
        <f t="shared" si="7"/>
        <v>0</v>
      </c>
      <c r="H33" s="127">
        <f t="shared" si="7"/>
        <v>8805601.75</v>
      </c>
      <c r="I33" s="127">
        <f t="shared" si="7"/>
        <v>31101299</v>
      </c>
      <c r="J33" s="127">
        <f t="shared" si="7"/>
        <v>123162264.20999998</v>
      </c>
      <c r="K33" s="127">
        <f t="shared" si="7"/>
        <v>0</v>
      </c>
      <c r="L33" s="127">
        <f t="shared" si="7"/>
        <v>47626060</v>
      </c>
      <c r="M33" s="127">
        <f t="shared" si="7"/>
        <v>4030588.97</v>
      </c>
      <c r="N33" s="127">
        <f t="shared" si="7"/>
        <v>10118489.73</v>
      </c>
      <c r="O33" s="127">
        <f t="shared" si="7"/>
        <v>16383000</v>
      </c>
      <c r="P33" s="128">
        <f t="shared" si="7"/>
        <v>241227303.65999997</v>
      </c>
    </row>
    <row r="34" spans="1:20" s="46" customFormat="1">
      <c r="A34" s="55"/>
      <c r="B34" s="62" t="s">
        <v>0</v>
      </c>
      <c r="C34" s="71" t="s">
        <v>1</v>
      </c>
      <c r="D34" s="72" t="s">
        <v>2</v>
      </c>
      <c r="E34" s="62" t="s">
        <v>3</v>
      </c>
      <c r="F34" s="62" t="s">
        <v>4</v>
      </c>
      <c r="G34" s="200" t="s">
        <v>5</v>
      </c>
      <c r="H34" s="200"/>
      <c r="I34" s="200"/>
      <c r="J34" s="200"/>
      <c r="K34" s="200"/>
      <c r="L34" s="200"/>
      <c r="M34" s="200"/>
      <c r="N34" s="201"/>
      <c r="O34"/>
      <c r="P34"/>
      <c r="Q34"/>
      <c r="R34"/>
      <c r="S34"/>
      <c r="T34"/>
    </row>
    <row r="35" spans="1:20" s="46" customFormat="1" ht="40.15" customHeight="1">
      <c r="A35" s="210"/>
      <c r="B35" s="202" t="s">
        <v>158</v>
      </c>
      <c r="C35" s="205" t="s">
        <v>79</v>
      </c>
      <c r="D35" s="205" t="s">
        <v>141</v>
      </c>
      <c r="E35" s="205" t="s">
        <v>74</v>
      </c>
      <c r="F35" s="205" t="s">
        <v>78</v>
      </c>
      <c r="G35" s="206" t="s">
        <v>77</v>
      </c>
      <c r="H35" s="207"/>
      <c r="I35" s="207"/>
      <c r="J35" s="207"/>
      <c r="K35" s="207"/>
      <c r="L35" s="207"/>
      <c r="M35" s="207"/>
      <c r="N35" s="208"/>
      <c r="O35"/>
      <c r="P35"/>
      <c r="Q35"/>
      <c r="R35"/>
      <c r="S35"/>
      <c r="T35"/>
    </row>
    <row r="36" spans="1:20" s="46" customFormat="1" ht="13.9" customHeight="1">
      <c r="A36" s="210"/>
      <c r="B36" s="203"/>
      <c r="C36" s="205"/>
      <c r="D36" s="205"/>
      <c r="E36" s="205"/>
      <c r="F36" s="205"/>
      <c r="G36" s="20">
        <v>23</v>
      </c>
      <c r="H36" s="20">
        <v>24</v>
      </c>
      <c r="I36" s="20">
        <v>25</v>
      </c>
      <c r="J36" s="20">
        <v>26</v>
      </c>
      <c r="K36" s="20">
        <v>27</v>
      </c>
      <c r="L36" s="20">
        <v>28</v>
      </c>
      <c r="M36" s="20">
        <v>29</v>
      </c>
      <c r="N36" s="75">
        <v>30</v>
      </c>
      <c r="O36" s="2"/>
      <c r="P36" s="70"/>
      <c r="Q36" s="70"/>
      <c r="R36" s="70"/>
      <c r="S36" s="2"/>
      <c r="T36" s="2"/>
    </row>
    <row r="37" spans="1:20" s="46" customFormat="1" ht="102" customHeight="1">
      <c r="A37" s="210"/>
      <c r="B37" s="204"/>
      <c r="C37" s="205"/>
      <c r="D37" s="205"/>
      <c r="E37" s="205"/>
      <c r="F37" s="205"/>
      <c r="G37" s="66" t="s">
        <v>47</v>
      </c>
      <c r="H37" s="66" t="s">
        <v>48</v>
      </c>
      <c r="I37" s="66" t="s">
        <v>49</v>
      </c>
      <c r="J37" s="66" t="s">
        <v>50</v>
      </c>
      <c r="K37" s="66" t="s">
        <v>51</v>
      </c>
      <c r="L37" s="66" t="s">
        <v>52</v>
      </c>
      <c r="M37" s="66" t="s">
        <v>6</v>
      </c>
      <c r="N37" s="73" t="s">
        <v>53</v>
      </c>
      <c r="O37" s="2"/>
      <c r="P37" s="70"/>
      <c r="Q37" s="70"/>
      <c r="R37" s="70"/>
      <c r="S37" s="2"/>
      <c r="T37" s="2"/>
    </row>
    <row r="38" spans="1:20">
      <c r="A38" s="21">
        <v>1</v>
      </c>
      <c r="B38" s="179" t="s">
        <v>211</v>
      </c>
      <c r="C38" s="183">
        <v>25643200</v>
      </c>
      <c r="D38" s="183">
        <v>25643200</v>
      </c>
      <c r="E38" s="183">
        <v>25643199.989999998</v>
      </c>
      <c r="F38" s="137"/>
      <c r="G38" s="181">
        <v>25643199.989999998</v>
      </c>
      <c r="H38" s="181">
        <v>0</v>
      </c>
      <c r="I38" s="181">
        <v>0</v>
      </c>
      <c r="J38" s="181">
        <v>0</v>
      </c>
      <c r="K38" s="181">
        <v>0</v>
      </c>
      <c r="L38" s="181">
        <v>0</v>
      </c>
      <c r="M38" s="181">
        <v>0</v>
      </c>
      <c r="N38" s="136">
        <f t="shared" ref="N38:N39" si="8">SUM(G38:M38)</f>
        <v>25643199.989999998</v>
      </c>
      <c r="P38" s="44"/>
      <c r="Q38" s="44"/>
      <c r="R38" s="44"/>
    </row>
    <row r="39" spans="1:20">
      <c r="A39" s="21">
        <v>2</v>
      </c>
      <c r="B39" s="179" t="s">
        <v>52</v>
      </c>
      <c r="C39" s="182">
        <v>23730356</v>
      </c>
      <c r="D39" s="182">
        <v>23730356</v>
      </c>
      <c r="E39" s="182">
        <v>16366141.850000042</v>
      </c>
      <c r="F39" s="139"/>
      <c r="G39" s="181">
        <v>0</v>
      </c>
      <c r="H39" s="181">
        <v>0</v>
      </c>
      <c r="I39" s="181">
        <v>0</v>
      </c>
      <c r="J39" s="181">
        <v>0</v>
      </c>
      <c r="K39" s="181">
        <v>0</v>
      </c>
      <c r="L39" s="181">
        <v>16366141.850000042</v>
      </c>
      <c r="M39" s="181">
        <v>0</v>
      </c>
      <c r="N39" s="136">
        <f t="shared" si="8"/>
        <v>16366141.850000042</v>
      </c>
    </row>
    <row r="40" spans="1:20" ht="15.75" thickBot="1">
      <c r="A40" s="61"/>
      <c r="B40" s="99" t="s">
        <v>75</v>
      </c>
      <c r="C40" s="127">
        <f t="shared" ref="C40:N40" si="9">SUM(C38:C39)</f>
        <v>49373556</v>
      </c>
      <c r="D40" s="127">
        <f t="shared" si="9"/>
        <v>49373556</v>
      </c>
      <c r="E40" s="127">
        <f t="shared" si="9"/>
        <v>42009341.840000041</v>
      </c>
      <c r="F40" s="127">
        <f t="shared" si="9"/>
        <v>0</v>
      </c>
      <c r="G40" s="127">
        <f t="shared" si="9"/>
        <v>25643199.989999998</v>
      </c>
      <c r="H40" s="127">
        <f t="shared" si="9"/>
        <v>0</v>
      </c>
      <c r="I40" s="127">
        <f t="shared" si="9"/>
        <v>0</v>
      </c>
      <c r="J40" s="127">
        <f t="shared" si="9"/>
        <v>0</v>
      </c>
      <c r="K40" s="127">
        <f t="shared" si="9"/>
        <v>0</v>
      </c>
      <c r="L40" s="127">
        <f t="shared" si="9"/>
        <v>16366141.850000042</v>
      </c>
      <c r="M40" s="127">
        <f t="shared" si="9"/>
        <v>0</v>
      </c>
      <c r="N40" s="128">
        <f t="shared" si="9"/>
        <v>42009341.840000041</v>
      </c>
    </row>
    <row r="42" spans="1:20">
      <c r="G42" s="170"/>
      <c r="H42" s="170"/>
      <c r="I42" s="170"/>
      <c r="J42" s="170"/>
      <c r="K42" s="170"/>
      <c r="L42" s="170"/>
      <c r="M42" s="170"/>
      <c r="N42" s="170"/>
      <c r="O42" s="170"/>
      <c r="P42" s="170"/>
    </row>
    <row r="43" spans="1:20" s="3" customFormat="1">
      <c r="A43" s="10"/>
      <c r="B43" s="10"/>
      <c r="C43" s="10"/>
      <c r="D43" s="10"/>
      <c r="E43" s="10"/>
      <c r="F43" s="10"/>
      <c r="G43" s="10"/>
      <c r="H43" s="10"/>
      <c r="I43" s="10"/>
      <c r="J43" s="10"/>
      <c r="K43" s="10"/>
      <c r="L43" s="10"/>
      <c r="M43" s="10"/>
      <c r="N43" s="10"/>
      <c r="O43" s="10"/>
      <c r="P43" s="10"/>
      <c r="Q43" s="10"/>
      <c r="R43" s="10"/>
      <c r="S43" s="10"/>
      <c r="T43" s="10"/>
    </row>
    <row r="44" spans="1:20" s="3" customFormat="1">
      <c r="A44" s="10"/>
      <c r="B44" s="10"/>
      <c r="C44" s="10"/>
      <c r="D44" s="10"/>
      <c r="E44" s="10"/>
      <c r="F44" s="10"/>
      <c r="G44" s="10"/>
      <c r="H44" s="10"/>
      <c r="I44" s="10"/>
      <c r="J44" s="10"/>
      <c r="K44" s="10"/>
      <c r="L44" s="10"/>
      <c r="M44" s="10"/>
      <c r="N44" s="10"/>
      <c r="O44" s="10"/>
      <c r="P44" s="10"/>
      <c r="Q44" s="10"/>
      <c r="R44" s="10"/>
      <c r="S44" s="10"/>
      <c r="T44" s="10"/>
    </row>
    <row r="45" spans="1:20" s="3" customFormat="1">
      <c r="A45" s="10"/>
      <c r="B45" s="10"/>
      <c r="C45" s="10"/>
      <c r="D45" s="10"/>
      <c r="E45" s="10"/>
      <c r="F45" s="10"/>
      <c r="G45" s="10"/>
      <c r="H45" s="10"/>
      <c r="I45" s="10"/>
      <c r="J45" s="10"/>
      <c r="K45" s="10"/>
      <c r="L45" s="10"/>
      <c r="M45" s="10"/>
      <c r="N45" s="10"/>
      <c r="O45" s="10"/>
      <c r="P45" s="10"/>
      <c r="Q45" s="10"/>
      <c r="R45" s="10"/>
      <c r="S45" s="10"/>
      <c r="T45" s="10"/>
    </row>
    <row r="50" spans="16:16">
      <c r="P50" s="45"/>
    </row>
  </sheetData>
  <mergeCells count="24">
    <mergeCell ref="A6:A8"/>
    <mergeCell ref="A22:A24"/>
    <mergeCell ref="A35:A37"/>
    <mergeCell ref="G21:P21"/>
    <mergeCell ref="G5:T5"/>
    <mergeCell ref="B6:B8"/>
    <mergeCell ref="C6:C8"/>
    <mergeCell ref="D6:D8"/>
    <mergeCell ref="E6:E8"/>
    <mergeCell ref="F6:F8"/>
    <mergeCell ref="G6:T6"/>
    <mergeCell ref="B22:B24"/>
    <mergeCell ref="C22:C24"/>
    <mergeCell ref="D22:D24"/>
    <mergeCell ref="E22:E24"/>
    <mergeCell ref="F22:F24"/>
    <mergeCell ref="G22:P22"/>
    <mergeCell ref="G34:N34"/>
    <mergeCell ref="B35:B37"/>
    <mergeCell ref="C35:C37"/>
    <mergeCell ref="D35:D37"/>
    <mergeCell ref="E35:E37"/>
    <mergeCell ref="F35:F37"/>
    <mergeCell ref="G35:N35"/>
  </mergeCells>
  <pageMargins left="0.7" right="0.7" top="0.75" bottom="0.75" header="0.3" footer="0.3"/>
  <pageSetup paperSize="9" scale="54" orientation="landscape" horizontalDpi="4294967295" verticalDpi="4294967295"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C19" sqref="C19"/>
    </sheetView>
  </sheetViews>
  <sheetFormatPr defaultRowHeight="15"/>
  <cols>
    <col min="1" max="1" width="10.5703125" style="46" bestFit="1" customWidth="1"/>
    <col min="2" max="2" width="39" style="2" customWidth="1"/>
    <col min="3" max="3" width="31.28515625" style="2" bestFit="1" customWidth="1"/>
    <col min="4" max="5" width="14.5703125" style="2" bestFit="1" customWidth="1"/>
    <col min="6" max="6" width="21.7109375" style="2" customWidth="1"/>
    <col min="7" max="7" width="12" style="2" bestFit="1" customWidth="1"/>
    <col min="8" max="8" width="8" style="2" customWidth="1"/>
  </cols>
  <sheetData>
    <row r="1" spans="1:8" ht="15.75">
      <c r="A1" s="6" t="s">
        <v>54</v>
      </c>
      <c r="B1" s="176" t="str">
        <f>'20. LI3'!B1</f>
        <v>სს "ფინკა ბანკი საქართველო"</v>
      </c>
    </row>
    <row r="2" spans="1:8" ht="15.75">
      <c r="A2" s="9" t="s">
        <v>55</v>
      </c>
      <c r="B2" s="177">
        <f>'20. LI3'!B2</f>
        <v>44196</v>
      </c>
      <c r="C2" s="9"/>
      <c r="D2" s="9"/>
      <c r="E2" s="9"/>
      <c r="F2" s="9"/>
      <c r="G2" s="9"/>
      <c r="H2" s="9"/>
    </row>
    <row r="3" spans="1:8" ht="15.75">
      <c r="A3" s="9"/>
      <c r="B3" s="9"/>
      <c r="C3" s="9"/>
      <c r="D3" s="9"/>
      <c r="E3" s="9"/>
      <c r="F3" s="9"/>
      <c r="G3" s="9"/>
      <c r="H3" s="9"/>
    </row>
    <row r="4" spans="1:8" ht="15.75" thickBot="1">
      <c r="A4" s="122" t="s">
        <v>172</v>
      </c>
      <c r="B4" s="15" t="s">
        <v>94</v>
      </c>
    </row>
    <row r="5" spans="1:8" ht="14.45" customHeight="1">
      <c r="A5" s="220"/>
      <c r="B5" s="215" t="s">
        <v>93</v>
      </c>
      <c r="C5" s="217" t="s">
        <v>137</v>
      </c>
      <c r="D5" s="215" t="s">
        <v>92</v>
      </c>
      <c r="E5" s="215"/>
      <c r="F5" s="215"/>
      <c r="G5" s="215"/>
      <c r="H5" s="218" t="s">
        <v>91</v>
      </c>
    </row>
    <row r="6" spans="1:8" ht="38.25">
      <c r="A6" s="221"/>
      <c r="B6" s="216"/>
      <c r="C6" s="202"/>
      <c r="D6" s="13" t="s">
        <v>90</v>
      </c>
      <c r="E6" s="13" t="s">
        <v>89</v>
      </c>
      <c r="F6" s="13" t="s">
        <v>88</v>
      </c>
      <c r="G6" s="13" t="s">
        <v>87</v>
      </c>
      <c r="H6" s="219"/>
    </row>
    <row r="7" spans="1:8" ht="15.75">
      <c r="A7" s="77">
        <v>1</v>
      </c>
      <c r="B7" s="47" t="s">
        <v>76</v>
      </c>
      <c r="C7" s="40" t="s">
        <v>86</v>
      </c>
      <c r="D7" s="4"/>
      <c r="E7" s="4"/>
      <c r="F7" s="4"/>
      <c r="G7" s="40" t="s">
        <v>83</v>
      </c>
      <c r="H7" s="39"/>
    </row>
    <row r="8" spans="1:8" ht="15.75">
      <c r="A8" s="78">
        <v>2</v>
      </c>
      <c r="B8" s="47" t="s">
        <v>76</v>
      </c>
      <c r="C8" s="40" t="s">
        <v>85</v>
      </c>
      <c r="D8" s="4"/>
      <c r="E8" s="4"/>
      <c r="F8" s="40" t="s">
        <v>83</v>
      </c>
      <c r="G8" s="4"/>
      <c r="H8" s="39"/>
    </row>
    <row r="9" spans="1:8" ht="15.75">
      <c r="A9" s="77">
        <v>3</v>
      </c>
      <c r="B9" s="47" t="s">
        <v>76</v>
      </c>
      <c r="C9" s="40" t="s">
        <v>84</v>
      </c>
      <c r="D9" s="4"/>
      <c r="E9" s="4"/>
      <c r="F9" s="4"/>
      <c r="G9" s="40" t="s">
        <v>83</v>
      </c>
      <c r="H9" s="39"/>
    </row>
    <row r="10" spans="1:8" ht="15.75">
      <c r="A10" s="78"/>
      <c r="B10" s="47"/>
      <c r="C10" s="40"/>
      <c r="D10" s="4"/>
      <c r="E10" s="4"/>
      <c r="F10" s="4"/>
      <c r="G10" s="4"/>
      <c r="H10" s="39"/>
    </row>
    <row r="11" spans="1:8" ht="15.75">
      <c r="A11" s="77"/>
      <c r="B11" s="47"/>
      <c r="C11" s="40"/>
      <c r="D11" s="4"/>
      <c r="E11" s="4"/>
      <c r="F11" s="4"/>
      <c r="G11" s="4"/>
      <c r="H11" s="39"/>
    </row>
    <row r="12" spans="1:8" ht="16.5" thickBot="1">
      <c r="A12" s="79"/>
      <c r="B12" s="74"/>
      <c r="C12" s="80"/>
      <c r="D12" s="58"/>
      <c r="E12" s="58"/>
      <c r="F12" s="58"/>
      <c r="G12" s="58"/>
      <c r="H12" s="81"/>
    </row>
    <row r="13" spans="1:8" ht="15.75">
      <c r="A13" s="6"/>
    </row>
  </sheetData>
  <mergeCells count="5">
    <mergeCell ref="B5:B6"/>
    <mergeCell ref="C5:C6"/>
    <mergeCell ref="D5:G5"/>
    <mergeCell ref="H5:H6"/>
    <mergeCell ref="A5:A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L9"/>
  <sheetViews>
    <sheetView zoomScaleNormal="100" workbookViewId="0">
      <selection activeCell="C18" sqref="C18:E22"/>
    </sheetView>
  </sheetViews>
  <sheetFormatPr defaultColWidth="9.140625" defaultRowHeight="12.75"/>
  <cols>
    <col min="1" max="1" width="10.5703125" style="2" bestFit="1" customWidth="1"/>
    <col min="2" max="2" width="70.140625" style="2" customWidth="1"/>
    <col min="3" max="5" width="10.7109375" style="2" customWidth="1"/>
    <col min="6" max="16384" width="9.140625" style="2"/>
  </cols>
  <sheetData>
    <row r="1" spans="1:12">
      <c r="A1" s="120" t="s">
        <v>54</v>
      </c>
      <c r="B1" s="176" t="str">
        <f>'20. LI3'!B1</f>
        <v>სს "ფინკა ბანკი საქართველო"</v>
      </c>
    </row>
    <row r="2" spans="1:12">
      <c r="A2" s="120" t="s">
        <v>55</v>
      </c>
      <c r="B2" s="177">
        <f>'20. LI3'!B2</f>
        <v>44196</v>
      </c>
    </row>
    <row r="3" spans="1:12">
      <c r="A3" s="70"/>
      <c r="B3" s="120"/>
    </row>
    <row r="4" spans="1:12" ht="13.5" thickBot="1">
      <c r="A4" s="121" t="s">
        <v>173</v>
      </c>
      <c r="B4" s="48" t="s">
        <v>150</v>
      </c>
      <c r="C4" s="27"/>
      <c r="D4" s="7"/>
      <c r="E4" s="7"/>
      <c r="F4" s="7"/>
      <c r="G4" s="7"/>
      <c r="H4" s="7"/>
      <c r="I4" s="7"/>
      <c r="J4" s="7"/>
      <c r="K4" s="7"/>
      <c r="L4" s="7"/>
    </row>
    <row r="5" spans="1:12">
      <c r="A5" s="119"/>
      <c r="B5" s="60"/>
      <c r="C5" s="63">
        <v>2020</v>
      </c>
      <c r="D5" s="63">
        <v>2019</v>
      </c>
      <c r="E5" s="64">
        <v>2018</v>
      </c>
      <c r="F5" s="7"/>
    </row>
    <row r="6" spans="1:12">
      <c r="A6" s="21">
        <v>1</v>
      </c>
      <c r="B6" s="4" t="s">
        <v>10</v>
      </c>
      <c r="C6" s="132">
        <v>74613.959999999992</v>
      </c>
      <c r="D6" s="181">
        <v>135058.26</v>
      </c>
      <c r="E6" s="184">
        <v>65608.892855945203</v>
      </c>
      <c r="F6" s="7"/>
    </row>
    <row r="7" spans="1:12">
      <c r="A7" s="21">
        <v>2</v>
      </c>
      <c r="B7" s="26" t="s">
        <v>124</v>
      </c>
      <c r="C7" s="132">
        <v>45000</v>
      </c>
      <c r="D7" s="181">
        <v>100000</v>
      </c>
      <c r="E7" s="184">
        <v>0</v>
      </c>
      <c r="F7" s="7"/>
    </row>
    <row r="8" spans="1:12">
      <c r="A8" s="21">
        <v>3</v>
      </c>
      <c r="B8" s="4" t="s">
        <v>146</v>
      </c>
      <c r="C8" s="181">
        <v>1</v>
      </c>
      <c r="D8" s="181">
        <v>1</v>
      </c>
      <c r="E8" s="184">
        <v>0</v>
      </c>
    </row>
    <row r="9" spans="1:12" ht="13.5" thickBot="1">
      <c r="A9" s="61">
        <v>4</v>
      </c>
      <c r="B9" s="58" t="s">
        <v>113</v>
      </c>
      <c r="C9" s="141">
        <v>56987.57</v>
      </c>
      <c r="D9" s="185">
        <v>110679</v>
      </c>
      <c r="E9" s="186">
        <v>21265</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H15"/>
  <sheetViews>
    <sheetView zoomScaleNormal="100" workbookViewId="0">
      <selection activeCell="C7" sqref="C7:G10"/>
    </sheetView>
  </sheetViews>
  <sheetFormatPr defaultColWidth="9.140625" defaultRowHeight="12.75"/>
  <cols>
    <col min="1" max="1" width="10.5703125" style="2" bestFit="1" customWidth="1"/>
    <col min="2" max="2" width="52.5703125" style="2" customWidth="1"/>
    <col min="3" max="5" width="10.28515625" style="2" bestFit="1" customWidth="1"/>
    <col min="6" max="6" width="24.140625" style="2" customWidth="1"/>
    <col min="7" max="7" width="19.140625" style="2" bestFit="1" customWidth="1"/>
    <col min="8" max="16384" width="9.140625" style="2"/>
  </cols>
  <sheetData>
    <row r="1" spans="1:8">
      <c r="A1" s="2" t="s">
        <v>54</v>
      </c>
      <c r="B1" s="176" t="str">
        <f>'20. LI3'!B1</f>
        <v>სს "ფინკა ბანკი საქართველო"</v>
      </c>
    </row>
    <row r="2" spans="1:8">
      <c r="A2" s="7" t="s">
        <v>55</v>
      </c>
      <c r="B2" s="177">
        <f>'20. LI3'!B2</f>
        <v>44196</v>
      </c>
      <c r="C2" s="7"/>
      <c r="D2" s="7"/>
      <c r="E2" s="7"/>
      <c r="F2" s="7"/>
      <c r="G2" s="7"/>
      <c r="H2" s="7"/>
    </row>
    <row r="3" spans="1:8">
      <c r="A3" s="7"/>
      <c r="B3" s="7"/>
      <c r="C3" s="7"/>
      <c r="D3" s="7"/>
      <c r="E3" s="7"/>
      <c r="F3" s="7"/>
      <c r="G3" s="7"/>
      <c r="H3" s="7"/>
    </row>
    <row r="4" spans="1:8" ht="13.5" thickBot="1">
      <c r="A4" s="121" t="s">
        <v>174</v>
      </c>
      <c r="B4" s="49" t="s">
        <v>125</v>
      </c>
      <c r="F4" s="7"/>
      <c r="G4" s="7"/>
      <c r="H4" s="7"/>
    </row>
    <row r="5" spans="1:8">
      <c r="A5" s="82"/>
      <c r="B5" s="60"/>
      <c r="C5" s="60" t="s">
        <v>0</v>
      </c>
      <c r="D5" s="60" t="s">
        <v>1</v>
      </c>
      <c r="E5" s="60" t="s">
        <v>2</v>
      </c>
      <c r="F5" s="60" t="s">
        <v>3</v>
      </c>
      <c r="G5" s="25" t="s">
        <v>4</v>
      </c>
      <c r="H5" s="7"/>
    </row>
    <row r="6" spans="1:8" s="10" customFormat="1" ht="76.5">
      <c r="A6" s="100"/>
      <c r="B6" s="22"/>
      <c r="C6" s="97">
        <v>2020</v>
      </c>
      <c r="D6" s="97">
        <v>2019</v>
      </c>
      <c r="E6" s="97">
        <v>2018</v>
      </c>
      <c r="F6" s="69" t="s">
        <v>138</v>
      </c>
      <c r="G6" s="102" t="s">
        <v>139</v>
      </c>
      <c r="H6" s="101"/>
    </row>
    <row r="7" spans="1:8">
      <c r="A7" s="83">
        <v>1</v>
      </c>
      <c r="B7" s="4" t="s">
        <v>56</v>
      </c>
      <c r="C7" s="132">
        <v>25669464.456800018</v>
      </c>
      <c r="D7" s="132">
        <v>31206325.499200001</v>
      </c>
      <c r="E7" s="132">
        <v>35798921.662999995</v>
      </c>
      <c r="F7" s="222"/>
      <c r="G7" s="223"/>
      <c r="H7" s="7"/>
    </row>
    <row r="8" spans="1:8">
      <c r="A8" s="83">
        <v>2</v>
      </c>
      <c r="B8" s="50" t="s">
        <v>12</v>
      </c>
      <c r="C8" s="132">
        <v>1644374.2499999981</v>
      </c>
      <c r="D8" s="132">
        <v>2611981.3600000013</v>
      </c>
      <c r="E8" s="132">
        <v>1335985.459999999</v>
      </c>
      <c r="F8" s="224"/>
      <c r="G8" s="225"/>
    </row>
    <row r="9" spans="1:8">
      <c r="A9" s="83">
        <v>3</v>
      </c>
      <c r="B9" s="51" t="s">
        <v>147</v>
      </c>
      <c r="C9" s="132">
        <v>-17708.89</v>
      </c>
      <c r="D9" s="132">
        <v>61910.62999999999</v>
      </c>
      <c r="E9" s="132">
        <v>27261.069999999996</v>
      </c>
      <c r="F9" s="226"/>
      <c r="G9" s="227"/>
    </row>
    <row r="10" spans="1:8" ht="13.5" thickBot="1">
      <c r="A10" s="84">
        <v>4</v>
      </c>
      <c r="B10" s="85" t="s">
        <v>57</v>
      </c>
      <c r="C10" s="141">
        <f>C7+C8-C9</f>
        <v>27331547.596800014</v>
      </c>
      <c r="D10" s="141">
        <f>D7+D8-D9</f>
        <v>33756396.229199998</v>
      </c>
      <c r="E10" s="141">
        <f>E7+E8-E9</f>
        <v>37107646.052999996</v>
      </c>
      <c r="F10" s="143">
        <f>SUMIF(C10:E10, "&gt;=0",C10:E10)/3</f>
        <v>32731863.293000001</v>
      </c>
      <c r="G10" s="144">
        <f>F10*15%/8%</f>
        <v>61372243.674374998</v>
      </c>
    </row>
    <row r="11" spans="1:8">
      <c r="A11" s="23"/>
      <c r="B11" s="7"/>
      <c r="C11" s="7"/>
      <c r="D11" s="7"/>
      <c r="E11" s="7"/>
      <c r="F11" s="170"/>
    </row>
    <row r="13" spans="1:8">
      <c r="C13" s="170"/>
      <c r="D13" s="170"/>
      <c r="E13" s="170"/>
    </row>
    <row r="14" spans="1:8">
      <c r="C14" s="170"/>
      <c r="D14" s="170"/>
      <c r="E14" s="170"/>
    </row>
    <row r="15" spans="1:8">
      <c r="C15" s="170"/>
      <c r="D15" s="170"/>
      <c r="E15" s="170"/>
      <c r="F15" s="170"/>
      <c r="G15" s="170"/>
      <c r="H15" s="170"/>
    </row>
  </sheetData>
  <mergeCells count="1">
    <mergeCell ref="F7:G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17" sqref="D17"/>
    </sheetView>
  </sheetViews>
  <sheetFormatPr defaultColWidth="9.140625" defaultRowHeight="12.75"/>
  <cols>
    <col min="1" max="1" width="10.5703125" style="28" bestFit="1" customWidth="1"/>
    <col min="2" max="2" width="16.28515625" style="2" customWidth="1"/>
    <col min="3" max="3" width="42.85546875" style="2" customWidth="1"/>
    <col min="4" max="4" width="16.42578125" style="2" customWidth="1"/>
    <col min="5" max="5" width="23.28515625" style="2" bestFit="1" customWidth="1"/>
    <col min="6" max="6" width="23.85546875" style="2" customWidth="1"/>
    <col min="7" max="16384" width="9.140625" style="2"/>
  </cols>
  <sheetData>
    <row r="1" spans="1:9">
      <c r="A1" s="1" t="s">
        <v>54</v>
      </c>
      <c r="B1" s="176" t="str">
        <f>'20. LI3'!B1</f>
        <v>სს "ფინკა ბანკი საქართველო"</v>
      </c>
    </row>
    <row r="2" spans="1:9">
      <c r="A2" s="1" t="s">
        <v>55</v>
      </c>
      <c r="B2" s="177">
        <f>'20. LI3'!B2</f>
        <v>44196</v>
      </c>
    </row>
    <row r="3" spans="1:9">
      <c r="A3" s="1"/>
    </row>
    <row r="4" spans="1:9" ht="13.5" thickBot="1">
      <c r="A4" s="121" t="s">
        <v>175</v>
      </c>
      <c r="B4" s="29" t="s">
        <v>190</v>
      </c>
      <c r="D4" s="12"/>
      <c r="E4" s="12"/>
      <c r="F4" s="12"/>
    </row>
    <row r="5" spans="1:9" s="8" customFormat="1" ht="28.5">
      <c r="A5" s="86"/>
      <c r="B5" s="87"/>
      <c r="C5" s="87"/>
      <c r="D5" s="95" t="s">
        <v>160</v>
      </c>
      <c r="E5" s="95" t="s">
        <v>161</v>
      </c>
      <c r="F5" s="96" t="s">
        <v>114</v>
      </c>
    </row>
    <row r="6" spans="1:9" ht="15" customHeight="1">
      <c r="A6" s="88">
        <v>1</v>
      </c>
      <c r="B6" s="228" t="s">
        <v>18</v>
      </c>
      <c r="C6" s="16" t="s">
        <v>15</v>
      </c>
      <c r="D6" s="151">
        <v>3</v>
      </c>
      <c r="E6" s="151">
        <v>5</v>
      </c>
      <c r="F6" s="152">
        <v>2</v>
      </c>
    </row>
    <row r="7" spans="1:9" ht="15" customHeight="1">
      <c r="A7" s="88">
        <v>2</v>
      </c>
      <c r="B7" s="228"/>
      <c r="C7" s="16" t="s">
        <v>120</v>
      </c>
      <c r="D7" s="145">
        <f>D8+D10+D12</f>
        <v>1057409.51</v>
      </c>
      <c r="E7" s="145">
        <f>E8+E10+E12</f>
        <v>116194.49</v>
      </c>
      <c r="F7" s="146">
        <f>F8+F10+F12</f>
        <v>167380</v>
      </c>
    </row>
    <row r="8" spans="1:9" ht="15" customHeight="1">
      <c r="A8" s="88">
        <v>3</v>
      </c>
      <c r="B8" s="228"/>
      <c r="C8" s="30" t="s">
        <v>115</v>
      </c>
      <c r="D8" s="151">
        <v>1057409.51</v>
      </c>
      <c r="E8" s="151">
        <v>116194.49</v>
      </c>
      <c r="F8" s="152">
        <v>167380</v>
      </c>
      <c r="G8" s="7"/>
      <c r="H8" s="7"/>
    </row>
    <row r="9" spans="1:9" ht="15" customHeight="1">
      <c r="A9" s="89">
        <v>4</v>
      </c>
      <c r="B9" s="228"/>
      <c r="C9" s="31" t="s">
        <v>16</v>
      </c>
      <c r="D9" s="151"/>
      <c r="E9" s="151"/>
      <c r="F9" s="152"/>
      <c r="G9" s="7"/>
      <c r="H9" s="7"/>
    </row>
    <row r="10" spans="1:9" ht="30" customHeight="1">
      <c r="A10" s="89">
        <v>5</v>
      </c>
      <c r="B10" s="228"/>
      <c r="C10" s="30" t="s">
        <v>17</v>
      </c>
      <c r="D10" s="151"/>
      <c r="E10" s="151"/>
      <c r="F10" s="152"/>
    </row>
    <row r="11" spans="1:9" ht="15" customHeight="1">
      <c r="A11" s="89">
        <v>6</v>
      </c>
      <c r="B11" s="228"/>
      <c r="C11" s="31" t="s">
        <v>16</v>
      </c>
      <c r="D11" s="151"/>
      <c r="E11" s="151"/>
      <c r="F11" s="152"/>
    </row>
    <row r="12" spans="1:9" ht="15" customHeight="1">
      <c r="A12" s="89">
        <v>7</v>
      </c>
      <c r="B12" s="228"/>
      <c r="C12" s="30" t="s">
        <v>149</v>
      </c>
      <c r="D12" s="151"/>
      <c r="E12" s="151"/>
      <c r="F12" s="152"/>
    </row>
    <row r="13" spans="1:9" ht="15" customHeight="1">
      <c r="A13" s="89">
        <v>8</v>
      </c>
      <c r="B13" s="228"/>
      <c r="C13" s="31" t="s">
        <v>16</v>
      </c>
      <c r="D13" s="151"/>
      <c r="E13" s="151"/>
      <c r="F13" s="152"/>
    </row>
    <row r="14" spans="1:9" ht="15" customHeight="1">
      <c r="A14" s="89">
        <v>9</v>
      </c>
      <c r="B14" s="228" t="s">
        <v>168</v>
      </c>
      <c r="C14" s="16" t="s">
        <v>15</v>
      </c>
      <c r="D14" s="151">
        <v>3</v>
      </c>
      <c r="E14" s="151">
        <v>5</v>
      </c>
      <c r="F14" s="152">
        <v>2</v>
      </c>
      <c r="I14" s="17"/>
    </row>
    <row r="15" spans="1:9" ht="15" customHeight="1">
      <c r="A15" s="89">
        <v>10</v>
      </c>
      <c r="B15" s="228"/>
      <c r="C15" s="16" t="s">
        <v>169</v>
      </c>
      <c r="D15" s="147">
        <f>D16+D18+D20</f>
        <v>164202.76</v>
      </c>
      <c r="E15" s="147">
        <f>E16+E18+E20</f>
        <v>8061.31</v>
      </c>
      <c r="F15" s="148">
        <f>F16+F18+F20</f>
        <v>30810</v>
      </c>
    </row>
    <row r="16" spans="1:9" ht="15" customHeight="1">
      <c r="A16" s="89">
        <v>11</v>
      </c>
      <c r="B16" s="228"/>
      <c r="C16" s="30" t="s">
        <v>116</v>
      </c>
      <c r="D16" s="151">
        <v>164202.76</v>
      </c>
      <c r="E16" s="151">
        <v>8061.31</v>
      </c>
      <c r="F16" s="187">
        <v>30810</v>
      </c>
    </row>
    <row r="17" spans="1:6" ht="15" customHeight="1">
      <c r="A17" s="89">
        <v>12</v>
      </c>
      <c r="B17" s="228"/>
      <c r="C17" s="31" t="s">
        <v>16</v>
      </c>
      <c r="D17" s="151"/>
      <c r="E17" s="151"/>
      <c r="F17" s="152"/>
    </row>
    <row r="18" spans="1:6" ht="30" customHeight="1">
      <c r="A18" s="89">
        <v>13</v>
      </c>
      <c r="B18" s="228"/>
      <c r="C18" s="30" t="s">
        <v>17</v>
      </c>
      <c r="D18" s="153"/>
      <c r="E18" s="153"/>
      <c r="F18" s="154"/>
    </row>
    <row r="19" spans="1:6" ht="15" customHeight="1">
      <c r="A19" s="89">
        <v>14</v>
      </c>
      <c r="B19" s="228"/>
      <c r="C19" s="31" t="s">
        <v>16</v>
      </c>
      <c r="D19" s="153"/>
      <c r="E19" s="153"/>
      <c r="F19" s="154"/>
    </row>
    <row r="20" spans="1:6" ht="15" customHeight="1">
      <c r="A20" s="89">
        <v>15</v>
      </c>
      <c r="B20" s="228"/>
      <c r="C20" s="30" t="s">
        <v>149</v>
      </c>
      <c r="D20" s="153"/>
      <c r="E20" s="153"/>
      <c r="F20" s="154"/>
    </row>
    <row r="21" spans="1:6" ht="15" customHeight="1">
      <c r="A21" s="89">
        <v>16</v>
      </c>
      <c r="B21" s="228"/>
      <c r="C21" s="31" t="s">
        <v>16</v>
      </c>
      <c r="D21" s="153"/>
      <c r="E21" s="153"/>
      <c r="F21" s="154"/>
    </row>
    <row r="22" spans="1:6" ht="15" customHeight="1" thickBot="1">
      <c r="A22" s="90">
        <v>17</v>
      </c>
      <c r="B22" s="229" t="s">
        <v>119</v>
      </c>
      <c r="C22" s="229"/>
      <c r="D22" s="149">
        <f>D7+D15</f>
        <v>1221612.27</v>
      </c>
      <c r="E22" s="149">
        <f>E7+E15</f>
        <v>124255.8</v>
      </c>
      <c r="F22" s="150">
        <f>F7+F15</f>
        <v>198190</v>
      </c>
    </row>
  </sheetData>
  <mergeCells count="3">
    <mergeCell ref="B6:B13"/>
    <mergeCell ref="B14:B21"/>
    <mergeCell ref="B22:C22"/>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C26" sqref="C26"/>
    </sheetView>
  </sheetViews>
  <sheetFormatPr defaultColWidth="9.140625" defaultRowHeight="12.75"/>
  <cols>
    <col min="1" max="1" width="35.140625" style="2" customWidth="1"/>
    <col min="2" max="2" width="45.85546875" style="2" customWidth="1"/>
    <col min="3" max="3" width="19.42578125" style="2" customWidth="1"/>
    <col min="4" max="4" width="19.5703125" style="2" customWidth="1"/>
    <col min="5" max="5" width="21.7109375" style="2" customWidth="1"/>
    <col min="6" max="6" width="14" style="2" bestFit="1" customWidth="1"/>
    <col min="7" max="9" width="16.140625" style="2" bestFit="1" customWidth="1"/>
    <col min="10" max="10" width="14" style="2" bestFit="1" customWidth="1"/>
    <col min="11" max="11" width="14.7109375" style="2" customWidth="1"/>
    <col min="12" max="12" width="26.85546875" style="2" customWidth="1"/>
    <col min="13" max="16384" width="9.140625" style="2"/>
  </cols>
  <sheetData>
    <row r="1" spans="1:12">
      <c r="A1" s="2" t="s">
        <v>54</v>
      </c>
      <c r="B1" s="176" t="str">
        <f>'20. LI3'!B1</f>
        <v>სს "ფინკა ბანკი საქართველო"</v>
      </c>
    </row>
    <row r="2" spans="1:12">
      <c r="A2" s="2" t="s">
        <v>55</v>
      </c>
      <c r="B2" s="177">
        <f>'20. LI3'!B2</f>
        <v>44196</v>
      </c>
      <c r="C2" s="32"/>
      <c r="D2" s="32"/>
      <c r="E2" s="32"/>
      <c r="F2" s="32"/>
      <c r="G2" s="32"/>
      <c r="H2" s="32"/>
      <c r="I2" s="32"/>
      <c r="J2" s="32"/>
      <c r="K2" s="32"/>
      <c r="L2" s="32"/>
    </row>
    <row r="3" spans="1:12">
      <c r="B3" s="32"/>
      <c r="C3" s="32"/>
      <c r="D3" s="32"/>
      <c r="E3" s="32"/>
      <c r="F3" s="32"/>
      <c r="G3" s="32"/>
      <c r="H3" s="32"/>
      <c r="I3" s="32"/>
      <c r="J3" s="32"/>
      <c r="K3" s="32"/>
      <c r="L3" s="32"/>
    </row>
    <row r="4" spans="1:12" ht="13.5" thickBot="1">
      <c r="A4" s="121" t="s">
        <v>176</v>
      </c>
      <c r="B4" s="32" t="s">
        <v>127</v>
      </c>
      <c r="C4" s="33"/>
      <c r="D4" s="33"/>
      <c r="E4" s="33"/>
      <c r="F4" s="33"/>
      <c r="G4" s="33"/>
      <c r="H4" s="33"/>
      <c r="I4" s="33"/>
      <c r="J4" s="33"/>
      <c r="K4" s="33"/>
      <c r="L4" s="33"/>
    </row>
    <row r="5" spans="1:12" ht="28.5">
      <c r="A5" s="24"/>
      <c r="B5" s="60"/>
      <c r="C5" s="104" t="s">
        <v>160</v>
      </c>
      <c r="D5" s="104" t="s">
        <v>161</v>
      </c>
      <c r="E5" s="105" t="s">
        <v>130</v>
      </c>
      <c r="F5" s="33"/>
      <c r="G5" s="33"/>
      <c r="H5" s="33"/>
      <c r="I5" s="33"/>
      <c r="J5" s="33"/>
      <c r="K5" s="33"/>
      <c r="L5" s="33"/>
    </row>
    <row r="6" spans="1:12">
      <c r="A6" s="230" t="s">
        <v>19</v>
      </c>
      <c r="B6" s="107" t="s">
        <v>15</v>
      </c>
      <c r="C6" s="132"/>
      <c r="D6" s="132"/>
      <c r="E6" s="140"/>
      <c r="F6" s="33"/>
      <c r="G6" s="33"/>
      <c r="H6" s="33"/>
      <c r="I6" s="33"/>
      <c r="J6" s="33"/>
      <c r="K6" s="33"/>
      <c r="L6" s="33"/>
    </row>
    <row r="7" spans="1:12" ht="14.25">
      <c r="A7" s="230"/>
      <c r="B7" s="106" t="s">
        <v>118</v>
      </c>
      <c r="C7" s="132"/>
      <c r="D7" s="132"/>
      <c r="E7" s="140"/>
      <c r="F7" s="33"/>
      <c r="G7" s="33"/>
      <c r="H7" s="33"/>
      <c r="I7" s="33"/>
      <c r="J7" s="33"/>
      <c r="K7" s="33"/>
      <c r="L7" s="33"/>
    </row>
    <row r="8" spans="1:12" ht="14.25">
      <c r="A8" s="230" t="s">
        <v>73</v>
      </c>
      <c r="B8" s="106" t="s">
        <v>15</v>
      </c>
      <c r="C8" s="132">
        <v>2</v>
      </c>
      <c r="D8" s="132"/>
      <c r="E8" s="140"/>
      <c r="F8" s="33"/>
      <c r="G8" s="33"/>
      <c r="H8" s="33"/>
      <c r="I8" s="33"/>
      <c r="J8" s="33"/>
      <c r="K8" s="33"/>
      <c r="L8" s="33"/>
    </row>
    <row r="9" spans="1:12" ht="14.25">
      <c r="A9" s="230"/>
      <c r="B9" s="106" t="s">
        <v>13</v>
      </c>
      <c r="C9" s="155">
        <f>C10+C11+C12+C13</f>
        <v>203950</v>
      </c>
      <c r="D9" s="155">
        <f>D10+D11+D12+D13</f>
        <v>0</v>
      </c>
      <c r="E9" s="155">
        <f>E10+E11+E12+E13</f>
        <v>0</v>
      </c>
      <c r="F9" s="33"/>
      <c r="G9" s="33"/>
      <c r="H9" s="33"/>
      <c r="I9" s="33"/>
      <c r="J9" s="33"/>
      <c r="K9" s="33"/>
      <c r="L9" s="33"/>
    </row>
    <row r="10" spans="1:12" ht="14.25">
      <c r="A10" s="230"/>
      <c r="B10" s="108" t="s">
        <v>20</v>
      </c>
      <c r="C10" s="132">
        <v>203950</v>
      </c>
      <c r="D10" s="132"/>
      <c r="E10" s="140"/>
      <c r="F10" s="33"/>
      <c r="G10" s="33"/>
      <c r="H10" s="33"/>
      <c r="I10" s="33"/>
      <c r="J10" s="33"/>
      <c r="K10" s="33"/>
      <c r="L10" s="33"/>
    </row>
    <row r="11" spans="1:12" ht="14.25">
      <c r="A11" s="230"/>
      <c r="B11" s="108" t="s">
        <v>155</v>
      </c>
      <c r="C11" s="132"/>
      <c r="D11" s="132"/>
      <c r="E11" s="140"/>
      <c r="F11" s="33"/>
      <c r="G11" s="33"/>
      <c r="H11" s="33"/>
      <c r="I11" s="33"/>
      <c r="J11" s="33"/>
      <c r="K11" s="33"/>
      <c r="L11" s="33"/>
    </row>
    <row r="12" spans="1:12" ht="28.5">
      <c r="A12" s="230"/>
      <c r="B12" s="108" t="s">
        <v>156</v>
      </c>
      <c r="C12" s="132"/>
      <c r="D12" s="132"/>
      <c r="E12" s="140"/>
      <c r="F12" s="33"/>
      <c r="G12" s="33"/>
      <c r="H12" s="33"/>
      <c r="I12" s="33"/>
      <c r="J12" s="33"/>
      <c r="K12" s="33"/>
      <c r="L12" s="33"/>
    </row>
    <row r="13" spans="1:12" ht="14.25">
      <c r="A13" s="230"/>
      <c r="B13" s="108" t="s">
        <v>157</v>
      </c>
      <c r="C13" s="132"/>
      <c r="D13" s="132"/>
      <c r="E13" s="140"/>
      <c r="F13" s="33"/>
      <c r="G13" s="33"/>
      <c r="H13" s="33"/>
      <c r="I13" s="33"/>
      <c r="J13" s="33"/>
      <c r="K13" s="33"/>
      <c r="L13" s="33"/>
    </row>
    <row r="14" spans="1:12" ht="14.25">
      <c r="A14" s="230" t="s">
        <v>159</v>
      </c>
      <c r="B14" s="106" t="s">
        <v>15</v>
      </c>
      <c r="C14" s="132">
        <v>2</v>
      </c>
      <c r="D14" s="132"/>
      <c r="E14" s="140"/>
      <c r="F14" s="33"/>
      <c r="G14" s="33"/>
      <c r="H14" s="33"/>
      <c r="I14" s="33"/>
      <c r="J14" s="33"/>
      <c r="K14" s="33"/>
      <c r="L14" s="33"/>
    </row>
    <row r="15" spans="1:12" ht="14.25">
      <c r="A15" s="230"/>
      <c r="B15" s="106" t="s">
        <v>13</v>
      </c>
      <c r="C15" s="155">
        <f>C16+C17+C18+C19</f>
        <v>162318</v>
      </c>
      <c r="D15" s="155">
        <f>D16+D17+D18+D19</f>
        <v>0</v>
      </c>
      <c r="E15" s="155">
        <f>E16+E17+E18+E19</f>
        <v>0</v>
      </c>
      <c r="F15" s="33"/>
      <c r="G15" s="33"/>
      <c r="H15" s="33"/>
      <c r="I15" s="33"/>
      <c r="J15" s="33"/>
      <c r="K15" s="33"/>
      <c r="L15" s="33"/>
    </row>
    <row r="16" spans="1:12" ht="14.25">
      <c r="A16" s="230"/>
      <c r="B16" s="108" t="s">
        <v>20</v>
      </c>
      <c r="C16" s="132">
        <v>162318</v>
      </c>
      <c r="D16" s="132"/>
      <c r="E16" s="140"/>
      <c r="F16" s="33"/>
      <c r="G16" s="33"/>
      <c r="H16" s="33"/>
      <c r="I16" s="33"/>
      <c r="J16" s="33"/>
      <c r="K16" s="33"/>
      <c r="L16" s="33"/>
    </row>
    <row r="17" spans="1:12" ht="14.25">
      <c r="A17" s="231"/>
      <c r="B17" s="112" t="s">
        <v>155</v>
      </c>
      <c r="C17" s="156"/>
      <c r="D17" s="156"/>
      <c r="E17" s="157"/>
      <c r="F17" s="33"/>
      <c r="G17" s="33"/>
      <c r="H17" s="33"/>
      <c r="I17" s="33"/>
      <c r="J17" s="33"/>
      <c r="K17" s="33"/>
      <c r="L17" s="33"/>
    </row>
    <row r="18" spans="1:12" ht="28.5">
      <c r="A18" s="231"/>
      <c r="B18" s="112" t="s">
        <v>156</v>
      </c>
      <c r="C18" s="156"/>
      <c r="D18" s="156"/>
      <c r="E18" s="157"/>
      <c r="F18" s="33"/>
      <c r="G18" s="33"/>
      <c r="H18" s="33"/>
      <c r="I18" s="33"/>
      <c r="J18" s="33"/>
      <c r="K18" s="33"/>
      <c r="L18" s="33"/>
    </row>
    <row r="19" spans="1:12" ht="15" thickBot="1">
      <c r="A19" s="232"/>
      <c r="B19" s="109" t="s">
        <v>157</v>
      </c>
      <c r="C19" s="141"/>
      <c r="D19" s="141"/>
      <c r="E19" s="142"/>
      <c r="F19" s="33"/>
      <c r="G19" s="33"/>
      <c r="H19" s="33"/>
      <c r="I19" s="33"/>
      <c r="J19" s="33"/>
      <c r="K19" s="33"/>
      <c r="L19" s="33"/>
    </row>
    <row r="20" spans="1:12">
      <c r="A20" s="32"/>
      <c r="B20" s="33"/>
      <c r="C20" s="33"/>
      <c r="D20" s="33"/>
      <c r="E20" s="33"/>
      <c r="F20" s="33"/>
      <c r="G20" s="33"/>
      <c r="H20" s="33"/>
      <c r="I20" s="33"/>
      <c r="J20" s="33"/>
      <c r="K20" s="33"/>
      <c r="L20" s="33"/>
    </row>
  </sheetData>
  <mergeCells count="3">
    <mergeCell ref="A6:A7"/>
    <mergeCell ref="A8:A13"/>
    <mergeCell ref="A14:A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B1" sqref="B1:B2"/>
    </sheetView>
  </sheetViews>
  <sheetFormatPr defaultColWidth="9.140625" defaultRowHeight="12.75"/>
  <cols>
    <col min="1" max="1" width="10.5703125" style="2" bestFit="1" customWidth="1"/>
    <col min="2" max="2" width="54.7109375" style="2" customWidth="1"/>
    <col min="3" max="3" width="26.7109375" style="2" customWidth="1"/>
    <col min="4" max="4" width="32.85546875" style="2" customWidth="1"/>
    <col min="5" max="5" width="26.7109375" style="2" customWidth="1"/>
    <col min="6" max="6" width="25.5703125" style="2" customWidth="1"/>
    <col min="7" max="7" width="28.140625" style="2" customWidth="1"/>
    <col min="8" max="16384" width="9.140625" style="2"/>
  </cols>
  <sheetData>
    <row r="1" spans="1:7">
      <c r="A1" s="2" t="s">
        <v>54</v>
      </c>
      <c r="B1" s="176" t="str">
        <f>'20. LI3'!B1</f>
        <v>სს "ფინკა ბანკი საქართველო"</v>
      </c>
    </row>
    <row r="2" spans="1:7">
      <c r="A2" s="2" t="s">
        <v>55</v>
      </c>
      <c r="B2" s="177">
        <f>'20. LI3'!B2</f>
        <v>44196</v>
      </c>
    </row>
    <row r="3" spans="1:7">
      <c r="B3" s="14"/>
    </row>
    <row r="4" spans="1:7" ht="13.5" thickBot="1">
      <c r="A4" s="121" t="s">
        <v>177</v>
      </c>
      <c r="B4" s="94" t="s">
        <v>129</v>
      </c>
    </row>
    <row r="5" spans="1:7" s="14" customFormat="1" ht="14.25">
      <c r="A5" s="91"/>
      <c r="B5" s="62"/>
      <c r="C5" s="92" t="s">
        <v>0</v>
      </c>
      <c r="D5" s="38" t="s">
        <v>1</v>
      </c>
      <c r="E5" s="38" t="s">
        <v>2</v>
      </c>
      <c r="F5" s="38" t="s">
        <v>3</v>
      </c>
      <c r="G5" s="37" t="s">
        <v>4</v>
      </c>
    </row>
    <row r="6" spans="1:7" ht="85.5">
      <c r="A6" s="93"/>
      <c r="B6" s="34"/>
      <c r="C6" s="110" t="s">
        <v>186</v>
      </c>
      <c r="D6" s="103" t="s">
        <v>187</v>
      </c>
      <c r="E6" s="103" t="s">
        <v>189</v>
      </c>
      <c r="F6" s="103" t="s">
        <v>188</v>
      </c>
      <c r="G6" s="111" t="s">
        <v>23</v>
      </c>
    </row>
    <row r="7" spans="1:7" ht="14.25">
      <c r="A7" s="93">
        <v>1</v>
      </c>
      <c r="B7" s="113" t="s">
        <v>160</v>
      </c>
      <c r="C7" s="158">
        <f>SUM(C8:C11)</f>
        <v>0</v>
      </c>
      <c r="D7" s="158">
        <f t="shared" ref="D7:G7" si="0">SUM(D8:D11)</f>
        <v>0</v>
      </c>
      <c r="E7" s="158">
        <f t="shared" si="0"/>
        <v>0</v>
      </c>
      <c r="F7" s="158">
        <f t="shared" si="0"/>
        <v>0</v>
      </c>
      <c r="G7" s="158">
        <f t="shared" si="0"/>
        <v>0</v>
      </c>
    </row>
    <row r="8" spans="1:7" ht="14.25">
      <c r="A8" s="93">
        <v>2</v>
      </c>
      <c r="B8" s="35" t="s">
        <v>21</v>
      </c>
      <c r="C8" s="161"/>
      <c r="D8" s="162"/>
      <c r="E8" s="162"/>
      <c r="F8" s="162"/>
      <c r="G8" s="163"/>
    </row>
    <row r="9" spans="1:7" ht="14.25">
      <c r="A9" s="93">
        <v>3</v>
      </c>
      <c r="B9" s="35" t="s">
        <v>22</v>
      </c>
      <c r="C9" s="161"/>
      <c r="D9" s="162"/>
      <c r="E9" s="162"/>
      <c r="F9" s="162"/>
      <c r="G9" s="163"/>
    </row>
    <row r="10" spans="1:7" ht="14.25">
      <c r="A10" s="93">
        <v>4</v>
      </c>
      <c r="B10" s="36" t="s">
        <v>153</v>
      </c>
      <c r="C10" s="161"/>
      <c r="D10" s="162"/>
      <c r="E10" s="162"/>
      <c r="F10" s="162"/>
      <c r="G10" s="163"/>
    </row>
    <row r="11" spans="1:7" ht="14.25">
      <c r="A11" s="93">
        <v>5</v>
      </c>
      <c r="B11" s="35" t="s">
        <v>154</v>
      </c>
      <c r="C11" s="161"/>
      <c r="D11" s="162"/>
      <c r="E11" s="162"/>
      <c r="F11" s="162"/>
      <c r="G11" s="163"/>
    </row>
    <row r="12" spans="1:7" ht="14.25">
      <c r="A12" s="93">
        <v>6</v>
      </c>
      <c r="B12" s="16" t="s">
        <v>161</v>
      </c>
      <c r="C12" s="145">
        <f>SUM(C13:C16)</f>
        <v>0</v>
      </c>
      <c r="D12" s="145">
        <f>SUM(D13:D16)</f>
        <v>0</v>
      </c>
      <c r="E12" s="145">
        <f>SUM(E13:E16)</f>
        <v>0</v>
      </c>
      <c r="F12" s="145">
        <f>SUM(F13:F16)</f>
        <v>0</v>
      </c>
      <c r="G12" s="146">
        <f>SUM(G13:G16)</f>
        <v>0</v>
      </c>
    </row>
    <row r="13" spans="1:7" ht="14.25">
      <c r="A13" s="93">
        <v>7</v>
      </c>
      <c r="B13" s="35" t="s">
        <v>21</v>
      </c>
      <c r="C13" s="151"/>
      <c r="D13" s="151"/>
      <c r="E13" s="151"/>
      <c r="F13" s="151"/>
      <c r="G13" s="152"/>
    </row>
    <row r="14" spans="1:7" ht="14.25">
      <c r="A14" s="93">
        <v>8</v>
      </c>
      <c r="B14" s="35" t="s">
        <v>22</v>
      </c>
      <c r="C14" s="151"/>
      <c r="D14" s="151"/>
      <c r="E14" s="151"/>
      <c r="F14" s="151"/>
      <c r="G14" s="152"/>
    </row>
    <row r="15" spans="1:7" ht="14.25">
      <c r="A15" s="93">
        <v>9</v>
      </c>
      <c r="B15" s="36" t="s">
        <v>153</v>
      </c>
      <c r="C15" s="151"/>
      <c r="D15" s="151"/>
      <c r="E15" s="151"/>
      <c r="F15" s="151"/>
      <c r="G15" s="152"/>
    </row>
    <row r="16" spans="1:7" ht="14.25">
      <c r="A16" s="93">
        <v>10</v>
      </c>
      <c r="B16" s="35" t="s">
        <v>154</v>
      </c>
      <c r="C16" s="151"/>
      <c r="D16" s="151"/>
      <c r="E16" s="151"/>
      <c r="F16" s="151"/>
      <c r="G16" s="152"/>
    </row>
    <row r="17" spans="1:7" ht="14.25">
      <c r="A17" s="93">
        <v>11</v>
      </c>
      <c r="B17" s="16" t="s">
        <v>111</v>
      </c>
      <c r="C17" s="145">
        <f>SUM(C18:C21)</f>
        <v>0</v>
      </c>
      <c r="D17" s="145">
        <f>SUM(D18:D21)</f>
        <v>0</v>
      </c>
      <c r="E17" s="145">
        <f>SUM(E18:E21)</f>
        <v>0</v>
      </c>
      <c r="F17" s="145">
        <f>SUM(F18:F21)</f>
        <v>0</v>
      </c>
      <c r="G17" s="146">
        <f>SUM(G18:G21)</f>
        <v>0</v>
      </c>
    </row>
    <row r="18" spans="1:7" ht="14.25">
      <c r="A18" s="93">
        <v>12</v>
      </c>
      <c r="B18" s="35" t="s">
        <v>21</v>
      </c>
      <c r="C18" s="151"/>
      <c r="D18" s="151"/>
      <c r="E18" s="151" t="s">
        <v>9</v>
      </c>
      <c r="F18" s="151"/>
      <c r="G18" s="152"/>
    </row>
    <row r="19" spans="1:7" ht="14.25">
      <c r="A19" s="93">
        <v>13</v>
      </c>
      <c r="B19" s="35" t="s">
        <v>22</v>
      </c>
      <c r="C19" s="151"/>
      <c r="D19" s="151"/>
      <c r="E19" s="151"/>
      <c r="F19" s="151"/>
      <c r="G19" s="152"/>
    </row>
    <row r="20" spans="1:7" ht="14.25">
      <c r="A20" s="93">
        <v>14</v>
      </c>
      <c r="B20" s="36" t="s">
        <v>153</v>
      </c>
      <c r="C20" s="151"/>
      <c r="D20" s="151"/>
      <c r="E20" s="151"/>
      <c r="F20" s="151"/>
      <c r="G20" s="152"/>
    </row>
    <row r="21" spans="1:7" ht="14.25">
      <c r="A21" s="93">
        <v>15</v>
      </c>
      <c r="B21" s="35" t="s">
        <v>154</v>
      </c>
      <c r="C21" s="151"/>
      <c r="D21" s="151"/>
      <c r="E21" s="151"/>
      <c r="F21" s="151"/>
      <c r="G21" s="152"/>
    </row>
    <row r="22" spans="1:7" ht="15" thickBot="1">
      <c r="A22" s="93">
        <v>16</v>
      </c>
      <c r="B22" s="56" t="s">
        <v>7</v>
      </c>
      <c r="C22" s="159">
        <f>C12+C17</f>
        <v>0</v>
      </c>
      <c r="D22" s="159">
        <f>D12+D17</f>
        <v>0</v>
      </c>
      <c r="E22" s="159">
        <f>E12+E17</f>
        <v>0</v>
      </c>
      <c r="F22" s="159">
        <f>F12+F17</f>
        <v>0</v>
      </c>
      <c r="G22" s="160">
        <f>G12+G17</f>
        <v>0</v>
      </c>
    </row>
  </sheetData>
  <pageMargins left="0.7" right="0.7" top="0.75" bottom="0.75" header="0.3" footer="0.3"/>
  <pageSetup orientation="portrait" horizontalDpi="429496729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20"/>
  <sheetViews>
    <sheetView workbookViewId="0">
      <pane xSplit="2" ySplit="8" topLeftCell="C9" activePane="bottomRight" state="frozen"/>
      <selection activeCell="L18" sqref="L18"/>
      <selection pane="topRight" activeCell="L18" sqref="L18"/>
      <selection pane="bottomLeft" activeCell="L18" sqref="L18"/>
      <selection pane="bottomRight" activeCell="G27" sqref="G27"/>
    </sheetView>
  </sheetViews>
  <sheetFormatPr defaultColWidth="9.140625" defaultRowHeight="12.75"/>
  <cols>
    <col min="1" max="1" width="10.5703125" style="2" bestFit="1" customWidth="1"/>
    <col min="2" max="2" width="89.140625" style="2" bestFit="1" customWidth="1"/>
    <col min="3" max="3" width="15.140625" style="18" customWidth="1"/>
    <col min="4" max="5" width="13.7109375" style="18" customWidth="1"/>
    <col min="6" max="6" width="16.28515625" style="18" customWidth="1"/>
    <col min="7" max="8" width="13.7109375" style="18" customWidth="1"/>
    <col min="9" max="9" width="17.5703125" style="18" customWidth="1"/>
    <col min="10" max="10" width="14.5703125" style="18" customWidth="1"/>
    <col min="11" max="12" width="13.7109375" style="18" customWidth="1"/>
    <col min="13" max="13" width="15" style="18" customWidth="1"/>
    <col min="14" max="15" width="13.7109375" style="18" customWidth="1"/>
    <col min="16" max="17" width="15.7109375" style="18" customWidth="1"/>
    <col min="18" max="18" width="9.140625" style="18"/>
    <col min="19" max="16384" width="9.140625" style="2"/>
  </cols>
  <sheetData>
    <row r="1" spans="1:15">
      <c r="A1" s="2" t="s">
        <v>54</v>
      </c>
      <c r="B1" s="176" t="str">
        <f>'20. LI3'!B1</f>
        <v>სს "ფინკა ბანკი საქართველო"</v>
      </c>
    </row>
    <row r="2" spans="1:15">
      <c r="A2" s="2" t="s">
        <v>55</v>
      </c>
      <c r="B2" s="177">
        <f>'20. LI3'!B2</f>
        <v>44196</v>
      </c>
    </row>
    <row r="4" spans="1:15" ht="13.5" thickBot="1">
      <c r="A4" s="121" t="s">
        <v>178</v>
      </c>
      <c r="B4" s="53" t="s">
        <v>194</v>
      </c>
    </row>
    <row r="5" spans="1:15">
      <c r="A5" s="55"/>
      <c r="B5" s="57"/>
      <c r="C5" s="41" t="s">
        <v>0</v>
      </c>
      <c r="D5" s="41" t="s">
        <v>1</v>
      </c>
      <c r="E5" s="41" t="s">
        <v>2</v>
      </c>
      <c r="F5" s="41" t="s">
        <v>3</v>
      </c>
      <c r="G5" s="41" t="s">
        <v>4</v>
      </c>
      <c r="H5" s="41" t="s">
        <v>5</v>
      </c>
      <c r="I5" s="41" t="s">
        <v>97</v>
      </c>
      <c r="J5" s="41" t="s">
        <v>98</v>
      </c>
      <c r="K5" s="41" t="s">
        <v>99</v>
      </c>
      <c r="L5" s="41" t="s">
        <v>100</v>
      </c>
      <c r="M5" s="41" t="s">
        <v>101</v>
      </c>
      <c r="N5" s="41" t="s">
        <v>102</v>
      </c>
      <c r="O5" s="42" t="s">
        <v>105</v>
      </c>
    </row>
    <row r="6" spans="1:15">
      <c r="A6" s="21"/>
      <c r="B6" s="4"/>
      <c r="C6" s="233" t="s">
        <v>62</v>
      </c>
      <c r="D6" s="233"/>
      <c r="E6" s="233"/>
      <c r="F6" s="235" t="s">
        <v>63</v>
      </c>
      <c r="G6" s="235"/>
      <c r="H6" s="235"/>
      <c r="I6" s="235"/>
      <c r="J6" s="235"/>
      <c r="K6" s="235"/>
      <c r="L6" s="235"/>
      <c r="M6" s="235" t="s">
        <v>64</v>
      </c>
      <c r="N6" s="235"/>
      <c r="O6" s="234"/>
    </row>
    <row r="7" spans="1:15" ht="15" customHeight="1">
      <c r="A7" s="21"/>
      <c r="B7" s="4"/>
      <c r="C7" s="235" t="s">
        <v>65</v>
      </c>
      <c r="D7" s="235" t="s">
        <v>66</v>
      </c>
      <c r="E7" s="235" t="s">
        <v>103</v>
      </c>
      <c r="F7" s="235" t="s">
        <v>67</v>
      </c>
      <c r="G7" s="235"/>
      <c r="H7" s="235" t="s">
        <v>68</v>
      </c>
      <c r="I7" s="235" t="s">
        <v>69</v>
      </c>
      <c r="J7" s="235"/>
      <c r="K7" s="236" t="s">
        <v>8</v>
      </c>
      <c r="L7" s="236"/>
      <c r="M7" s="233" t="s">
        <v>104</v>
      </c>
      <c r="N7" s="233" t="s">
        <v>109</v>
      </c>
      <c r="O7" s="234" t="s">
        <v>110</v>
      </c>
    </row>
    <row r="8" spans="1:15" ht="25.5">
      <c r="A8" s="21"/>
      <c r="B8" s="4"/>
      <c r="C8" s="235"/>
      <c r="D8" s="235"/>
      <c r="E8" s="235"/>
      <c r="F8" s="168" t="s">
        <v>16</v>
      </c>
      <c r="G8" s="168" t="s">
        <v>70</v>
      </c>
      <c r="H8" s="235"/>
      <c r="I8" s="168" t="s">
        <v>107</v>
      </c>
      <c r="J8" s="168" t="s">
        <v>108</v>
      </c>
      <c r="K8" s="169" t="s">
        <v>71</v>
      </c>
      <c r="L8" s="169" t="s">
        <v>72</v>
      </c>
      <c r="M8" s="233"/>
      <c r="N8" s="233"/>
      <c r="O8" s="234"/>
    </row>
    <row r="9" spans="1:15">
      <c r="A9" s="59"/>
      <c r="B9" s="54" t="s">
        <v>14</v>
      </c>
      <c r="C9" s="171"/>
      <c r="D9" s="171"/>
      <c r="E9" s="171"/>
      <c r="F9" s="171"/>
      <c r="G9" s="171"/>
      <c r="H9" s="171"/>
      <c r="I9" s="171"/>
      <c r="J9" s="171"/>
      <c r="K9" s="171"/>
      <c r="L9" s="171"/>
      <c r="M9" s="171"/>
      <c r="N9" s="171"/>
      <c r="O9" s="172"/>
    </row>
    <row r="10" spans="1:15">
      <c r="A10" s="21">
        <v>1</v>
      </c>
      <c r="B10" s="52" t="s">
        <v>95</v>
      </c>
      <c r="C10" s="164">
        <f>SUM(C11:C17)</f>
        <v>0</v>
      </c>
      <c r="D10" s="164">
        <f>SUM(D11:D17)</f>
        <v>0</v>
      </c>
      <c r="E10" s="164">
        <f>SUM(E11:E17)</f>
        <v>0</v>
      </c>
      <c r="F10" s="165">
        <f t="shared" ref="F10:O10" si="0">SUM(F11:F17)</f>
        <v>0</v>
      </c>
      <c r="G10" s="165">
        <f t="shared" si="0"/>
        <v>0</v>
      </c>
      <c r="H10" s="164">
        <f t="shared" si="0"/>
        <v>0</v>
      </c>
      <c r="I10" s="164">
        <f t="shared" si="0"/>
        <v>0</v>
      </c>
      <c r="J10" s="164">
        <f t="shared" si="0"/>
        <v>0</v>
      </c>
      <c r="K10" s="164">
        <f t="shared" si="0"/>
        <v>0</v>
      </c>
      <c r="L10" s="164">
        <f t="shared" si="0"/>
        <v>0</v>
      </c>
      <c r="M10" s="165">
        <f>SUM(M11:M17)</f>
        <v>0</v>
      </c>
      <c r="N10" s="165">
        <f t="shared" si="0"/>
        <v>0</v>
      </c>
      <c r="O10" s="166">
        <f t="shared" si="0"/>
        <v>0</v>
      </c>
    </row>
    <row r="11" spans="1:15">
      <c r="A11" s="21">
        <v>1.1000000000000001</v>
      </c>
      <c r="B11" s="4"/>
      <c r="C11" s="131"/>
      <c r="D11" s="131"/>
      <c r="E11" s="164">
        <f>C11+D11</f>
        <v>0</v>
      </c>
      <c r="F11" s="131"/>
      <c r="G11" s="131"/>
      <c r="H11" s="131"/>
      <c r="I11" s="131"/>
      <c r="J11" s="131"/>
      <c r="K11" s="167"/>
      <c r="L11" s="167"/>
      <c r="M11" s="164">
        <f>C11+F11-H11-I11</f>
        <v>0</v>
      </c>
      <c r="N11" s="164">
        <f>D11+G11+H11-J11+K11-L11</f>
        <v>0</v>
      </c>
      <c r="O11" s="166">
        <f t="shared" ref="O11:O17" si="1">M11+N11</f>
        <v>0</v>
      </c>
    </row>
    <row r="12" spans="1:15">
      <c r="A12" s="21">
        <v>1.2</v>
      </c>
      <c r="B12" s="4"/>
      <c r="C12" s="131"/>
      <c r="D12" s="131"/>
      <c r="E12" s="164">
        <f t="shared" ref="E12:E17" si="2">C12+D12</f>
        <v>0</v>
      </c>
      <c r="F12" s="131"/>
      <c r="G12" s="131"/>
      <c r="H12" s="131"/>
      <c r="I12" s="131"/>
      <c r="J12" s="131"/>
      <c r="K12" s="167"/>
      <c r="L12" s="167"/>
      <c r="M12" s="164">
        <f t="shared" ref="M12:M15" si="3">C12+F12-H12-I12</f>
        <v>0</v>
      </c>
      <c r="N12" s="164">
        <f t="shared" ref="N12:N17" si="4">D12+G12+H12-J12+K12-L12</f>
        <v>0</v>
      </c>
      <c r="O12" s="166">
        <f t="shared" si="1"/>
        <v>0</v>
      </c>
    </row>
    <row r="13" spans="1:15">
      <c r="A13" s="21">
        <v>1.3</v>
      </c>
      <c r="B13" s="4"/>
      <c r="C13" s="131"/>
      <c r="D13" s="131"/>
      <c r="E13" s="164">
        <f t="shared" si="2"/>
        <v>0</v>
      </c>
      <c r="F13" s="131"/>
      <c r="G13" s="131"/>
      <c r="H13" s="131"/>
      <c r="I13" s="131"/>
      <c r="J13" s="131"/>
      <c r="K13" s="167"/>
      <c r="L13" s="167"/>
      <c r="M13" s="164">
        <f t="shared" si="3"/>
        <v>0</v>
      </c>
      <c r="N13" s="164">
        <f t="shared" si="4"/>
        <v>0</v>
      </c>
      <c r="O13" s="166">
        <f t="shared" si="1"/>
        <v>0</v>
      </c>
    </row>
    <row r="14" spans="1:15">
      <c r="A14" s="21">
        <v>1.4</v>
      </c>
      <c r="B14" s="4"/>
      <c r="C14" s="131"/>
      <c r="D14" s="131"/>
      <c r="E14" s="164">
        <f t="shared" si="2"/>
        <v>0</v>
      </c>
      <c r="F14" s="131"/>
      <c r="G14" s="131"/>
      <c r="H14" s="131"/>
      <c r="I14" s="131"/>
      <c r="J14" s="131"/>
      <c r="K14" s="167"/>
      <c r="L14" s="167"/>
      <c r="M14" s="164">
        <f t="shared" si="3"/>
        <v>0</v>
      </c>
      <c r="N14" s="164">
        <f t="shared" si="4"/>
        <v>0</v>
      </c>
      <c r="O14" s="166">
        <f t="shared" si="1"/>
        <v>0</v>
      </c>
    </row>
    <row r="15" spans="1:15">
      <c r="A15" s="21">
        <v>1.5</v>
      </c>
      <c r="B15" s="4"/>
      <c r="C15" s="131"/>
      <c r="D15" s="131"/>
      <c r="E15" s="164">
        <f t="shared" si="2"/>
        <v>0</v>
      </c>
      <c r="F15" s="131"/>
      <c r="G15" s="131"/>
      <c r="H15" s="131"/>
      <c r="I15" s="131"/>
      <c r="J15" s="131"/>
      <c r="K15" s="167"/>
      <c r="L15" s="167"/>
      <c r="M15" s="164">
        <f t="shared" si="3"/>
        <v>0</v>
      </c>
      <c r="N15" s="164">
        <f t="shared" si="4"/>
        <v>0</v>
      </c>
      <c r="O15" s="166">
        <f t="shared" si="1"/>
        <v>0</v>
      </c>
    </row>
    <row r="16" spans="1:15">
      <c r="A16" s="21">
        <v>1.6</v>
      </c>
      <c r="B16" s="4"/>
      <c r="C16" s="131"/>
      <c r="D16" s="131"/>
      <c r="E16" s="164">
        <f t="shared" si="2"/>
        <v>0</v>
      </c>
      <c r="F16" s="131"/>
      <c r="G16" s="131"/>
      <c r="H16" s="131"/>
      <c r="I16" s="131"/>
      <c r="J16" s="131"/>
      <c r="K16" s="167"/>
      <c r="L16" s="167"/>
      <c r="M16" s="164">
        <f>C16+F16-H16-I16</f>
        <v>0</v>
      </c>
      <c r="N16" s="164">
        <f t="shared" si="4"/>
        <v>0</v>
      </c>
      <c r="O16" s="166">
        <f t="shared" si="1"/>
        <v>0</v>
      </c>
    </row>
    <row r="17" spans="1:15">
      <c r="A17" s="21" t="s">
        <v>96</v>
      </c>
      <c r="B17" s="4"/>
      <c r="C17" s="131"/>
      <c r="D17" s="131"/>
      <c r="E17" s="164">
        <f t="shared" si="2"/>
        <v>0</v>
      </c>
      <c r="F17" s="131"/>
      <c r="G17" s="131"/>
      <c r="H17" s="131"/>
      <c r="I17" s="131"/>
      <c r="J17" s="131"/>
      <c r="K17" s="167"/>
      <c r="L17" s="167"/>
      <c r="M17" s="164">
        <f>C17+F17-H17-I17</f>
        <v>0</v>
      </c>
      <c r="N17" s="164">
        <f t="shared" si="4"/>
        <v>0</v>
      </c>
      <c r="O17" s="166">
        <f t="shared" si="1"/>
        <v>0</v>
      </c>
    </row>
    <row r="18" spans="1:15">
      <c r="A18" s="59"/>
      <c r="B18" s="7" t="s">
        <v>111</v>
      </c>
      <c r="C18" s="171"/>
      <c r="D18" s="171"/>
      <c r="E18" s="171"/>
      <c r="F18" s="171"/>
      <c r="G18" s="171"/>
      <c r="H18" s="171"/>
      <c r="I18" s="171"/>
      <c r="J18" s="171"/>
      <c r="K18" s="171"/>
      <c r="L18" s="171"/>
      <c r="M18" s="171"/>
      <c r="N18" s="171"/>
      <c r="O18" s="172"/>
    </row>
    <row r="19" spans="1:15" ht="11.25" customHeight="1" thickBot="1">
      <c r="A19" s="61">
        <v>2</v>
      </c>
      <c r="B19" s="173" t="s">
        <v>95</v>
      </c>
      <c r="C19" s="174"/>
      <c r="D19" s="174"/>
      <c r="E19" s="174"/>
      <c r="F19" s="174"/>
      <c r="G19" s="174"/>
      <c r="H19" s="174"/>
      <c r="I19" s="174"/>
      <c r="J19" s="174"/>
      <c r="K19" s="174"/>
      <c r="L19" s="174"/>
      <c r="M19" s="174">
        <f>C19+F19-H19-I19</f>
        <v>0</v>
      </c>
      <c r="N19" s="174">
        <f t="shared" ref="N19" si="5">D19+G19+H19-J19+K19-L19</f>
        <v>0</v>
      </c>
      <c r="O19" s="175">
        <f>M19+N19</f>
        <v>0</v>
      </c>
    </row>
    <row r="20" spans="1:15">
      <c r="A20" s="7"/>
      <c r="B20" s="7"/>
      <c r="C20" s="23"/>
      <c r="D20" s="23"/>
      <c r="E20" s="23"/>
      <c r="F20" s="23"/>
      <c r="G20" s="23"/>
      <c r="H20" s="23"/>
      <c r="I20" s="23"/>
      <c r="J20" s="23"/>
      <c r="K20" s="23"/>
      <c r="L20" s="23"/>
      <c r="M20" s="23"/>
      <c r="N20" s="23"/>
      <c r="O20" s="23"/>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57uANDVJTBvqzh/uD6Kpe4wX8ntIIT9zpRDcRiqafnQ=</DigestValue>
    </Reference>
    <Reference Type="http://www.w3.org/2000/09/xmldsig#Object" URI="#idOfficeObject">
      <DigestMethod Algorithm="http://www.w3.org/2001/04/xmlenc#sha256"/>
      <DigestValue>sW81/Zu03QzywcALZxAPHTt0npjGtrBW2DfBh5ABmlA=</DigestValue>
    </Reference>
    <Reference Type="http://uri.etsi.org/01903#SignedProperties" URI="#idSignedProperties">
      <Transforms>
        <Transform Algorithm="http://www.w3.org/TR/2001/REC-xml-c14n-20010315"/>
      </Transforms>
      <DigestMethod Algorithm="http://www.w3.org/2001/04/xmlenc#sha256"/>
      <DigestValue>ToLMBq44QT2/FatbWe1DTL345uBNzTwKLBxur/KrwZI=</DigestValue>
    </Reference>
  </SignedInfo>
  <SignatureValue>ErpIDh7iHhzDGtuR1ZfeFOV5YZrhmpi3C5oiYs30qZgEWf++k9vHHidvqGcZNMW4kybI0ieIrujT
ibiSy4g+2RdBYPT9KIJhYCcfqfnC8BPSK6/Gz/L0a9SVXNio5ad0j7uy4VsA6k2HkUTT/3rwPFfz
tddbYRKOCm9tDzgUiyTngUEXvZ9qbL5pKpWqcIjIgDRnvPzsYqfWoT9vvFlGZ6aaYZG2ITPVxmDi
mjV0J6TvoXScYvKVZrz789IYkjrusZjjhS9RgtpSocjmYrH5NHa3A0cVZ3THMh2oo7r/5o42R02s
REh0xBfpXAXV0Ky2GrmcLlOehwhR7nGyV0URTQ==</SignatureValue>
  <KeyInfo>
    <X509Data>
      <X509Certificate>MIIGRjCCBS6gAwIBAgIKFVhBgwACAAFL+zANBgkqhkiG9w0BAQsFADBKMRIwEAYKCZImiZPyLGQBGRYCZ2UxEzARBgoJkiaJk/IsZAEZFgNuYmcxHzAdBgNVBAMTFk5CRyBDbGFzcyAyIElOVCBTdWIgQ0EwHhcNMTkwOTA0MTMyODU4WhcNMjEwOTAzMTMyODU4WjBEMR8wHQYDVQQKExZGSU5DQSBCYW5rIEdlb3JnaWEgSlNDMSEwHwYDVQQDExhCRkcgLSBLZXRldmFuIE5hZGliYWlkemUwggEiMA0GCSqGSIb3DQEBAQUAA4IBDwAwggEKAoIBAQDQVifuSBYXCawYbOuKRkphcYwSIdn5/h2IktUzUIHk0q15sEk6n/XWIUKLsb1aNsrNRLft5RFlVEbo9sqV54OWwAEVM9r+K0o951Eyo+be2fOiuUppOGlKUAB47XmTJ1c6IEB3dJx4rd3SYqnvQvRqUESRIVoPveeebOfoIiGo5AsNFYk6pGcjuOekZ8bbCyDm6CDl9Htz88qXUaAWfLuId+Iq/UEmcdNq9xjDRMQ6FMyjem2okOzcYRw++rjFFQIHH+L2UvS9Em24S8RemX+63KxSL0+MJKxJfjd3rMJzaL+RWHDkWlv4AixtiH5eIh3iBUBcGYFnaxKSaXLIMrNzAgMBAAGjggMyMIIDLjA8BgkrBgEEAYI3FQcELzAtBiUrBgEEAYI3FQjmsmCDjfVEhoGZCYO4oUqDvoRxBIPEkTOEg4hdAgFkAgEjMB0GA1UdJQQWMBQGCCsGAQUFBwMCBggrBgEFBQcDBDALBgNVHQ8EBAMCB4AwJwYJKwYBBAGCNxUKBBowGDAKBggrBgEFBQcDAjAKBggrBgEFBQcDBDAdBgNVHQ4EFgQUbF++4gXLDrTonbV4FPqor/icKaE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DhPRJVJfkiiPpNecHLshkMgiNlVYfZa5OmZKzKX1aG248JLW+MpgmXUn0VM6vwpkJgSttarJZuRsw7jQvHKCQLmgLWFnaYyeXsmpb0UQxEySz0/bnq31qmKp4IORBT00d1orUWVQ0j1KUS5hSPBi3+UILKnPn9tHvifcc5r4z263X3BK90SS45E1VDPcdNwsC/6IUUwSjnMysVKPUCeqLQCXdKdn61Nkzrkgu6gWjhzjoZOsxVJ/hRXNQz1oMCYT06bi+3XhSKInDTrDE8ai4QUXnTGrFeSpRAoTv9ftAtRb+uecjW41aVbtVvVtFT+3yN1x+fsR1r3LeSz1kgyCc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h+apWEFJsvLzQFcjNCG4kljpny0KyAsTfH+9od1mveY=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NLMWUjMjc/ZLddocUDMUKKSxlzoz7N6qnMEhXPte/ME=</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B9AxZRjP5k/MXYXYTANK4hkLmFcsBymFR+qaNEchyCI=</DigestValue>
      </Reference>
      <Reference URI="/xl/styles.xml?ContentType=application/vnd.openxmlformats-officedocument.spreadsheetml.styles+xml">
        <DigestMethod Algorithm="http://www.w3.org/2001/04/xmlenc#sha256"/>
        <DigestValue>LYTjr3PYQtG+FZ3ZsxMHoYL2cqnqnN+m1uJmPg7jH/k=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0cRunh+48zDUJ3delJMGveKK/v4bSUpecLdZnhb76Lk=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yb/6DwOwML08a+gdpgReFdYv0MlQXzF/Gt/BQilBF1E=</DigestValue>
      </Reference>
      <Reference URI="/xl/worksheets/sheet10.xml?ContentType=application/vnd.openxmlformats-officedocument.spreadsheetml.worksheet+xml">
        <DigestMethod Algorithm="http://www.w3.org/2001/04/xmlenc#sha256"/>
        <DigestValue>9C2Kl4idwGiL2Wcl1QYM3Up5CZ6kWk4RHExTjuzU/gc=</DigestValue>
      </Reference>
      <Reference URI="/xl/worksheets/sheet2.xml?ContentType=application/vnd.openxmlformats-officedocument.spreadsheetml.worksheet+xml">
        <DigestMethod Algorithm="http://www.w3.org/2001/04/xmlenc#sha256"/>
        <DigestValue>Cx4Fwr1L05LtFd7GMjDTV2PtYlmuO3gBeMX63GnAIA4=</DigestValue>
      </Reference>
      <Reference URI="/xl/worksheets/sheet3.xml?ContentType=application/vnd.openxmlformats-officedocument.spreadsheetml.worksheet+xml">
        <DigestMethod Algorithm="http://www.w3.org/2001/04/xmlenc#sha256"/>
        <DigestValue>grdlI7dBjJegkQ4dJ0JV4XlVLXgPSaqmbjbafWelsho=</DigestValue>
      </Reference>
      <Reference URI="/xl/worksheets/sheet4.xml?ContentType=application/vnd.openxmlformats-officedocument.spreadsheetml.worksheet+xml">
        <DigestMethod Algorithm="http://www.w3.org/2001/04/xmlenc#sha256"/>
        <DigestValue>JSP4P7boMBe6SLxqCvFZL0Ep/Je9NngZrb1tmCZIcTo=</DigestValue>
      </Reference>
      <Reference URI="/xl/worksheets/sheet5.xml?ContentType=application/vnd.openxmlformats-officedocument.spreadsheetml.worksheet+xml">
        <DigestMethod Algorithm="http://www.w3.org/2001/04/xmlenc#sha256"/>
        <DigestValue>otlEuHbt7jR4QzY5mvyGx9tk2ru2n67hRWMimOADCOA=</DigestValue>
      </Reference>
      <Reference URI="/xl/worksheets/sheet6.xml?ContentType=application/vnd.openxmlformats-officedocument.spreadsheetml.worksheet+xml">
        <DigestMethod Algorithm="http://www.w3.org/2001/04/xmlenc#sha256"/>
        <DigestValue>irodX2AdxyZvWRwtZo4M7tAGU2Aual48uKwEYMDrJoI=</DigestValue>
      </Reference>
      <Reference URI="/xl/worksheets/sheet7.xml?ContentType=application/vnd.openxmlformats-officedocument.spreadsheetml.worksheet+xml">
        <DigestMethod Algorithm="http://www.w3.org/2001/04/xmlenc#sha256"/>
        <DigestValue>bgZImJLsNlN7VHzsKZzgUj3ByhWtXiUXxPHRX6FD2MM=</DigestValue>
      </Reference>
      <Reference URI="/xl/worksheets/sheet8.xml?ContentType=application/vnd.openxmlformats-officedocument.spreadsheetml.worksheet+xml">
        <DigestMethod Algorithm="http://www.w3.org/2001/04/xmlenc#sha256"/>
        <DigestValue>pP2IWJgtFHEGf9GbwJYXZmAVyN3+OCSPfn2RYKeN7mU=</DigestValue>
      </Reference>
      <Reference URI="/xl/worksheets/sheet9.xml?ContentType=application/vnd.openxmlformats-officedocument.spreadsheetml.worksheet+xml">
        <DigestMethod Algorithm="http://www.w3.org/2001/04/xmlenc#sha256"/>
        <DigestValue>oC/y2o+30YjDK7/dEk92Drs4BEZYbtaTiGtfrubujCU=</DigestValue>
      </Reference>
    </Manifest>
    <SignatureProperties>
      <SignatureProperty Id="idSignatureTime" Target="#idPackageSignature">
        <mdssi:SignatureTime xmlns:mdssi="http://schemas.openxmlformats.org/package/2006/digital-signature">
          <mdssi:Format>YYYY-MM-DDThh:mm:ssTZD</mdssi:Format>
          <mdssi:Value>2021-05-14T14:30:42Z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2021-05-14T14:30:42Z</xd:SigningTime>
          <xd:SigningCertificate>
            <xd:Cert>
              <xd:CertDigest>
                <DigestMethod Algorithm="http://www.w3.org/2001/04/xmlenc#sha256"/>
                <DigestValue>CHFjBRPokXhwBXXrHfvm6Ei+LbO34U691gNCRqo1y2Y=</DigestValue>
              </xd:CertDigest>
              <xd:IssuerSerial>
                <X509IssuerName>CN=NBG Class 2 INT Sub CA, DC=nbg, DC=ge</X509IssuerName>
                <X509SerialNumber>100797730235591994461179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TmAjlTBdSM5k18kHve0f3kgMKavraLBpTEVtouT7BYQ=</DigestValue>
    </Reference>
    <Reference Type="http://www.w3.org/2000/09/xmldsig#Object" URI="#idOfficeObject">
      <DigestMethod Algorithm="http://www.w3.org/2001/04/xmlenc#sha256"/>
      <DigestValue>sW81/Zu03QzywcALZxAPHTt0npjGtrBW2DfBh5ABmlA=</DigestValue>
    </Reference>
    <Reference Type="http://uri.etsi.org/01903#SignedProperties" URI="#idSignedProperties">
      <Transforms>
        <Transform Algorithm="http://www.w3.org/TR/2001/REC-xml-c14n-20010315"/>
      </Transforms>
      <DigestMethod Algorithm="http://www.w3.org/2001/04/xmlenc#sha256"/>
      <DigestValue>LpuOld+h3f/8tsK3IlrYkG3gYQPuLGZHV3j3qzfrHSs=</DigestValue>
    </Reference>
  </SignedInfo>
  <SignatureValue>0cEJtELo+U+K9lTY3fa67NOJU6an51dRp0CERR6ks6GUNCDZOWThXUbec2dCh6/Ii+TEiTDIE2QW
LRIyVSDh2OytXoJQMv5Eube86HOhH613pQLmY5+oSVDpeme9ZME6+lLuh+8V47LZQwE+OrN70fzj
qNcJpjBB6koRSgUi68+MaPhuR3lPnRTRk/7l9+eoASL5J9x1q8tjzX1109rslwMiEdtGZOKic2UA
TrlHujngXVZcN5j86Q6RdST/AR1ALIW8+8T6wu0HpcT8PFW/Ht5Nf/Te6CkV5oCz0Upsz7mepxRV
qqYZKeZyCgiS0rNkLdttIphLuwbbo8GDgGKvrw==</SignatureValue>
  <KeyInfo>
    <X509Data>
      <X509Certificate>MIIGQjCCBSqgAwIBAgIKFVxw/AACAAFL/DANBgkqhkiG9w0BAQsFADBKMRIwEAYKCZImiZPyLGQBGRYCZ2UxEzARBgoJkiaJk/IsZAEZFgNuYmcxHzAdBgNVBAMTFk5CRyBDbGFzcyAyIElOVCBTdWIgQ0EwHhcNMTkwOTA0MTMzMzMyWhcNMjEwOTAzMTMzMzMyWjBAMR8wHQYDVQQKExZGSU5DQSBCYW5rIEdlb3JnaWEgSlNDMR0wGwYDVQQDExRCRkcgLSBBbmkgRGlhc2FtaWR6ZTCCASIwDQYJKoZIhvcNAQEBBQADggEPADCCAQoCggEBAN7U7W2Fcw7aW0uEkN2S+k5vqqDfEVd1rVe63jvFX+HqlKV4LCqplSZyNeV6r0406cIZjmEHbBoqFqxG5PGLtQIE2WdlAJL9ag/NKpOJ+xUM/SnND+DsQFN0AEsAn2e/PSK7DJZGgleM+muo94eYbmdPIeUuLN0z+2r+Q7Zeksx88tWFKt/kwPEA/qmMlt2I4WOSn5PiaIZmKHlbEd3QrWcNwSODJvcAjgZGpjvursPbcCofDvDoYJC44nUlpe6rD/7+14TQ/KBKwvtXlwpmND8aydBpxvKCbrWXHb1l0pY4OKsFkmUdRpDCMHOS9HTdnXHS+ePUm1X9oX8OfJrh5mcCAwEAAaOCAzIwggMuMDwGCSsGAQQBgjcVBwQvMC0GJSsGAQQBgjcVCOayYION9USGgZkJg7ihSoO+hHEEg8SRM4SDiF0CAWQCASMwHQYDVR0lBBYwFAYIKwYBBQUHAwIGCCsGAQUFBwMEMAsGA1UdDwQEAwIHgDAnBgkrBgEEAYI3FQoEGjAYMAoGCCsGAQUFBwMCMAoGCCsGAQUFBwMEMB0GA1UdDgQWBBTIOxgTFIgz5eRnDWNWSqPTa4ll+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lUNB1qdmdJ/ms8oW2DFZZawyM1s7WBHFcbL2d+hE+RdZcLb6MkVn5f2d516RFV5TTbLexl9+hgbT2PMAcDELZzyWqRvd1o7auFG/jB2VqOfvOe9t6wPcsyDaqzpiP50z/lKqmQbLMifdSpO0RkknZNlNzv4IwDCiR6E0v49kwInR8im0BF+S3uPBhQAeHWxr0gVquUIeFHlKaqU7JA221tGnw+uzmw3G0c9sSrJNG4MrdVG2Ac3Lju+1XuJwlgNRQT1mGxhy5zd+Lf5+2JHH6MLc0qPH5NV29/MNPwOdNwjoWpIscxL/gnXOpXv2pbYZF7t5MU+CqBuqDR2T4cgXd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gsqdsulEjwHlb61oK7Bp2i2mlLtGZkgd72UijsJ6yjQ=</DigestValue>
      </Reference>
      <Reference URI="/xl/calcChain.xml?ContentType=application/vnd.openxmlformats-officedocument.spreadsheetml.calcChain+xml">
        <DigestMethod Algorithm="http://www.w3.org/2001/04/xmlenc#sha256"/>
        <DigestValue>h+apWEFJsvLzQFcjNCG4kljpny0KyAsTfH+9od1mveY=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NLMWUjMjc/ZLddocUDMUKKSxlzoz7N6qnMEhXPte/ME=</DigestValue>
      </Reference>
      <Reference URI="/xl/printerSettings/printerSettings2.bin?ContentType=application/vnd.openxmlformats-officedocument.spreadsheetml.printerSettings">
        <DigestMethod Algorithm="http://www.w3.org/2001/04/xmlenc#sha256"/>
        <DigestValue>dIMNKKWP8aYs7H6lqhQ+1vByjt5yqq5tXU1LxDNOdrA=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Z0pofv6bTP5w8awD1F/U8I3FDa2WTdhYjHcd2jHfp9I=</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jNlEscKTgm/Ovii7rfDdXNyZFLoTYyTPK70sW0arK4U=</DigestValue>
      </Reference>
      <Reference URI="/xl/printerSettings/printerSettings8.bin?ContentType=application/vnd.openxmlformats-officedocument.spreadsheetml.printerSettings">
        <DigestMethod Algorithm="http://www.w3.org/2001/04/xmlenc#sha256"/>
        <DigestValue>16nRtTkTNfAdSTF0Lg1CT4t8t5VLf2B9wJs/PWFk54A=</DigestValue>
      </Reference>
      <Reference URI="/xl/printerSettings/printerSettings9.bin?ContentType=application/vnd.openxmlformats-officedocument.spreadsheetml.printerSettings">
        <DigestMethod Algorithm="http://www.w3.org/2001/04/xmlenc#sha256"/>
        <DigestValue>lVxBPOYyuksD350KVcdrX77lQMFzWVCduoW0kUhjYgk=</DigestValue>
      </Reference>
      <Reference URI="/xl/sharedStrings.xml?ContentType=application/vnd.openxmlformats-officedocument.spreadsheetml.sharedStrings+xml">
        <DigestMethod Algorithm="http://www.w3.org/2001/04/xmlenc#sha256"/>
        <DigestValue>B9AxZRjP5k/MXYXYTANK4hkLmFcsBymFR+qaNEchyCI=</DigestValue>
      </Reference>
      <Reference URI="/xl/styles.xml?ContentType=application/vnd.openxmlformats-officedocument.spreadsheetml.styles+xml">
        <DigestMethod Algorithm="http://www.w3.org/2001/04/xmlenc#sha256"/>
        <DigestValue>LYTjr3PYQtG+FZ3ZsxMHoYL2cqnqnN+m1uJmPg7jH/k=</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0cRunh+48zDUJ3delJMGveKK/v4bSUpecLdZnhb76Lk=</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yb/6DwOwML08a+gdpgReFdYv0MlQXzF/Gt/BQilBF1E=</DigestValue>
      </Reference>
      <Reference URI="/xl/worksheets/sheet10.xml?ContentType=application/vnd.openxmlformats-officedocument.spreadsheetml.worksheet+xml">
        <DigestMethod Algorithm="http://www.w3.org/2001/04/xmlenc#sha256"/>
        <DigestValue>9C2Kl4idwGiL2Wcl1QYM3Up5CZ6kWk4RHExTjuzU/gc=</DigestValue>
      </Reference>
      <Reference URI="/xl/worksheets/sheet2.xml?ContentType=application/vnd.openxmlformats-officedocument.spreadsheetml.worksheet+xml">
        <DigestMethod Algorithm="http://www.w3.org/2001/04/xmlenc#sha256"/>
        <DigestValue>Cx4Fwr1L05LtFd7GMjDTV2PtYlmuO3gBeMX63GnAIA4=</DigestValue>
      </Reference>
      <Reference URI="/xl/worksheets/sheet3.xml?ContentType=application/vnd.openxmlformats-officedocument.spreadsheetml.worksheet+xml">
        <DigestMethod Algorithm="http://www.w3.org/2001/04/xmlenc#sha256"/>
        <DigestValue>grdlI7dBjJegkQ4dJ0JV4XlVLXgPSaqmbjbafWelsho=</DigestValue>
      </Reference>
      <Reference URI="/xl/worksheets/sheet4.xml?ContentType=application/vnd.openxmlformats-officedocument.spreadsheetml.worksheet+xml">
        <DigestMethod Algorithm="http://www.w3.org/2001/04/xmlenc#sha256"/>
        <DigestValue>JSP4P7boMBe6SLxqCvFZL0Ep/Je9NngZrb1tmCZIcTo=</DigestValue>
      </Reference>
      <Reference URI="/xl/worksheets/sheet5.xml?ContentType=application/vnd.openxmlformats-officedocument.spreadsheetml.worksheet+xml">
        <DigestMethod Algorithm="http://www.w3.org/2001/04/xmlenc#sha256"/>
        <DigestValue>otlEuHbt7jR4QzY5mvyGx9tk2ru2n67hRWMimOADCOA=</DigestValue>
      </Reference>
      <Reference URI="/xl/worksheets/sheet6.xml?ContentType=application/vnd.openxmlformats-officedocument.spreadsheetml.worksheet+xml">
        <DigestMethod Algorithm="http://www.w3.org/2001/04/xmlenc#sha256"/>
        <DigestValue>irodX2AdxyZvWRwtZo4M7tAGU2Aual48uKwEYMDrJoI=</DigestValue>
      </Reference>
      <Reference URI="/xl/worksheets/sheet7.xml?ContentType=application/vnd.openxmlformats-officedocument.spreadsheetml.worksheet+xml">
        <DigestMethod Algorithm="http://www.w3.org/2001/04/xmlenc#sha256"/>
        <DigestValue>bgZImJLsNlN7VHzsKZzgUj3ByhWtXiUXxPHRX6FD2MM=</DigestValue>
      </Reference>
      <Reference URI="/xl/worksheets/sheet8.xml?ContentType=application/vnd.openxmlformats-officedocument.spreadsheetml.worksheet+xml">
        <DigestMethod Algorithm="http://www.w3.org/2001/04/xmlenc#sha256"/>
        <DigestValue>pP2IWJgtFHEGf9GbwJYXZmAVyN3+OCSPfn2RYKeN7mU=</DigestValue>
      </Reference>
      <Reference URI="/xl/worksheets/sheet9.xml?ContentType=application/vnd.openxmlformats-officedocument.spreadsheetml.worksheet+xml">
        <DigestMethod Algorithm="http://www.w3.org/2001/04/xmlenc#sha256"/>
        <DigestValue>oC/y2o+30YjDK7/dEk92Drs4BEZYbtaTiGtfrubujCU=</DigestValue>
      </Reference>
    </Manifest>
    <SignatureProperties>
      <SignatureProperty Id="idSignatureTime" Target="#idPackageSignature">
        <mdssi:SignatureTime xmlns:mdssi="http://schemas.openxmlformats.org/package/2006/digital-signature">
          <mdssi:Format>YYYY-MM-DDThh:mm:ssTZD</mdssi:Format>
          <mdssi:Value>2021-05-14T14:31:45Z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ციფრული ხელმოწერა</SignatureComments>
          <WindowsVersion>10.0</WindowsVersion>
          <OfficeVersion>16.0.13127/21</OfficeVersion>
          <ApplicationVersion>16.0.13127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2021-05-14T14:31:45Z</xd:SigningTime>
          <xd:SigningCertificate>
            <xd:Cert>
              <xd:CertDigest>
                <DigestMethod Algorithm="http://www.w3.org/2001/04/xmlenc#sha256"/>
                <DigestValue>bFayYOxD8LmHsEsnXjXJPZ7JDF60ZIvEXGY2PqSUhQw=</DigestValue>
              </xd:CertDigest>
              <xd:IssuerSerial>
                <X509IssuerName>CN=NBG Class 2 INT Sub CA, DC=nbg, DC=ge</X509IssuerName>
                <X509SerialNumber>100874937977278797270012</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ციფრული ხელმოწერა</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2021-05-14T14:25:21Z</dcterms:modified>
</cp:coreProperties>
</file>