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8610" tabRatio="919" activeTab="4"/>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iterate="1" calcOnSave="0"/>
</workbook>
</file>

<file path=xl/calcChain.xml><?xml version="1.0" encoding="utf-8"?>
<calcChain xmlns="http://schemas.openxmlformats.org/spreadsheetml/2006/main">
  <c r="F11" i="40" l="1"/>
  <c r="D36" i="67" l="1"/>
  <c r="C36" i="67" l="1"/>
  <c r="D29" i="67" l="1"/>
  <c r="C29" i="67" l="1"/>
  <c r="D18" i="67" l="1"/>
  <c r="C18" i="67" l="1"/>
  <c r="E17" i="67" l="1"/>
  <c r="T14" i="67" l="1"/>
  <c r="E14" i="67"/>
  <c r="E25" i="67" l="1"/>
  <c r="E10" i="67" l="1"/>
  <c r="N11" i="67" l="1"/>
  <c r="E11" i="67" s="1"/>
  <c r="E9" i="67" l="1"/>
  <c r="C9" i="49" l="1"/>
  <c r="D9" i="49"/>
  <c r="E9" i="49"/>
  <c r="C15" i="49"/>
  <c r="D15" i="49"/>
  <c r="E15" i="49"/>
  <c r="E28" i="67" l="1"/>
  <c r="E27" i="67"/>
  <c r="E26" i="67"/>
  <c r="E24" i="67"/>
  <c r="E13" i="67"/>
  <c r="E12" i="67"/>
  <c r="E15" i="67"/>
  <c r="E16" i="67"/>
  <c r="P28" i="67" l="1"/>
  <c r="E23" i="67"/>
  <c r="T11" i="67" l="1"/>
  <c r="T17" i="67"/>
  <c r="B2" i="63"/>
  <c r="B1" i="63"/>
  <c r="B2" i="50"/>
  <c r="B1" i="50"/>
  <c r="B2" i="49"/>
  <c r="B1" i="49"/>
  <c r="B2" i="48"/>
  <c r="B1" i="48"/>
  <c r="B2" i="40"/>
  <c r="B1" i="40"/>
  <c r="B2" i="39"/>
  <c r="B1" i="39"/>
  <c r="B2" i="68"/>
  <c r="B1" i="68"/>
  <c r="T16" i="67"/>
  <c r="T15" i="67"/>
  <c r="T13" i="67"/>
  <c r="T12" i="67"/>
  <c r="T9" i="67" l="1"/>
  <c r="N35" i="67" l="1"/>
  <c r="E36" i="67"/>
  <c r="G36" i="67"/>
  <c r="H36" i="67"/>
  <c r="I36" i="67"/>
  <c r="J36" i="67"/>
  <c r="K36" i="67"/>
  <c r="L36" i="67"/>
  <c r="M36" i="67"/>
  <c r="E29" i="67"/>
  <c r="G29" i="67"/>
  <c r="H29" i="67"/>
  <c r="I29" i="67"/>
  <c r="J29" i="67"/>
  <c r="K29" i="67"/>
  <c r="L29" i="67"/>
  <c r="M29" i="67"/>
  <c r="N29" i="67"/>
  <c r="O29" i="67"/>
  <c r="N21" i="63" l="1"/>
  <c r="N22" i="63"/>
  <c r="N23" i="63"/>
  <c r="N20" i="63"/>
  <c r="M21" i="63"/>
  <c r="M22" i="63"/>
  <c r="M23" i="63"/>
  <c r="M20" i="63"/>
  <c r="N12" i="63"/>
  <c r="N13" i="63"/>
  <c r="N14" i="63"/>
  <c r="N15" i="63"/>
  <c r="N16" i="63"/>
  <c r="N17" i="63"/>
  <c r="N11" i="63"/>
  <c r="M16" i="63"/>
  <c r="M12" i="63"/>
  <c r="M13" i="63"/>
  <c r="M14" i="63"/>
  <c r="M15" i="63"/>
  <c r="M17" i="63"/>
  <c r="M11" i="63"/>
  <c r="D19" i="63"/>
  <c r="F19" i="63"/>
  <c r="G19" i="63"/>
  <c r="H19" i="63"/>
  <c r="I19" i="63"/>
  <c r="J19" i="63"/>
  <c r="K19" i="63"/>
  <c r="L19" i="63"/>
  <c r="C19" i="63"/>
  <c r="E11" i="63"/>
  <c r="E17" i="63"/>
  <c r="D10" i="63"/>
  <c r="C10" i="63"/>
  <c r="F10" i="63"/>
  <c r="G10" i="63"/>
  <c r="H10" i="63"/>
  <c r="I10" i="63"/>
  <c r="J10" i="63"/>
  <c r="K10" i="63"/>
  <c r="L10" i="63"/>
  <c r="O20" i="63" l="1"/>
  <c r="N10" i="63"/>
  <c r="M10" i="63"/>
  <c r="M19" i="63"/>
  <c r="N19" i="63"/>
  <c r="O21" i="63"/>
  <c r="O22" i="63"/>
  <c r="O23" i="63"/>
  <c r="E20" i="63"/>
  <c r="E21" i="63"/>
  <c r="E22" i="63"/>
  <c r="E23" i="63"/>
  <c r="O17" i="63"/>
  <c r="O11" i="63"/>
  <c r="O12" i="63"/>
  <c r="O13" i="63"/>
  <c r="O14" i="63"/>
  <c r="O15" i="63"/>
  <c r="O16" i="63"/>
  <c r="E12" i="63"/>
  <c r="E13" i="63"/>
  <c r="E14" i="63"/>
  <c r="E15" i="63"/>
  <c r="E16" i="63"/>
  <c r="E19" i="63" l="1"/>
  <c r="E10" i="63"/>
  <c r="O19" i="63"/>
  <c r="O10" i="63"/>
  <c r="N34" i="67" l="1"/>
  <c r="P27" i="67"/>
  <c r="P26" i="67"/>
  <c r="P25" i="67"/>
  <c r="P24" i="67"/>
  <c r="P23" i="67"/>
  <c r="S18" i="67"/>
  <c r="R18" i="67"/>
  <c r="Q18" i="67"/>
  <c r="P18" i="67"/>
  <c r="O18" i="67"/>
  <c r="N18" i="67"/>
  <c r="M18" i="67"/>
  <c r="L18" i="67"/>
  <c r="K18" i="67"/>
  <c r="J18" i="67"/>
  <c r="I18" i="67"/>
  <c r="N36" i="67" l="1"/>
  <c r="P29" i="67"/>
  <c r="G18" i="67" l="1"/>
  <c r="E18" i="67"/>
  <c r="H18" i="67"/>
  <c r="T10" i="67"/>
  <c r="T18" i="67" l="1"/>
</calcChain>
</file>

<file path=xl/sharedStrings.xml><?xml version="1.0" encoding="utf-8"?>
<sst xmlns="http://schemas.openxmlformats.org/spreadsheetml/2006/main" count="274" uniqueCount="181">
  <si>
    <t>a</t>
  </si>
  <si>
    <t>b</t>
  </si>
  <si>
    <t>c</t>
  </si>
  <si>
    <t>d</t>
  </si>
  <si>
    <t>e</t>
  </si>
  <si>
    <t>f</t>
  </si>
  <si>
    <t>აქტივების გადაფასების რეზერვი</t>
  </si>
  <si>
    <t>სულ</t>
  </si>
  <si>
    <t>სხვა ცვლილებები</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</si>
  <si>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</si>
  <si>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</si>
  <si>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</si>
  <si>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</si>
  <si>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</si>
  <si>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</si>
  <si>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</si>
  <si>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</si>
  <si>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</si>
  <si>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</si>
  <si>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</si>
  <si>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</si>
  <si>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</si>
  <si>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</si>
  <si>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</si>
  <si>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</si>
  <si>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</si>
  <si>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</si>
  <si>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</si>
  <si>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</si>
  <si>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</si>
  <si>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</si>
  <si>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</si>
  <si>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</si>
  <si>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</si>
  <si>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</si>
  <si>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</si>
  <si>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</si>
  <si>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</si>
  <si>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</si>
  <si>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</si>
  <si>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</si>
  <si>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</si>
  <si>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</si>
  <si>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</si>
  <si>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</si>
  <si>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</si>
  <si>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</si>
  <si>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</si>
  <si>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</si>
  <si>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</si>
  <si>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</si>
  <si>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</si>
  <si>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</si>
  <si>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</si>
  <si>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</si>
  <si>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</si>
  <si>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</si>
  <si>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</si>
  <si>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</si>
  <si>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</si>
  <si>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</si>
  <si>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</si>
  <si>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</si>
  <si>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</si>
  <si>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</si>
  <si>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</si>
  <si>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</si>
  <si>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</si>
  <si>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</si>
  <si>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</si>
  <si>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</si>
  <si>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</si>
  <si>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</si>
  <si>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</si>
  <si>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</si>
  <si>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</si>
  <si>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</si>
  <si>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</si>
  <si>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</si>
  <si>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</si>
  <si>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</si>
  <si>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</si>
  <si>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</si>
  <si>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</si>
  <si>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</si>
  <si>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</si>
  <si>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</si>
  <si>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</si>
  <si>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</si>
  <si>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</si>
  <si>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</si>
  <si>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</si>
  <si>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</si>
  <si>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</si>
  <si>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</si>
  <si>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</si>
  <si>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</si>
  <si>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</si>
  <si>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</si>
  <si>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</si>
  <si>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</si>
  <si>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</si>
  <si>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</si>
  <si>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მათ შორის:  მიმდინარე გადავადებული და გაუნაწილებელი  ანაზღაურების მთლიანი მოცულობის ის ნაწილი რომელიც ექვემდებარება პირდაპირ ან/და ირიბ კორექტირებებს</t>
  </si>
  <si>
    <t>სხვა მატერიალური რისკის ამღები პირები</t>
  </si>
  <si>
    <t>მიმდინარე გადავადებული ანაზღაურების მთლიანი მოცულობა</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</si>
  <si>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</si>
  <si>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</si>
  <si>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</si>
  <si>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</si>
  <si>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</si>
  <si>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</si>
  <si>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</si>
  <si>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</si>
  <si>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</si>
  <si>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</si>
  <si>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</si>
  <si>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</si>
  <si>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</si>
  <si>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</si>
  <si>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</si>
  <si>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</si>
  <si>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</si>
  <si>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</si>
  <si>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</si>
  <si>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</si>
  <si>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</si>
  <si>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</si>
  <si>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</si>
  <si>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</si>
  <si>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</si>
  <si>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</si>
  <si>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</si>
  <si>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</si>
  <si>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</si>
  <si>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</si>
  <si>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</si>
  <si>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</si>
  <si>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</si>
  <si>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</si>
  <si>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</si>
  <si>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</si>
  <si>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</si>
  <si>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</si>
  <si>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</si>
  <si>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</si>
  <si>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</si>
  <si>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</si>
  <si>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</si>
  <si>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</si>
  <si>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</si>
  <si>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</si>
  <si>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სს "ტერა ბანკი"</t>
  </si>
  <si>
    <t>შენიშვნა</t>
  </si>
  <si>
    <t>1  სხვა ბანკებში დაჯავშნილი თანხების განაშთვა სხვა ვალდებულებებთან;</t>
  </si>
  <si>
    <t>ფულადი სახსრები და მათი ეკვივალენტები</t>
  </si>
  <si>
    <t>სავალდებულო სარეზერვო დეპოზიტი საქართველოს
ეროვნულ ბანკში</t>
  </si>
  <si>
    <t>სესხები</t>
  </si>
  <si>
    <t>ძირითადი საშუალებები</t>
  </si>
  <si>
    <t>სხვა არამატერიალური აქტივები</t>
  </si>
  <si>
    <t>დასაკუთრებული ქონება</t>
  </si>
  <si>
    <t>გუდვილი</t>
  </si>
  <si>
    <t>სესხები ფინანსური ინსტიტუტებისგან</t>
  </si>
  <si>
    <t>ბანკთაშორისი ანგარიშები</t>
  </si>
  <si>
    <t>მიმდინარე ანგარიშები და დეპოზიტები</t>
  </si>
  <si>
    <t>გადავადებული საგადასახადო ვალდებულება</t>
  </si>
  <si>
    <t>სუბორდინირებული სესხები</t>
  </si>
  <si>
    <t>საწესდებო კაპიტალი</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</si>
  <si>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 და აღნიშნული წესის N1 დანართში მოცემულ ინფორმაციასთან ერთად.</t>
  </si>
  <si>
    <t>ფინანსური წლის განმავლობაში მინიჭებული ანაზღაურება</t>
  </si>
  <si>
    <t xml:space="preserve">4  ძირითადი საშუალებების ღირებულებებისა და ცვეთების სხვაობა, NBG-სა და IFRS-აღრიცხვის პრინციპებს შორის სხვაობა </t>
  </si>
  <si>
    <t>5  დასაკუთრებული ქონებების გადაფასება და NBG-სა და IFRS-აღრიცხვის პრინციპებს შორის სხვაობა. ეროვნული ბანკის მოთხოვნების მიხედვით დასაკუთრებულ ქონებას ექმნება შესაძლო დანაკარგების რეზერვი, ხოლო IFRS-ით ამ რეზერვს უკან ვაბრუნებთ და ხდება აქტივის სამართლიანი ღირებულებით აღრიცხვა</t>
  </si>
  <si>
    <t>6 სხვა აქტივივებისა და ვალდებულებების განაშთვა</t>
  </si>
  <si>
    <t>9 NBG-ის და IFRS-ს შორის  გადავადაებული საგადასახადო ვალდებულების სხვაობა</t>
  </si>
  <si>
    <t>7 გადავადებული საკომისიო ხარჯის რეკლასი სხვა აქტივებიდან, ასევე IFSR 16 ვალდებულებები საზედამხედველო მიზნებისთვის შედის სხვა ვალდებულებებში და ფასს-ის მიხედვით "სესხები ფინანსური ინსტიტუტებისგან"-ში</t>
  </si>
  <si>
    <t>8 კლიენტების ანგარიშებიდან შესრულებული ტრანზაქციების გადატანა კრედიტორების შესამცირებლად</t>
  </si>
  <si>
    <t>10  სხვა აქტივივებისა და ვალდებულებების განაშთვა, და ასევე იხილეთ შენიშვნა 7</t>
  </si>
  <si>
    <t>3 საინვესტიციო ფასიანი ქაღალდების IFRS 9 -ის და NBG-ს მიხედვით დარეზერვებას შორის სხვაობა</t>
  </si>
  <si>
    <t>2  NBG რეზერვებსა და IFRS რეზერვებს შორის სხვაობა (17.14 მლნ. ლარი), გადავადებული საკომისიო შემოსავალის ვალდებულებებიდან რეკლასი (2.98 მლნ ლარი), გარებალანსიდან დარიცხული პროცენტის ბალანსზე გადმოტა (2.85 მლნ. ლარი), მოდიფიკაციის ზარალი (1.1 მლნ ლარი)</t>
  </si>
  <si>
    <t>12 NBG-სა და IFRS-აღრიცხვის პრინციპებს შორის სხვაობა მათ შორის სესხების დანაკარგების რეზერვის გამოანგარიშების მეთოდოლოგიური სხვაობა</t>
  </si>
  <si>
    <t>11 გადავადებული საკომისიო ხარჯის რეკლასი სხვა აქტივებიდან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</si>
</sst>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6" formatCode="#,##0;[Red]#,##0"/>
  </numFmts>
  <fonts count="9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8">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2" borderId="2" xfId="0" applyFont="1" applyFill="1" applyBorder="1" applyAlignment="1">
      <alignment horizontal="center" vertical="center"/>
    </xf>
    <xf numFmtId="0" fontId="3" fillId="0" borderId="2" xfId="0" applyFont="1" applyBorder="1" applyAlignment="1">
      <alignment horizontal="right"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4" xfId="0" applyFont="1" applyFill="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Fill="1" applyBorder="1"/>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6" fillId="0" borderId="54" xfId="20955" applyFont="1" applyFill="1" applyBorder="1" applyAlignment="1" applyProtection="1"/>
    <xf numFmtId="0" fontId="96"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3" fillId="0" borderId="2" xfId="0" applyNumberFormat="1" applyFont="1" applyBorder="1" applyAlignment="1">
      <alignment horizontal="center" vertical="center"/>
    </xf>
    <xf numFmtId="193" fontId="3" fillId="0" borderId="2"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0" fontId="3" fillId="0" borderId="14" xfId="0" applyFont="1" applyBorder="1" applyProtection="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3" fillId="0" borderId="2" xfId="0" applyNumberFormat="1" applyFont="1" applyFill="1" applyBorder="1" applyAlignment="1">
      <alignment horizontal="center" vertical="center" wrapText="1"/>
    </xf>
    <xf numFmtId="193" fontId="3" fillId="0" borderId="15"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lignment horizontal="center" vertical="center"/>
    </xf>
    <xf numFmtId="193" fontId="3" fillId="0" borderId="15" xfId="0" applyNumberFormat="1" applyFont="1" applyBorder="1" applyAlignment="1">
      <alignment horizontal="center" vertical="center"/>
    </xf>
    <xf numFmtId="193" fontId="3" fillId="0" borderId="18" xfId="0" applyNumberFormat="1" applyFont="1" applyBorder="1" applyAlignment="1">
      <alignment horizontal="center" vertical="center"/>
    </xf>
    <xf numFmtId="193" fontId="3" fillId="0" borderId="19" xfId="0" applyNumberFormat="1" applyFont="1" applyBorder="1" applyAlignment="1">
      <alignment horizontal="center" vertical="center"/>
    </xf>
    <xf numFmtId="193" fontId="3" fillId="0" borderId="18" xfId="0" applyNumberFormat="1" applyFont="1" applyBorder="1" applyAlignment="1" applyProtection="1">
      <alignment horizontal="center" vertical="center"/>
      <protection locked="0"/>
    </xf>
    <xf numFmtId="193" fontId="3" fillId="2" borderId="2" xfId="0" applyNumberFormat="1" applyFont="1" applyFill="1" applyBorder="1" applyAlignment="1" applyProtection="1">
      <alignment horizontal="center" vertical="center"/>
      <protection locked="0"/>
    </xf>
    <xf numFmtId="193" fontId="3" fillId="2" borderId="18" xfId="0" applyNumberFormat="1" applyFont="1" applyFill="1" applyBorder="1" applyAlignment="1" applyProtection="1">
      <alignment horizontal="center" vertical="center"/>
      <protection locked="0"/>
    </xf>
    <xf numFmtId="193" fontId="3" fillId="0" borderId="2" xfId="0" applyNumberFormat="1" applyFont="1" applyBorder="1" applyAlignment="1" applyProtection="1">
      <alignment horizontal="left" vertical="center"/>
      <protection locked="0"/>
    </xf>
    <xf numFmtId="193" fontId="3" fillId="0" borderId="0" xfId="0" applyNumberFormat="1" applyFont="1"/>
    <xf numFmtId="14" fontId="6" fillId="0" borderId="0" xfId="8" applyNumberFormat="1" applyFont="1" applyFill="1" applyBorder="1" applyAlignment="1" applyProtection="1">
      <alignment horizontal="left"/>
    </xf>
    <xf numFmtId="193" fontId="0" fillId="0" borderId="0" xfId="0" applyNumberFormat="1"/>
    <xf numFmtId="164" fontId="3" fillId="0" borderId="0" xfId="20956" applyNumberFormat="1" applyFont="1"/>
    <xf numFmtId="164" fontId="3" fillId="0" borderId="0" xfId="0" applyNumberFormat="1" applyFont="1"/>
    <xf numFmtId="164" fontId="6" fillId="0" borderId="0" xfId="20956" applyNumberFormat="1" applyFont="1" applyFill="1" applyBorder="1" applyAlignment="1" applyProtection="1"/>
    <xf numFmtId="43" fontId="0" fillId="0" borderId="0" xfId="20956" applyFont="1"/>
    <xf numFmtId="164" fontId="0" fillId="0" borderId="0" xfId="20956" applyNumberFormat="1" applyFont="1"/>
    <xf numFmtId="0" fontId="3" fillId="0" borderId="2" xfId="0" applyFont="1" applyFill="1" applyBorder="1" applyAlignment="1">
      <alignment horizontal="center"/>
    </xf>
    <xf numFmtId="193" fontId="3" fillId="0" borderId="15" xfId="0" applyNumberFormat="1" applyFont="1" applyFill="1" applyBorder="1" applyProtection="1">
      <protection locked="0"/>
    </xf>
    <xf numFmtId="193" fontId="3" fillId="0" borderId="15" xfId="0" applyNumberFormat="1" applyFont="1" applyFill="1" applyBorder="1" applyAlignment="1" applyProtection="1">
      <alignment horizontal="right"/>
      <protection locked="0"/>
    </xf>
    <xf numFmtId="0" fontId="3" fillId="0" borderId="15" xfId="0" applyFont="1" applyFill="1" applyBorder="1" applyAlignment="1"/>
    <xf numFmtId="193" fontId="3" fillId="0" borderId="2" xfId="0" applyNumberFormat="1" applyFont="1" applyBorder="1" applyAlignment="1" applyProtection="1">
      <alignment horizontal="center"/>
      <protection locked="0"/>
    </xf>
    <xf numFmtId="0" fontId="4" fillId="0" borderId="0" xfId="0" applyFont="1" applyAlignment="1">
      <alignment wrapText="1"/>
    </xf>
    <xf numFmtId="0" fontId="3" fillId="0" borderId="2" xfId="0" applyFont="1" applyFill="1" applyBorder="1" applyAlignment="1">
      <alignment horizontal="center"/>
    </xf>
    <xf numFmtId="193" fontId="3" fillId="0" borderId="2" xfId="0" applyNumberFormat="1" applyFont="1" applyBorder="1" applyAlignment="1" applyProtection="1">
      <alignment horizontal="right"/>
      <protection locked="0"/>
    </xf>
    <xf numFmtId="193" fontId="3" fillId="0" borderId="2" xfId="0" applyNumberFormat="1" applyFont="1" applyBorder="1" applyAlignment="1" applyProtection="1">
      <alignment horizontal="right" vertical="center"/>
      <protection locked="0"/>
    </xf>
    <xf numFmtId="193" fontId="3" fillId="0" borderId="2" xfId="0" applyNumberFormat="1" applyFont="1" applyBorder="1" applyAlignment="1" applyProtection="1">
      <protection locked="0"/>
    </xf>
    <xf numFmtId="193" fontId="4" fillId="35" borderId="18" xfId="0" applyNumberFormat="1" applyFont="1" applyFill="1" applyBorder="1" applyAlignment="1"/>
    <xf numFmtId="193" fontId="3" fillId="0" borderId="2" xfId="0" applyNumberFormat="1" applyFont="1" applyFill="1" applyBorder="1" applyAlignment="1" applyProtection="1">
      <alignment horizontal="right" vertical="center"/>
      <protection locked="0"/>
    </xf>
    <xf numFmtId="193" fontId="4" fillId="75" borderId="15" xfId="0" applyNumberFormat="1" applyFont="1" applyFill="1" applyBorder="1" applyAlignment="1">
      <alignment horizontal="right" vertical="center"/>
    </xf>
    <xf numFmtId="193" fontId="4" fillId="35" borderId="18" xfId="0" applyNumberFormat="1" applyFont="1" applyFill="1" applyBorder="1" applyAlignment="1">
      <alignment horizontal="right" vertical="center"/>
    </xf>
    <xf numFmtId="193" fontId="4" fillId="35" borderId="19" xfId="0" applyNumberFormat="1" applyFont="1" applyFill="1" applyBorder="1" applyAlignment="1">
      <alignment horizontal="right" vertical="center"/>
    </xf>
    <xf numFmtId="193" fontId="3" fillId="0" borderId="2" xfId="0" applyNumberFormat="1" applyFont="1" applyFill="1" applyBorder="1" applyAlignment="1" applyProtection="1">
      <alignment horizontal="right"/>
      <protection locked="0"/>
    </xf>
    <xf numFmtId="193" fontId="4" fillId="35" borderId="15" xfId="0" applyNumberFormat="1" applyFont="1" applyFill="1" applyBorder="1" applyAlignment="1">
      <alignment horizontal="right"/>
    </xf>
    <xf numFmtId="193" fontId="4" fillId="35" borderId="18" xfId="0" applyNumberFormat="1" applyFont="1" applyFill="1" applyBorder="1" applyAlignment="1">
      <alignment horizontal="right"/>
    </xf>
    <xf numFmtId="193" fontId="4" fillId="35" borderId="19" xfId="0" applyNumberFormat="1" applyFont="1" applyFill="1" applyBorder="1" applyAlignment="1">
      <alignment horizontal="right"/>
    </xf>
    <xf numFmtId="193" fontId="3" fillId="0" borderId="2" xfId="0" applyNumberFormat="1" applyFont="1" applyFill="1" applyBorder="1" applyAlignment="1" applyProtection="1">
      <alignment horizontal="right"/>
    </xf>
    <xf numFmtId="193" fontId="3" fillId="0" borderId="2" xfId="0" applyNumberFormat="1" applyFont="1" applyBorder="1" applyAlignment="1" applyProtection="1">
      <alignment horizontal="right"/>
    </xf>
    <xf numFmtId="193" fontId="4" fillId="0" borderId="4" xfId="0" applyNumberFormat="1" applyFont="1" applyBorder="1" applyAlignment="1" applyProtection="1">
      <alignment horizontal="right" wrapText="1"/>
      <protection locked="0"/>
    </xf>
    <xf numFmtId="193" fontId="3" fillId="0" borderId="4" xfId="0" applyNumberFormat="1" applyFont="1" applyBorder="1" applyAlignment="1" applyProtection="1">
      <alignment horizontal="right"/>
      <protection locked="0"/>
    </xf>
    <xf numFmtId="193" fontId="3" fillId="0" borderId="18" xfId="0" applyNumberFormat="1" applyFont="1" applyBorder="1" applyAlignment="1" applyProtection="1">
      <alignment horizontal="right" vertical="center"/>
      <protection locked="0"/>
    </xf>
    <xf numFmtId="193" fontId="3" fillId="35" borderId="18" xfId="0" applyNumberFormat="1" applyFont="1" applyFill="1" applyBorder="1" applyAlignment="1">
      <alignment horizontal="right" vertical="center"/>
    </xf>
    <xf numFmtId="193" fontId="3" fillId="35" borderId="19" xfId="0" applyNumberFormat="1" applyFont="1" applyFill="1" applyBorder="1" applyAlignment="1">
      <alignment horizontal="right" vertical="center"/>
    </xf>
    <xf numFmtId="193" fontId="10" fillId="0" borderId="2" xfId="0" applyNumberFormat="1" applyFont="1" applyBorder="1" applyAlignment="1" applyProtection="1">
      <alignment horizontal="right" wrapText="1"/>
      <protection locked="0"/>
    </xf>
    <xf numFmtId="193" fontId="10" fillId="35" borderId="18" xfId="0" applyNumberFormat="1" applyFont="1" applyFill="1" applyBorder="1" applyAlignment="1">
      <alignment horizontal="right" wrapText="1"/>
    </xf>
    <xf numFmtId="193" fontId="10" fillId="35" borderId="19" xfId="0" applyNumberFormat="1" applyFont="1" applyFill="1" applyBorder="1" applyAlignment="1">
      <alignment horizontal="right" wrapText="1"/>
    </xf>
    <xf numFmtId="193" fontId="10" fillId="35" borderId="2" xfId="0" applyNumberFormat="1" applyFont="1" applyFill="1" applyBorder="1" applyAlignment="1">
      <alignment wrapText="1"/>
    </xf>
    <xf numFmtId="193" fontId="10" fillId="35" borderId="15" xfId="0" applyNumberFormat="1" applyFont="1" applyFill="1" applyBorder="1" applyAlignment="1">
      <alignment wrapText="1"/>
    </xf>
    <xf numFmtId="193" fontId="10" fillId="0" borderId="2" xfId="0" applyNumberFormat="1" applyFont="1" applyBorder="1" applyAlignment="1" applyProtection="1">
      <alignment wrapText="1"/>
      <protection locked="0"/>
    </xf>
    <xf numFmtId="193" fontId="10" fillId="0" borderId="15" xfId="0" applyNumberFormat="1" applyFont="1" applyBorder="1" applyAlignment="1" applyProtection="1">
      <alignment wrapText="1"/>
      <protection locked="0"/>
    </xf>
    <xf numFmtId="193" fontId="10" fillId="35" borderId="18" xfId="0" applyNumberFormat="1" applyFont="1" applyFill="1" applyBorder="1" applyAlignment="1">
      <alignment wrapText="1"/>
    </xf>
    <xf numFmtId="193" fontId="10" fillId="35" borderId="19" xfId="0" applyNumberFormat="1" applyFont="1" applyFill="1" applyBorder="1" applyAlignment="1">
      <alignment wrapText="1"/>
    </xf>
    <xf numFmtId="193" fontId="10" fillId="35" borderId="8" xfId="0" applyNumberFormat="1" applyFont="1" applyFill="1" applyBorder="1" applyAlignment="1">
      <alignment wrapText="1"/>
    </xf>
    <xf numFmtId="193" fontId="9" fillId="0" borderId="8" xfId="0" applyNumberFormat="1" applyFont="1" applyBorder="1" applyAlignment="1" applyProtection="1">
      <alignment wrapText="1"/>
      <protection locked="0"/>
    </xf>
    <xf numFmtId="193" fontId="9" fillId="0" borderId="2" xfId="0" applyNumberFormat="1" applyFont="1" applyBorder="1" applyAlignment="1" applyProtection="1">
      <alignment wrapText="1"/>
      <protection locked="0"/>
    </xf>
    <xf numFmtId="193" fontId="9" fillId="0" borderId="15" xfId="0" applyNumberFormat="1" applyFont="1" applyBorder="1" applyAlignment="1" applyProtection="1">
      <alignment wrapText="1"/>
      <protection locked="0"/>
    </xf>
    <xf numFmtId="0" fontId="3" fillId="0" borderId="2" xfId="0" applyFont="1" applyBorder="1" applyAlignment="1">
      <alignment horizontal="center" vertical="center" wrapText="1"/>
    </xf>
    <xf numFmtId="193" fontId="6" fillId="0" borderId="0" xfId="8" applyNumberFormat="1" applyFont="1" applyFill="1" applyBorder="1" applyAlignment="1" applyProtection="1"/>
    <xf numFmtId="193" fontId="3" fillId="0" borderId="0" xfId="0" applyNumberFormat="1" applyFont="1" applyAlignment="1">
      <alignment wrapText="1"/>
    </xf>
    <xf numFmtId="0" fontId="9" fillId="76" borderId="2" xfId="0" applyFont="1" applyFill="1" applyBorder="1" applyAlignment="1">
      <alignment horizontal="left" vertical="center" wrapText="1" inden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43" fontId="3" fillId="0" borderId="0" xfId="20956" applyFont="1"/>
    <xf numFmtId="193" fontId="9" fillId="0" borderId="8" xfId="0" applyNumberFormat="1" applyFont="1" applyFill="1" applyBorder="1" applyAlignment="1" applyProtection="1">
      <alignment wrapText="1"/>
      <protection locked="0"/>
    </xf>
    <xf numFmtId="196" fontId="3" fillId="0" borderId="2" xfId="0" applyNumberFormat="1" applyFont="1" applyBorder="1" applyAlignment="1" applyProtection="1">
      <alignment horizontal="right"/>
      <protection locked="0"/>
    </xf>
    <xf numFmtId="0" fontId="3" fillId="0" borderId="2" xfId="0" applyFont="1" applyBorder="1" applyAlignment="1">
      <alignment horizontal="center" vertical="center" wrapText="1"/>
    </xf>
    <xf numFmtId="164" fontId="3" fillId="0" borderId="0" xfId="20956" applyNumberFormat="1" applyFont="1" applyAlignment="1">
      <alignment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right" vertical="center"/>
    </xf>
    <xf numFmtId="193" fontId="3" fillId="3" borderId="24" xfId="0" applyNumberFormat="1" applyFont="1" applyFill="1" applyBorder="1" applyAlignment="1">
      <alignment horizontal="right" vertical="center"/>
    </xf>
    <xf numFmtId="193" fontId="3" fillId="3" borderId="46" xfId="0" applyNumberFormat="1" applyFont="1" applyFill="1" applyBorder="1" applyAlignment="1">
      <alignment horizontal="right" vertical="center"/>
    </xf>
    <xf numFmtId="193" fontId="3" fillId="3" borderId="49" xfId="0" applyNumberFormat="1" applyFont="1" applyFill="1" applyBorder="1" applyAlignment="1">
      <alignment horizontal="right" vertical="center"/>
    </xf>
    <xf numFmtId="193" fontId="3" fillId="3" borderId="44" xfId="0" applyNumberFormat="1" applyFont="1" applyFill="1" applyBorder="1" applyAlignment="1">
      <alignment horizontal="right" vertical="center"/>
    </xf>
    <xf numFmtId="193" fontId="3" fillId="3" borderId="51" xfId="0" applyNumberFormat="1" applyFont="1" applyFill="1" applyBorder="1" applyAlignment="1">
      <alignment horizontal="right" vertic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6EF963"/>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27" sqref="B27"/>
    </sheetView>
  </sheetViews>
  <sheetFormatPr defaultRowHeight="15"/>
  <cols>
    <col min="1" max="1" width="9.7109375" style="125" bestFit="1" customWidth="1"/>
    <col min="2" max="2" width="128.7109375" style="101" bestFit="1" customWidth="1"/>
    <col min="3" max="3" width="39.42578125" customWidth="1"/>
  </cols>
  <sheetData>
    <row r="1" spans="1:3" s="1" customFormat="1">
      <c r="A1" s="123" t="s">
        <v>143</v>
      </c>
      <c r="B1" s="102" t="s">
        <v>119</v>
      </c>
      <c r="C1" s="99"/>
    </row>
    <row r="2" spans="1:3" s="103" customFormat="1">
      <c r="A2" s="124">
        <v>20</v>
      </c>
      <c r="B2" s="100" t="s">
        <v>121</v>
      </c>
    </row>
    <row r="3" spans="1:3" s="103" customFormat="1">
      <c r="A3" s="124">
        <v>21</v>
      </c>
      <c r="B3" s="100" t="s">
        <v>86</v>
      </c>
    </row>
    <row r="4" spans="1:3" s="103" customFormat="1">
      <c r="A4" s="124">
        <v>22</v>
      </c>
      <c r="B4" s="105" t="s">
        <v>131</v>
      </c>
    </row>
    <row r="5" spans="1:3" s="103" customFormat="1">
      <c r="A5" s="124">
        <v>23</v>
      </c>
      <c r="B5" s="105" t="s">
        <v>114</v>
      </c>
    </row>
    <row r="6" spans="1:3" s="103" customFormat="1">
      <c r="A6" s="124">
        <v>24</v>
      </c>
      <c r="B6" s="100" t="s">
        <v>129</v>
      </c>
    </row>
    <row r="7" spans="1:3" s="103" customFormat="1">
      <c r="A7" s="124">
        <v>25</v>
      </c>
      <c r="B7" s="104" t="s">
        <v>115</v>
      </c>
    </row>
    <row r="8" spans="1:3" s="103" customFormat="1">
      <c r="A8" s="124">
        <v>26</v>
      </c>
      <c r="B8" s="104" t="s">
        <v>117</v>
      </c>
    </row>
    <row r="9" spans="1:3" s="103" customFormat="1">
      <c r="A9" s="124">
        <v>27</v>
      </c>
      <c r="B9" s="104" t="s">
        <v>116</v>
      </c>
    </row>
    <row r="10" spans="1:3" s="1" customFormat="1">
      <c r="A10" s="126"/>
      <c r="B10" s="101"/>
      <c r="C10" s="99"/>
    </row>
    <row r="11" spans="1:3" s="1" customFormat="1" ht="60">
      <c r="A11" s="126"/>
      <c r="B11" s="111" t="s">
        <v>168</v>
      </c>
      <c r="C11" s="99"/>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63"/>
  <sheetViews>
    <sheetView showGridLines="0" zoomScale="85" zoomScaleNormal="85" workbookViewId="0">
      <pane xSplit="1" ySplit="4" topLeftCell="B23" activePane="bottomRight" state="frozen"/>
      <selection activeCell="L18" sqref="L18"/>
      <selection pane="topRight" activeCell="L18" sqref="L18"/>
      <selection pane="bottomLeft" activeCell="L18" sqref="L18"/>
      <selection pane="bottomRight" activeCell="C39" sqref="C39"/>
    </sheetView>
  </sheetViews>
  <sheetFormatPr defaultRowHeight="15"/>
  <cols>
    <col min="1" max="1" width="10.5703125" style="3" bestFit="1" customWidth="1"/>
    <col min="2" max="2" width="28.5703125" style="3" customWidth="1"/>
    <col min="3" max="3" width="25.5703125" style="3" customWidth="1"/>
    <col min="4" max="4" width="23.5703125" style="3" customWidth="1"/>
    <col min="5" max="5" width="22.85546875" style="3" customWidth="1"/>
    <col min="6" max="6" width="13.28515625" style="3" customWidth="1"/>
    <col min="7" max="7" width="12.85546875" style="3" bestFit="1"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2.42578125" style="3" customWidth="1"/>
    <col min="16" max="17" width="13.28515625" style="3" customWidth="1"/>
    <col min="18" max="18" width="13.140625" style="3" customWidth="1"/>
    <col min="19" max="19" width="12.28515625" style="3" customWidth="1"/>
    <col min="20" max="20" width="13.7109375" style="3" customWidth="1"/>
    <col min="21" max="22" width="11.28515625" bestFit="1" customWidth="1"/>
    <col min="23" max="23" width="11.28515625" customWidth="1"/>
    <col min="24" max="24" width="11.28515625" bestFit="1" customWidth="1"/>
    <col min="25" max="25" width="19.42578125" customWidth="1"/>
    <col min="26" max="26" width="10.28515625" bestFit="1" customWidth="1"/>
  </cols>
  <sheetData>
    <row r="1" spans="1:28" ht="15.75">
      <c r="A1" s="7" t="s">
        <v>55</v>
      </c>
      <c r="B1" s="128" t="s">
        <v>152</v>
      </c>
      <c r="D1" s="159"/>
      <c r="E1" s="159"/>
      <c r="F1"/>
      <c r="G1"/>
      <c r="H1"/>
      <c r="I1"/>
      <c r="T1" s="163"/>
    </row>
    <row r="2" spans="1:28" s="10" customFormat="1" ht="15.75" customHeight="1">
      <c r="A2" s="10" t="s">
        <v>56</v>
      </c>
      <c r="B2" s="160">
        <v>44561</v>
      </c>
      <c r="D2" s="207"/>
      <c r="F2"/>
      <c r="G2"/>
      <c r="H2"/>
      <c r="I2"/>
      <c r="T2" s="164"/>
      <c r="U2"/>
      <c r="V2"/>
      <c r="W2"/>
      <c r="X2"/>
      <c r="Y2"/>
      <c r="Z2"/>
      <c r="AA2"/>
      <c r="AB2"/>
    </row>
    <row r="3" spans="1:28">
      <c r="A3" s="71"/>
      <c r="B3" s="128"/>
      <c r="C3" s="43"/>
      <c r="D3" s="43"/>
      <c r="E3" s="11"/>
      <c r="F3"/>
      <c r="G3"/>
      <c r="H3"/>
      <c r="I3"/>
    </row>
    <row r="4" spans="1:28" ht="15.75" thickBot="1">
      <c r="A4" s="130" t="s">
        <v>144</v>
      </c>
      <c r="B4" s="131" t="s">
        <v>120</v>
      </c>
      <c r="C4" s="43"/>
      <c r="D4" s="43"/>
      <c r="E4" s="11"/>
      <c r="F4" s="19"/>
      <c r="I4" s="159"/>
      <c r="J4" s="159"/>
    </row>
    <row r="5" spans="1:28" s="45" customFormat="1">
      <c r="A5" s="132"/>
      <c r="B5" s="133" t="s">
        <v>0</v>
      </c>
      <c r="C5" s="72" t="s">
        <v>1</v>
      </c>
      <c r="D5" s="73" t="s">
        <v>2</v>
      </c>
      <c r="E5" s="64" t="s">
        <v>3</v>
      </c>
      <c r="F5" s="64" t="s">
        <v>4</v>
      </c>
      <c r="G5" s="221" t="s">
        <v>5</v>
      </c>
      <c r="H5" s="221"/>
      <c r="I5" s="221"/>
      <c r="J5" s="221"/>
      <c r="K5" s="221"/>
      <c r="L5" s="221"/>
      <c r="M5" s="221"/>
      <c r="N5" s="221"/>
      <c r="O5" s="221"/>
      <c r="P5" s="221"/>
      <c r="Q5" s="221"/>
      <c r="R5" s="221"/>
      <c r="S5" s="221"/>
      <c r="T5" s="222"/>
      <c r="U5"/>
      <c r="V5"/>
      <c r="W5"/>
      <c r="X5"/>
      <c r="Y5"/>
      <c r="Z5"/>
      <c r="AA5"/>
      <c r="AB5"/>
    </row>
    <row r="6" spans="1:28" s="45" customFormat="1" ht="16.899999999999999" customHeight="1">
      <c r="A6" s="230"/>
      <c r="B6" s="232" t="s">
        <v>78</v>
      </c>
      <c r="C6" s="226" t="s">
        <v>77</v>
      </c>
      <c r="D6" s="226" t="s">
        <v>125</v>
      </c>
      <c r="E6" s="226" t="s">
        <v>71</v>
      </c>
      <c r="F6" s="226" t="s">
        <v>74</v>
      </c>
      <c r="G6" s="233" t="s">
        <v>73</v>
      </c>
      <c r="H6" s="234"/>
      <c r="I6" s="234"/>
      <c r="J6" s="234"/>
      <c r="K6" s="234"/>
      <c r="L6" s="234"/>
      <c r="M6" s="234"/>
      <c r="N6" s="234"/>
      <c r="O6" s="234"/>
      <c r="P6" s="234"/>
      <c r="Q6" s="234"/>
      <c r="R6" s="234"/>
      <c r="S6" s="234"/>
      <c r="T6" s="235"/>
      <c r="U6"/>
      <c r="V6"/>
      <c r="W6"/>
      <c r="X6"/>
      <c r="Y6"/>
      <c r="Z6"/>
      <c r="AA6"/>
      <c r="AB6"/>
    </row>
    <row r="7" spans="1:28" s="45" customFormat="1" ht="14.45" customHeight="1">
      <c r="A7" s="230"/>
      <c r="B7" s="232"/>
      <c r="C7" s="226"/>
      <c r="D7" s="226"/>
      <c r="E7" s="226"/>
      <c r="F7" s="226"/>
      <c r="G7" s="68">
        <v>1</v>
      </c>
      <c r="H7" s="6">
        <v>2</v>
      </c>
      <c r="I7" s="6">
        <v>3</v>
      </c>
      <c r="J7" s="6">
        <v>4</v>
      </c>
      <c r="K7" s="6">
        <v>5</v>
      </c>
      <c r="L7" s="6">
        <v>6.1</v>
      </c>
      <c r="M7" s="6">
        <v>6.2</v>
      </c>
      <c r="N7" s="6">
        <v>6</v>
      </c>
      <c r="O7" s="6">
        <v>7</v>
      </c>
      <c r="P7" s="6">
        <v>8</v>
      </c>
      <c r="Q7" s="6">
        <v>9</v>
      </c>
      <c r="R7" s="6">
        <v>10</v>
      </c>
      <c r="S7" s="6">
        <v>11</v>
      </c>
      <c r="T7" s="12">
        <v>12</v>
      </c>
      <c r="U7"/>
      <c r="V7"/>
      <c r="W7"/>
      <c r="X7"/>
      <c r="Y7"/>
      <c r="Z7"/>
      <c r="AA7"/>
      <c r="AB7"/>
    </row>
    <row r="8" spans="1:28" s="45" customFormat="1" ht="85.5">
      <c r="A8" s="230"/>
      <c r="B8" s="232"/>
      <c r="C8" s="226"/>
      <c r="D8" s="226"/>
      <c r="E8" s="226"/>
      <c r="F8" s="226"/>
      <c r="G8" s="66" t="s">
        <v>25</v>
      </c>
      <c r="H8" s="67" t="s">
        <v>26</v>
      </c>
      <c r="I8" s="67" t="s">
        <v>27</v>
      </c>
      <c r="J8" s="67" t="s">
        <v>28</v>
      </c>
      <c r="K8" s="67" t="s">
        <v>29</v>
      </c>
      <c r="L8" s="67" t="s">
        <v>30</v>
      </c>
      <c r="M8" s="67" t="s">
        <v>31</v>
      </c>
      <c r="N8" s="67" t="s">
        <v>32</v>
      </c>
      <c r="O8" s="67" t="s">
        <v>33</v>
      </c>
      <c r="P8" s="67" t="s">
        <v>34</v>
      </c>
      <c r="Q8" s="67" t="s">
        <v>35</v>
      </c>
      <c r="R8" s="67" t="s">
        <v>36</v>
      </c>
      <c r="S8" s="67" t="s">
        <v>37</v>
      </c>
      <c r="T8" s="74" t="s">
        <v>38</v>
      </c>
      <c r="U8"/>
      <c r="V8"/>
      <c r="W8"/>
      <c r="X8"/>
      <c r="Y8"/>
      <c r="Z8"/>
      <c r="AA8"/>
      <c r="AB8"/>
    </row>
    <row r="9" spans="1:28">
      <c r="A9" s="137"/>
      <c r="B9" s="158" t="s">
        <v>155</v>
      </c>
      <c r="C9" s="176">
        <v>80991673</v>
      </c>
      <c r="D9" s="176">
        <v>80991672.409999996</v>
      </c>
      <c r="E9" s="176">
        <f>SUM(G9:S9)</f>
        <v>80918609.379999995</v>
      </c>
      <c r="F9" s="171">
        <v>1</v>
      </c>
      <c r="G9" s="178">
        <v>34283691.389999993</v>
      </c>
      <c r="H9" s="178">
        <v>23129003.460000008</v>
      </c>
      <c r="I9" s="178">
        <v>23505914.52999999</v>
      </c>
      <c r="J9" s="178">
        <v>0</v>
      </c>
      <c r="K9" s="178">
        <v>0</v>
      </c>
      <c r="L9" s="178">
        <v>0</v>
      </c>
      <c r="M9" s="178">
        <v>0</v>
      </c>
      <c r="N9" s="178">
        <v>0</v>
      </c>
      <c r="O9" s="178">
        <v>0</v>
      </c>
      <c r="P9" s="178">
        <v>0</v>
      </c>
      <c r="Q9" s="178">
        <v>0</v>
      </c>
      <c r="R9" s="178">
        <v>0</v>
      </c>
      <c r="S9" s="178">
        <v>0</v>
      </c>
      <c r="T9" s="179">
        <f>SUM(G9:K9,N9:S9)</f>
        <v>80918609.379999995</v>
      </c>
    </row>
    <row r="10" spans="1:28">
      <c r="A10" s="137"/>
      <c r="B10" s="158" t="s">
        <v>156</v>
      </c>
      <c r="C10" s="176">
        <v>146159534</v>
      </c>
      <c r="D10" s="176">
        <v>146159533.56999999</v>
      </c>
      <c r="E10" s="176">
        <f>SUM(G10:S10)</f>
        <v>146159533.57999998</v>
      </c>
      <c r="F10" s="171"/>
      <c r="G10" s="178">
        <v>0</v>
      </c>
      <c r="H10" s="178">
        <v>146155318.81999999</v>
      </c>
      <c r="I10" s="178">
        <v>0</v>
      </c>
      <c r="J10" s="178">
        <v>0</v>
      </c>
      <c r="K10" s="178">
        <v>0</v>
      </c>
      <c r="L10" s="178">
        <v>0</v>
      </c>
      <c r="M10" s="178">
        <v>0</v>
      </c>
      <c r="N10" s="178">
        <v>0</v>
      </c>
      <c r="O10" s="178">
        <v>4214.76</v>
      </c>
      <c r="P10" s="178">
        <v>0</v>
      </c>
      <c r="Q10" s="178">
        <v>0</v>
      </c>
      <c r="R10" s="178">
        <v>0</v>
      </c>
      <c r="S10" s="178">
        <v>0</v>
      </c>
      <c r="T10" s="179">
        <f>SUM(G10:K10,N10:S10)</f>
        <v>146159533.57999998</v>
      </c>
    </row>
    <row r="11" spans="1:28">
      <c r="A11" s="137"/>
      <c r="B11" s="158" t="s">
        <v>157</v>
      </c>
      <c r="C11" s="176">
        <v>950203945</v>
      </c>
      <c r="D11" s="176">
        <v>950203944.59684086</v>
      </c>
      <c r="E11" s="176">
        <f>SUM(N11:O11)</f>
        <v>934856014.38000059</v>
      </c>
      <c r="F11" s="171">
        <v>2</v>
      </c>
      <c r="G11" s="178">
        <v>0</v>
      </c>
      <c r="H11" s="178">
        <v>0</v>
      </c>
      <c r="I11" s="178">
        <v>0</v>
      </c>
      <c r="J11" s="178">
        <v>0</v>
      </c>
      <c r="K11" s="178">
        <v>0</v>
      </c>
      <c r="L11" s="178">
        <v>972738346.64000082</v>
      </c>
      <c r="M11" s="178">
        <v>-49098444.240000226</v>
      </c>
      <c r="N11" s="178">
        <f>L11+M11</f>
        <v>923639902.40000057</v>
      </c>
      <c r="O11" s="178">
        <v>11216111.979999974</v>
      </c>
      <c r="P11" s="178">
        <v>0</v>
      </c>
      <c r="Q11" s="178">
        <v>0</v>
      </c>
      <c r="R11" s="178">
        <v>0</v>
      </c>
      <c r="S11" s="178">
        <v>0</v>
      </c>
      <c r="T11" s="179">
        <f>SUM(G11:K11,N11:S11)</f>
        <v>934856014.38000059</v>
      </c>
    </row>
    <row r="12" spans="1:28">
      <c r="A12" s="137"/>
      <c r="B12" s="158" t="s">
        <v>29</v>
      </c>
      <c r="C12" s="176">
        <v>127005007</v>
      </c>
      <c r="D12" s="176">
        <v>127005007.13073999</v>
      </c>
      <c r="E12" s="176">
        <f t="shared" ref="E12:E17" si="0">SUM(G12:S12)</f>
        <v>126940444.79000001</v>
      </c>
      <c r="F12" s="171">
        <v>3</v>
      </c>
      <c r="G12" s="178">
        <v>0</v>
      </c>
      <c r="H12" s="178">
        <v>0</v>
      </c>
      <c r="I12" s="178">
        <v>0</v>
      </c>
      <c r="J12" s="178">
        <v>0</v>
      </c>
      <c r="K12" s="178">
        <v>125268448.30000001</v>
      </c>
      <c r="L12" s="178">
        <v>0</v>
      </c>
      <c r="M12" s="178">
        <v>0</v>
      </c>
      <c r="N12" s="178"/>
      <c r="O12" s="178">
        <v>1671996.4899999998</v>
      </c>
      <c r="P12" s="178">
        <v>0</v>
      </c>
      <c r="Q12" s="178">
        <v>0</v>
      </c>
      <c r="R12" s="178">
        <v>0</v>
      </c>
      <c r="S12" s="178">
        <v>0</v>
      </c>
      <c r="T12" s="179">
        <f t="shared" ref="T12:T17" si="1">SUM(G12:K12,N12:S12)</f>
        <v>126940444.79000001</v>
      </c>
    </row>
    <row r="13" spans="1:28">
      <c r="A13" s="137"/>
      <c r="B13" s="158" t="s">
        <v>158</v>
      </c>
      <c r="C13" s="176">
        <v>24915682</v>
      </c>
      <c r="D13" s="176">
        <v>24915682.026429441</v>
      </c>
      <c r="E13" s="176">
        <f t="shared" si="0"/>
        <v>23377389.199999977</v>
      </c>
      <c r="F13" s="171">
        <v>4</v>
      </c>
      <c r="G13" s="175">
        <v>0</v>
      </c>
      <c r="H13" s="175">
        <v>0</v>
      </c>
      <c r="I13" s="178">
        <v>0</v>
      </c>
      <c r="J13" s="178">
        <v>0</v>
      </c>
      <c r="K13" s="178">
        <v>0</v>
      </c>
      <c r="L13" s="178">
        <v>0</v>
      </c>
      <c r="M13" s="178">
        <v>0</v>
      </c>
      <c r="N13" s="178">
        <v>0</v>
      </c>
      <c r="O13" s="178">
        <v>0</v>
      </c>
      <c r="P13" s="178">
        <v>0</v>
      </c>
      <c r="Q13" s="178">
        <v>0</v>
      </c>
      <c r="R13" s="178">
        <v>23377389.199999977</v>
      </c>
      <c r="S13" s="178">
        <v>0</v>
      </c>
      <c r="T13" s="179">
        <f t="shared" si="1"/>
        <v>23377389.199999977</v>
      </c>
    </row>
    <row r="14" spans="1:28">
      <c r="A14" s="137"/>
      <c r="B14" s="158" t="s">
        <v>161</v>
      </c>
      <c r="C14" s="176">
        <v>20374000</v>
      </c>
      <c r="D14" s="176">
        <v>20374000.120000001</v>
      </c>
      <c r="E14" s="176">
        <f t="shared" ref="E14" si="2">SUM(G14:S14)</f>
        <v>20374000.120000001</v>
      </c>
      <c r="F14" s="171"/>
      <c r="G14" s="175">
        <v>0</v>
      </c>
      <c r="H14" s="175">
        <v>0</v>
      </c>
      <c r="I14" s="178">
        <v>0</v>
      </c>
      <c r="J14" s="178">
        <v>0</v>
      </c>
      <c r="K14" s="178">
        <v>0</v>
      </c>
      <c r="L14" s="178">
        <v>0</v>
      </c>
      <c r="M14" s="178">
        <v>0</v>
      </c>
      <c r="N14" s="178">
        <v>0</v>
      </c>
      <c r="O14" s="178">
        <v>0</v>
      </c>
      <c r="P14" s="178">
        <v>0</v>
      </c>
      <c r="Q14" s="178">
        <v>0</v>
      </c>
      <c r="R14" s="178">
        <v>20374000.120000001</v>
      </c>
      <c r="S14" s="178">
        <v>0</v>
      </c>
      <c r="T14" s="179">
        <f t="shared" ref="T14" si="3">SUM(G14:K14,N14:S14)</f>
        <v>20374000.120000001</v>
      </c>
    </row>
    <row r="15" spans="1:28">
      <c r="A15" s="137"/>
      <c r="B15" s="158" t="s">
        <v>159</v>
      </c>
      <c r="C15" s="176">
        <v>3030928</v>
      </c>
      <c r="D15" s="176">
        <v>3030927.84</v>
      </c>
      <c r="E15" s="176">
        <f t="shared" si="0"/>
        <v>3030927.84</v>
      </c>
      <c r="F15" s="171"/>
      <c r="G15" s="175">
        <v>0</v>
      </c>
      <c r="H15" s="175">
        <v>0</v>
      </c>
      <c r="I15" s="178">
        <v>0</v>
      </c>
      <c r="J15" s="178">
        <v>0</v>
      </c>
      <c r="K15" s="178">
        <v>0</v>
      </c>
      <c r="L15" s="178">
        <v>0</v>
      </c>
      <c r="M15" s="178">
        <v>0</v>
      </c>
      <c r="N15" s="178">
        <v>0</v>
      </c>
      <c r="O15" s="178">
        <v>0</v>
      </c>
      <c r="P15" s="178">
        <v>0</v>
      </c>
      <c r="Q15" s="178">
        <v>0</v>
      </c>
      <c r="R15" s="178">
        <v>3030927.84</v>
      </c>
      <c r="S15" s="178">
        <v>0</v>
      </c>
      <c r="T15" s="179">
        <f t="shared" si="1"/>
        <v>3030927.84</v>
      </c>
    </row>
    <row r="16" spans="1:28">
      <c r="A16" s="137"/>
      <c r="B16" s="158" t="s">
        <v>160</v>
      </c>
      <c r="C16" s="176">
        <v>19827817</v>
      </c>
      <c r="D16" s="176">
        <v>19827816.594497506</v>
      </c>
      <c r="E16" s="176">
        <f t="shared" si="0"/>
        <v>3324611.5599999987</v>
      </c>
      <c r="F16" s="171">
        <v>5</v>
      </c>
      <c r="G16" s="175">
        <v>0</v>
      </c>
      <c r="H16" s="175">
        <v>0</v>
      </c>
      <c r="I16" s="178">
        <v>0</v>
      </c>
      <c r="J16" s="178">
        <v>0</v>
      </c>
      <c r="K16" s="178">
        <v>0</v>
      </c>
      <c r="L16" s="178">
        <v>0</v>
      </c>
      <c r="M16" s="178">
        <v>0</v>
      </c>
      <c r="N16" s="178">
        <v>0</v>
      </c>
      <c r="O16" s="178">
        <v>0</v>
      </c>
      <c r="P16" s="178">
        <v>3324611.5599999987</v>
      </c>
      <c r="Q16" s="178">
        <v>0</v>
      </c>
      <c r="R16" s="178">
        <v>0</v>
      </c>
      <c r="S16" s="178">
        <v>0</v>
      </c>
      <c r="T16" s="179">
        <f t="shared" si="1"/>
        <v>3324611.5599999987</v>
      </c>
    </row>
    <row r="17" spans="1:28">
      <c r="A17" s="137"/>
      <c r="B17" s="158" t="s">
        <v>37</v>
      </c>
      <c r="C17" s="176">
        <v>8159816</v>
      </c>
      <c r="D17" s="176">
        <v>8159817.485008073</v>
      </c>
      <c r="E17" s="176">
        <f t="shared" si="0"/>
        <v>12319575.083000001</v>
      </c>
      <c r="F17" s="171">
        <v>6</v>
      </c>
      <c r="G17" s="175">
        <v>0</v>
      </c>
      <c r="H17" s="175">
        <v>0</v>
      </c>
      <c r="I17" s="175">
        <v>4265240.9600000009</v>
      </c>
      <c r="J17" s="178">
        <v>0</v>
      </c>
      <c r="K17" s="178">
        <v>0</v>
      </c>
      <c r="L17" s="178">
        <v>0</v>
      </c>
      <c r="M17" s="178">
        <v>0</v>
      </c>
      <c r="N17" s="178">
        <v>0</v>
      </c>
      <c r="O17" s="178">
        <v>54746.110000000008</v>
      </c>
      <c r="P17" s="178">
        <v>0</v>
      </c>
      <c r="Q17" s="178">
        <v>0</v>
      </c>
      <c r="R17" s="178">
        <v>0</v>
      </c>
      <c r="S17" s="178">
        <v>7999588.0130000003</v>
      </c>
      <c r="T17" s="179">
        <f t="shared" si="1"/>
        <v>12319575.083000001</v>
      </c>
    </row>
    <row r="18" spans="1:28" ht="15.75" thickBot="1">
      <c r="A18" s="63"/>
      <c r="B18" s="106" t="s">
        <v>38</v>
      </c>
      <c r="C18" s="177">
        <f>SUM(C9:C17)</f>
        <v>1380668402</v>
      </c>
      <c r="D18" s="177">
        <f>SUM(D9:D17)</f>
        <v>1380668401.7735155</v>
      </c>
      <c r="E18" s="177">
        <f>SUM(E9:E17)</f>
        <v>1351301105.9330003</v>
      </c>
      <c r="F18" s="136"/>
      <c r="G18" s="180">
        <f t="shared" ref="G18:W18" si="4">SUM(G9:G17)</f>
        <v>34283691.389999993</v>
      </c>
      <c r="H18" s="180">
        <f t="shared" si="4"/>
        <v>169284322.28</v>
      </c>
      <c r="I18" s="180">
        <f t="shared" si="4"/>
        <v>27771155.489999991</v>
      </c>
      <c r="J18" s="180">
        <f t="shared" si="4"/>
        <v>0</v>
      </c>
      <c r="K18" s="180">
        <f t="shared" si="4"/>
        <v>125268448.30000001</v>
      </c>
      <c r="L18" s="180">
        <f t="shared" si="4"/>
        <v>972738346.64000082</v>
      </c>
      <c r="M18" s="180">
        <f t="shared" si="4"/>
        <v>-49098444.240000226</v>
      </c>
      <c r="N18" s="180">
        <f t="shared" si="4"/>
        <v>923639902.40000057</v>
      </c>
      <c r="O18" s="180">
        <f t="shared" si="4"/>
        <v>12947069.339999974</v>
      </c>
      <c r="P18" s="180">
        <f t="shared" si="4"/>
        <v>3324611.5599999987</v>
      </c>
      <c r="Q18" s="180">
        <f t="shared" si="4"/>
        <v>0</v>
      </c>
      <c r="R18" s="180">
        <f t="shared" si="4"/>
        <v>46782317.159999982</v>
      </c>
      <c r="S18" s="180">
        <f t="shared" si="4"/>
        <v>7999588.0130000003</v>
      </c>
      <c r="T18" s="181">
        <f t="shared" si="4"/>
        <v>1351301105.9330003</v>
      </c>
    </row>
    <row r="19" spans="1:28" s="45" customFormat="1">
      <c r="A19" s="56"/>
      <c r="B19" s="64" t="s">
        <v>0</v>
      </c>
      <c r="C19" s="72" t="s">
        <v>1</v>
      </c>
      <c r="D19" s="73" t="s">
        <v>2</v>
      </c>
      <c r="E19" s="64" t="s">
        <v>3</v>
      </c>
      <c r="F19" s="64" t="s">
        <v>4</v>
      </c>
      <c r="G19" s="221" t="s">
        <v>5</v>
      </c>
      <c r="H19" s="221"/>
      <c r="I19" s="221"/>
      <c r="J19" s="221"/>
      <c r="K19" s="221"/>
      <c r="L19" s="221"/>
      <c r="M19" s="221"/>
      <c r="N19" s="221"/>
      <c r="O19" s="221"/>
      <c r="P19" s="222"/>
      <c r="Q19"/>
      <c r="R19"/>
      <c r="S19"/>
      <c r="T19"/>
      <c r="U19"/>
      <c r="V19"/>
      <c r="W19"/>
      <c r="X19"/>
      <c r="Y19"/>
      <c r="Z19"/>
      <c r="AA19"/>
      <c r="AB19"/>
    </row>
    <row r="20" spans="1:28" s="45" customFormat="1" ht="14.45" customHeight="1">
      <c r="A20" s="231"/>
      <c r="B20" s="223" t="s">
        <v>76</v>
      </c>
      <c r="C20" s="226" t="s">
        <v>75</v>
      </c>
      <c r="D20" s="226" t="s">
        <v>126</v>
      </c>
      <c r="E20" s="226" t="s">
        <v>71</v>
      </c>
      <c r="F20" s="226" t="s">
        <v>74</v>
      </c>
      <c r="G20" s="219" t="s">
        <v>73</v>
      </c>
      <c r="H20" s="219"/>
      <c r="I20" s="219"/>
      <c r="J20" s="219"/>
      <c r="K20" s="219"/>
      <c r="L20" s="219"/>
      <c r="M20" s="219"/>
      <c r="N20" s="219"/>
      <c r="O20" s="219"/>
      <c r="P20" s="220"/>
      <c r="Q20"/>
      <c r="R20"/>
      <c r="S20"/>
      <c r="T20"/>
      <c r="U20"/>
      <c r="V20"/>
      <c r="W20"/>
      <c r="X20"/>
      <c r="Y20"/>
      <c r="Z20"/>
      <c r="AA20"/>
      <c r="AB20"/>
    </row>
    <row r="21" spans="1:28" s="45" customFormat="1" ht="14.45" customHeight="1">
      <c r="A21" s="231"/>
      <c r="B21" s="224"/>
      <c r="C21" s="226"/>
      <c r="D21" s="226"/>
      <c r="E21" s="226"/>
      <c r="F21" s="226"/>
      <c r="G21" s="69">
        <v>13</v>
      </c>
      <c r="H21" s="70">
        <v>14</v>
      </c>
      <c r="I21" s="70">
        <v>15</v>
      </c>
      <c r="J21" s="70">
        <v>16</v>
      </c>
      <c r="K21" s="70">
        <v>17</v>
      </c>
      <c r="L21" s="70">
        <v>18</v>
      </c>
      <c r="M21" s="70">
        <v>19</v>
      </c>
      <c r="N21" s="70">
        <v>20</v>
      </c>
      <c r="O21" s="70">
        <v>21</v>
      </c>
      <c r="P21" s="77">
        <v>22</v>
      </c>
      <c r="Q21"/>
      <c r="R21"/>
      <c r="S21"/>
      <c r="T21"/>
      <c r="U21"/>
      <c r="V21"/>
      <c r="W21"/>
      <c r="X21"/>
      <c r="Y21"/>
      <c r="Z21"/>
      <c r="AA21"/>
      <c r="AB21"/>
    </row>
    <row r="22" spans="1:28" s="45" customFormat="1" ht="100.15" customHeight="1">
      <c r="A22" s="231"/>
      <c r="B22" s="225"/>
      <c r="C22" s="226"/>
      <c r="D22" s="226"/>
      <c r="E22" s="226"/>
      <c r="F22" s="226"/>
      <c r="G22" s="66" t="s">
        <v>39</v>
      </c>
      <c r="H22" s="67" t="s">
        <v>40</v>
      </c>
      <c r="I22" s="67" t="s">
        <v>41</v>
      </c>
      <c r="J22" s="67" t="s">
        <v>42</v>
      </c>
      <c r="K22" s="67" t="s">
        <v>43</v>
      </c>
      <c r="L22" s="67" t="s">
        <v>44</v>
      </c>
      <c r="M22" s="67" t="s">
        <v>45</v>
      </c>
      <c r="N22" s="67" t="s">
        <v>10</v>
      </c>
      <c r="O22" s="67" t="s">
        <v>46</v>
      </c>
      <c r="P22" s="74" t="s">
        <v>47</v>
      </c>
      <c r="Q22"/>
      <c r="R22"/>
      <c r="S22"/>
      <c r="T22"/>
      <c r="U22"/>
      <c r="V22"/>
      <c r="W22"/>
      <c r="X22"/>
      <c r="Y22"/>
      <c r="Z22"/>
      <c r="AA22"/>
      <c r="AB22"/>
    </row>
    <row r="23" spans="1:28">
      <c r="A23" s="21"/>
      <c r="B23" s="158" t="s">
        <v>162</v>
      </c>
      <c r="C23" s="216">
        <v>219607108.27000001</v>
      </c>
      <c r="D23" s="174">
        <v>219607108.32000002</v>
      </c>
      <c r="E23" s="186">
        <f t="shared" ref="E23:E28" si="5">SUM(G23:O23)</f>
        <v>213523968.44</v>
      </c>
      <c r="F23" s="171">
        <v>7</v>
      </c>
      <c r="G23" s="182">
        <v>0</v>
      </c>
      <c r="H23" s="182">
        <v>0</v>
      </c>
      <c r="I23" s="182">
        <v>0</v>
      </c>
      <c r="J23" s="182">
        <v>0</v>
      </c>
      <c r="K23" s="182">
        <v>0</v>
      </c>
      <c r="L23" s="182">
        <v>211485840</v>
      </c>
      <c r="M23" s="182">
        <v>2038128.4400000002</v>
      </c>
      <c r="N23" s="182">
        <v>0</v>
      </c>
      <c r="O23" s="182">
        <v>0</v>
      </c>
      <c r="P23" s="183">
        <f t="shared" ref="P23:P28" si="6">SUM(G23:O23)</f>
        <v>213523968.44</v>
      </c>
    </row>
    <row r="24" spans="1:28">
      <c r="A24" s="21"/>
      <c r="B24" s="158" t="s">
        <v>163</v>
      </c>
      <c r="C24" s="216">
        <v>11279478.73</v>
      </c>
      <c r="D24" s="182">
        <v>11279478.73</v>
      </c>
      <c r="E24" s="186">
        <f t="shared" si="5"/>
        <v>11279478.73</v>
      </c>
      <c r="F24" s="171"/>
      <c r="G24" s="182">
        <v>11274607.050000001</v>
      </c>
      <c r="H24" s="182">
        <v>0</v>
      </c>
      <c r="I24" s="182">
        <v>0</v>
      </c>
      <c r="J24" s="182">
        <v>0</v>
      </c>
      <c r="K24" s="182">
        <v>0</v>
      </c>
      <c r="L24" s="174">
        <v>0</v>
      </c>
      <c r="M24" s="182">
        <v>4871.6799999999994</v>
      </c>
      <c r="N24" s="182">
        <v>0</v>
      </c>
      <c r="O24" s="174">
        <v>0</v>
      </c>
      <c r="P24" s="183">
        <f t="shared" si="6"/>
        <v>11279478.73</v>
      </c>
    </row>
    <row r="25" spans="1:28">
      <c r="A25" s="21"/>
      <c r="B25" s="158" t="s">
        <v>164</v>
      </c>
      <c r="C25" s="216">
        <v>890497041</v>
      </c>
      <c r="D25" s="174">
        <v>890497040.69999993</v>
      </c>
      <c r="E25" s="186">
        <f t="shared" si="5"/>
        <v>887819338.22003472</v>
      </c>
      <c r="F25" s="171">
        <v>8</v>
      </c>
      <c r="G25" s="174">
        <v>0</v>
      </c>
      <c r="H25" s="182">
        <v>233576113.8200354</v>
      </c>
      <c r="I25" s="182">
        <v>252284174.09000009</v>
      </c>
      <c r="J25" s="182">
        <v>398440340.12999928</v>
      </c>
      <c r="K25" s="174">
        <v>0</v>
      </c>
      <c r="L25" s="174">
        <v>0</v>
      </c>
      <c r="M25" s="182">
        <v>3518710.1800000025</v>
      </c>
      <c r="N25" s="182">
        <v>0</v>
      </c>
      <c r="O25" s="174">
        <v>0</v>
      </c>
      <c r="P25" s="183">
        <f t="shared" si="6"/>
        <v>887819338.22003472</v>
      </c>
      <c r="T25" s="159"/>
    </row>
    <row r="26" spans="1:28">
      <c r="A26" s="21"/>
      <c r="B26" s="158" t="s">
        <v>165</v>
      </c>
      <c r="C26" s="216">
        <v>1515153</v>
      </c>
      <c r="D26" s="174">
        <v>1515153.2164392299</v>
      </c>
      <c r="E26" s="186">
        <f t="shared" si="5"/>
        <v>29110</v>
      </c>
      <c r="F26" s="171">
        <v>9</v>
      </c>
      <c r="G26" s="174">
        <v>0</v>
      </c>
      <c r="H26" s="182">
        <v>0</v>
      </c>
      <c r="I26" s="182">
        <v>0</v>
      </c>
      <c r="J26" s="182">
        <v>0</v>
      </c>
      <c r="K26" s="182">
        <v>0</v>
      </c>
      <c r="L26" s="174">
        <v>0</v>
      </c>
      <c r="M26" s="182">
        <v>0</v>
      </c>
      <c r="N26" s="182">
        <v>29110</v>
      </c>
      <c r="O26" s="174">
        <v>0</v>
      </c>
      <c r="P26" s="183">
        <f t="shared" si="6"/>
        <v>29110</v>
      </c>
    </row>
    <row r="27" spans="1:28">
      <c r="A27" s="21"/>
      <c r="B27" s="158" t="s">
        <v>10</v>
      </c>
      <c r="C27" s="216">
        <v>7658360</v>
      </c>
      <c r="D27" s="174">
        <v>7658360.195611502</v>
      </c>
      <c r="E27" s="186">
        <f t="shared" si="5"/>
        <v>25318859.180000003</v>
      </c>
      <c r="F27" s="171">
        <v>10</v>
      </c>
      <c r="G27" s="174">
        <v>0</v>
      </c>
      <c r="H27" s="182">
        <v>0</v>
      </c>
      <c r="I27" s="182">
        <v>0</v>
      </c>
      <c r="J27" s="182">
        <v>0</v>
      </c>
      <c r="K27" s="182">
        <v>0</v>
      </c>
      <c r="L27" s="174">
        <v>0</v>
      </c>
      <c r="M27" s="174"/>
      <c r="N27" s="182">
        <v>25318859.180000003</v>
      </c>
      <c r="O27" s="174">
        <v>0</v>
      </c>
      <c r="P27" s="183">
        <f t="shared" si="6"/>
        <v>25318859.180000003</v>
      </c>
    </row>
    <row r="28" spans="1:28">
      <c r="A28" s="21"/>
      <c r="B28" s="158" t="s">
        <v>166</v>
      </c>
      <c r="C28" s="216">
        <v>58056523</v>
      </c>
      <c r="D28" s="174">
        <v>58056522.609999999</v>
      </c>
      <c r="E28" s="186">
        <f t="shared" si="5"/>
        <v>57831257.710000001</v>
      </c>
      <c r="F28" s="171">
        <v>11</v>
      </c>
      <c r="G28" s="174">
        <v>0</v>
      </c>
      <c r="H28" s="182">
        <v>0</v>
      </c>
      <c r="I28" s="182">
        <v>0</v>
      </c>
      <c r="J28" s="182">
        <v>0</v>
      </c>
      <c r="K28" s="182">
        <v>0</v>
      </c>
      <c r="L28" s="174">
        <v>0</v>
      </c>
      <c r="M28" s="182">
        <v>287.99</v>
      </c>
      <c r="N28" s="174">
        <v>0</v>
      </c>
      <c r="O28" s="174">
        <v>57830969.719999999</v>
      </c>
      <c r="P28" s="183">
        <f t="shared" si="6"/>
        <v>57831257.710000001</v>
      </c>
    </row>
    <row r="29" spans="1:28" ht="15.75" thickBot="1">
      <c r="A29" s="63"/>
      <c r="B29" s="107" t="s">
        <v>47</v>
      </c>
      <c r="C29" s="184">
        <f>SUM(C23:C28)</f>
        <v>1188613664</v>
      </c>
      <c r="D29" s="184">
        <f>SUM(D23:D28)</f>
        <v>1188613663.7720506</v>
      </c>
      <c r="E29" s="184">
        <f t="shared" ref="E29:P29" si="7">SUM(E23:E28)</f>
        <v>1195802012.2800348</v>
      </c>
      <c r="F29" s="136"/>
      <c r="G29" s="184">
        <f t="shared" si="7"/>
        <v>11274607.050000001</v>
      </c>
      <c r="H29" s="184">
        <f t="shared" si="7"/>
        <v>233576113.8200354</v>
      </c>
      <c r="I29" s="184">
        <f t="shared" si="7"/>
        <v>252284174.09000009</v>
      </c>
      <c r="J29" s="184">
        <f t="shared" si="7"/>
        <v>398440340.12999928</v>
      </c>
      <c r="K29" s="184">
        <f t="shared" si="7"/>
        <v>0</v>
      </c>
      <c r="L29" s="184">
        <f t="shared" si="7"/>
        <v>211485840</v>
      </c>
      <c r="M29" s="184">
        <f t="shared" si="7"/>
        <v>5561998.2900000028</v>
      </c>
      <c r="N29" s="184">
        <f t="shared" si="7"/>
        <v>25347969.180000003</v>
      </c>
      <c r="O29" s="184">
        <f t="shared" si="7"/>
        <v>57830969.719999999</v>
      </c>
      <c r="P29" s="185">
        <f t="shared" si="7"/>
        <v>1195802012.2800348</v>
      </c>
      <c r="T29" s="159"/>
    </row>
    <row r="30" spans="1:28" s="45" customFormat="1">
      <c r="A30" s="56"/>
      <c r="B30" s="64" t="s">
        <v>0</v>
      </c>
      <c r="C30" s="72" t="s">
        <v>1</v>
      </c>
      <c r="D30" s="73" t="s">
        <v>2</v>
      </c>
      <c r="E30" s="64" t="s">
        <v>3</v>
      </c>
      <c r="F30" s="64" t="s">
        <v>4</v>
      </c>
      <c r="G30" s="221" t="s">
        <v>5</v>
      </c>
      <c r="H30" s="221"/>
      <c r="I30" s="221"/>
      <c r="J30" s="221"/>
      <c r="K30" s="221"/>
      <c r="L30" s="221"/>
      <c r="M30" s="221"/>
      <c r="N30" s="222"/>
      <c r="O30"/>
      <c r="P30" s="161"/>
      <c r="Q30" s="165"/>
      <c r="R30"/>
      <c r="S30" s="166"/>
      <c r="T30"/>
      <c r="U30"/>
      <c r="V30"/>
      <c r="W30"/>
      <c r="X30"/>
      <c r="Y30"/>
      <c r="Z30"/>
      <c r="AA30"/>
      <c r="AB30"/>
    </row>
    <row r="31" spans="1:28" s="45" customFormat="1" ht="40.15" customHeight="1">
      <c r="A31" s="231"/>
      <c r="B31" s="223" t="s">
        <v>137</v>
      </c>
      <c r="C31" s="226" t="s">
        <v>75</v>
      </c>
      <c r="D31" s="226" t="s">
        <v>126</v>
      </c>
      <c r="E31" s="226" t="s">
        <v>71</v>
      </c>
      <c r="F31" s="226" t="s">
        <v>74</v>
      </c>
      <c r="G31" s="227" t="s">
        <v>73</v>
      </c>
      <c r="H31" s="228"/>
      <c r="I31" s="228"/>
      <c r="J31" s="228"/>
      <c r="K31" s="228"/>
      <c r="L31" s="228"/>
      <c r="M31" s="228"/>
      <c r="N31" s="229"/>
      <c r="O31"/>
      <c r="P31" s="162"/>
      <c r="Q31"/>
      <c r="R31"/>
      <c r="S31"/>
      <c r="T31"/>
      <c r="U31"/>
      <c r="V31"/>
      <c r="W31"/>
      <c r="X31"/>
      <c r="Y31"/>
      <c r="Z31"/>
      <c r="AA31"/>
      <c r="AB31"/>
    </row>
    <row r="32" spans="1:28" s="45" customFormat="1" ht="13.9" customHeight="1">
      <c r="A32" s="231"/>
      <c r="B32" s="224"/>
      <c r="C32" s="226"/>
      <c r="D32" s="226"/>
      <c r="E32" s="226"/>
      <c r="F32" s="226"/>
      <c r="G32" s="20">
        <v>23</v>
      </c>
      <c r="H32" s="20">
        <v>24</v>
      </c>
      <c r="I32" s="20">
        <v>25</v>
      </c>
      <c r="J32" s="20">
        <v>26</v>
      </c>
      <c r="K32" s="20">
        <v>27</v>
      </c>
      <c r="L32" s="20">
        <v>28</v>
      </c>
      <c r="M32" s="20">
        <v>29</v>
      </c>
      <c r="N32" s="76">
        <v>30</v>
      </c>
      <c r="O32" s="3"/>
      <c r="P32" s="71"/>
      <c r="Q32" s="71"/>
      <c r="R32" s="71"/>
      <c r="S32" s="3"/>
      <c r="T32" s="3"/>
      <c r="U32"/>
      <c r="V32"/>
      <c r="W32"/>
      <c r="X32"/>
      <c r="Y32"/>
      <c r="Z32"/>
      <c r="AA32"/>
      <c r="AB32"/>
    </row>
    <row r="33" spans="1:28" s="45" customFormat="1" ht="102" customHeight="1">
      <c r="A33" s="231"/>
      <c r="B33" s="225"/>
      <c r="C33" s="226"/>
      <c r="D33" s="226"/>
      <c r="E33" s="226"/>
      <c r="F33" s="226"/>
      <c r="G33" s="67" t="s">
        <v>48</v>
      </c>
      <c r="H33" s="67" t="s">
        <v>49</v>
      </c>
      <c r="I33" s="67" t="s">
        <v>50</v>
      </c>
      <c r="J33" s="67" t="s">
        <v>51</v>
      </c>
      <c r="K33" s="67" t="s">
        <v>52</v>
      </c>
      <c r="L33" s="67" t="s">
        <v>53</v>
      </c>
      <c r="M33" s="67" t="s">
        <v>6</v>
      </c>
      <c r="N33" s="74" t="s">
        <v>54</v>
      </c>
      <c r="O33"/>
      <c r="P33"/>
      <c r="Q33"/>
      <c r="R33"/>
      <c r="S33" s="3"/>
      <c r="T33" s="3"/>
      <c r="U33"/>
      <c r="V33"/>
      <c r="W33"/>
      <c r="X33"/>
      <c r="Y33"/>
      <c r="Z33"/>
      <c r="AA33"/>
      <c r="AB33"/>
    </row>
    <row r="34" spans="1:28">
      <c r="A34" s="21"/>
      <c r="B34" s="158" t="s">
        <v>167</v>
      </c>
      <c r="C34" s="187">
        <v>121372000</v>
      </c>
      <c r="D34" s="174">
        <v>121372000</v>
      </c>
      <c r="E34" s="174">
        <v>121372000</v>
      </c>
      <c r="F34" s="188"/>
      <c r="G34" s="182">
        <v>121372000</v>
      </c>
      <c r="H34" s="174">
        <v>0</v>
      </c>
      <c r="I34" s="174">
        <v>0</v>
      </c>
      <c r="J34" s="174">
        <v>0</v>
      </c>
      <c r="K34" s="174">
        <v>0</v>
      </c>
      <c r="L34" s="174">
        <v>0</v>
      </c>
      <c r="M34" s="174">
        <v>0</v>
      </c>
      <c r="N34" s="183">
        <f>SUM(G34:M34)</f>
        <v>121372000</v>
      </c>
      <c r="O34"/>
      <c r="P34"/>
      <c r="Q34"/>
      <c r="R34"/>
    </row>
    <row r="35" spans="1:28">
      <c r="A35" s="21"/>
      <c r="B35" s="158" t="s">
        <v>53</v>
      </c>
      <c r="C35" s="187">
        <v>70682738</v>
      </c>
      <c r="D35" s="174">
        <v>70682737.642524764</v>
      </c>
      <c r="E35" s="174">
        <v>34127093.610000037</v>
      </c>
      <c r="F35" s="189">
        <v>12</v>
      </c>
      <c r="G35" s="174">
        <v>0</v>
      </c>
      <c r="H35" s="174">
        <v>0</v>
      </c>
      <c r="I35" s="174">
        <v>0</v>
      </c>
      <c r="J35" s="174">
        <v>0</v>
      </c>
      <c r="K35" s="174">
        <v>0</v>
      </c>
      <c r="L35" s="182">
        <v>34127093.610000037</v>
      </c>
      <c r="M35" s="174">
        <v>0</v>
      </c>
      <c r="N35" s="183">
        <f>SUM(G35:M35)</f>
        <v>34127093.610000037</v>
      </c>
      <c r="O35"/>
      <c r="P35"/>
      <c r="Q35"/>
      <c r="R35"/>
    </row>
    <row r="36" spans="1:28" ht="15.75" thickBot="1">
      <c r="A36" s="63"/>
      <c r="B36" s="107" t="s">
        <v>72</v>
      </c>
      <c r="C36" s="184">
        <f>SUM(C34:C35)</f>
        <v>192054738</v>
      </c>
      <c r="D36" s="184">
        <f>SUM(D34:D35)</f>
        <v>192054737.64252478</v>
      </c>
      <c r="E36" s="184">
        <f t="shared" ref="E36:P36" si="8">SUM(E34:E35)</f>
        <v>155499093.61000004</v>
      </c>
      <c r="F36" s="184"/>
      <c r="G36" s="184">
        <f t="shared" si="8"/>
        <v>121372000</v>
      </c>
      <c r="H36" s="184">
        <f t="shared" si="8"/>
        <v>0</v>
      </c>
      <c r="I36" s="184">
        <f t="shared" si="8"/>
        <v>0</v>
      </c>
      <c r="J36" s="184">
        <f t="shared" si="8"/>
        <v>0</v>
      </c>
      <c r="K36" s="184">
        <f t="shared" si="8"/>
        <v>0</v>
      </c>
      <c r="L36" s="184">
        <f t="shared" si="8"/>
        <v>34127093.610000037</v>
      </c>
      <c r="M36" s="184">
        <f t="shared" si="8"/>
        <v>0</v>
      </c>
      <c r="N36" s="185">
        <f t="shared" si="8"/>
        <v>155499093.61000004</v>
      </c>
      <c r="O36"/>
      <c r="P36"/>
      <c r="Q36"/>
      <c r="R36"/>
    </row>
    <row r="37" spans="1:28">
      <c r="C37"/>
      <c r="D37"/>
      <c r="E37"/>
      <c r="O37"/>
      <c r="P37"/>
      <c r="Q37"/>
      <c r="R37"/>
    </row>
    <row r="38" spans="1:28">
      <c r="N38" s="159"/>
      <c r="O38"/>
      <c r="P38"/>
      <c r="Q38"/>
      <c r="R38"/>
    </row>
    <row r="39" spans="1:28" s="4" customFormat="1">
      <c r="A39" s="11"/>
      <c r="B39" s="11"/>
      <c r="C39" s="11"/>
      <c r="D39" s="208"/>
      <c r="E39" s="11"/>
      <c r="F39" s="11"/>
      <c r="G39" s="218"/>
      <c r="H39" s="218"/>
      <c r="I39" s="218"/>
      <c r="J39" s="218"/>
      <c r="K39" s="218"/>
      <c r="L39" s="218"/>
      <c r="M39" s="218"/>
      <c r="N39" s="218"/>
      <c r="O39"/>
      <c r="P39"/>
      <c r="Q39"/>
      <c r="R39"/>
      <c r="S39" s="218"/>
      <c r="T39" s="218"/>
      <c r="U39"/>
      <c r="V39"/>
      <c r="W39"/>
      <c r="X39"/>
      <c r="Y39"/>
      <c r="Z39"/>
      <c r="AA39"/>
      <c r="AB39"/>
    </row>
    <row r="40" spans="1:28" s="4" customFormat="1">
      <c r="A40" s="11"/>
      <c r="B40" s="172" t="s">
        <v>153</v>
      </c>
      <c r="C40" s="11"/>
      <c r="D40" s="208"/>
      <c r="E40" s="11"/>
      <c r="F40" s="11"/>
      <c r="G40" s="11"/>
      <c r="H40" s="11"/>
      <c r="I40" s="11"/>
      <c r="J40" s="11"/>
      <c r="K40" s="11"/>
      <c r="L40" s="11"/>
      <c r="M40" s="11"/>
      <c r="N40" s="11"/>
      <c r="O40"/>
      <c r="P40"/>
      <c r="Q40"/>
      <c r="R40"/>
      <c r="S40" s="11"/>
      <c r="T40" s="11"/>
      <c r="U40"/>
      <c r="V40"/>
      <c r="W40"/>
      <c r="X40"/>
      <c r="Y40"/>
      <c r="Z40"/>
      <c r="AA40"/>
      <c r="AB40"/>
    </row>
    <row r="41" spans="1:28">
      <c r="B41" s="3" t="s">
        <v>154</v>
      </c>
    </row>
    <row r="42" spans="1:28">
      <c r="B42" s="3" t="s">
        <v>178</v>
      </c>
    </row>
    <row r="43" spans="1:28">
      <c r="B43" s="3" t="s">
        <v>177</v>
      </c>
    </row>
    <row r="44" spans="1:28">
      <c r="B44" s="3" t="s">
        <v>170</v>
      </c>
    </row>
    <row r="45" spans="1:28">
      <c r="B45" s="3" t="s">
        <v>171</v>
      </c>
    </row>
    <row r="46" spans="1:28">
      <c r="B46" s="3" t="s">
        <v>172</v>
      </c>
      <c r="P46" s="44"/>
    </row>
    <row r="47" spans="1:28">
      <c r="B47" s="3" t="s">
        <v>174</v>
      </c>
    </row>
    <row r="48" spans="1:28">
      <c r="B48" s="3" t="s">
        <v>175</v>
      </c>
    </row>
    <row r="49" spans="2:20">
      <c r="B49" s="3" t="s">
        <v>173</v>
      </c>
    </row>
    <row r="50" spans="2:20">
      <c r="B50" s="3" t="s">
        <v>176</v>
      </c>
    </row>
    <row r="51" spans="2:20">
      <c r="B51" s="3" t="s">
        <v>180</v>
      </c>
    </row>
    <row r="52" spans="2:20">
      <c r="B52" s="3" t="s">
        <v>179</v>
      </c>
    </row>
    <row r="54" spans="2:20">
      <c r="E54"/>
      <c r="F54"/>
      <c r="G54"/>
      <c r="H54"/>
      <c r="I54"/>
      <c r="J54"/>
      <c r="K54"/>
      <c r="L54"/>
      <c r="M54"/>
      <c r="N54"/>
      <c r="O54"/>
      <c r="P54"/>
      <c r="Q54"/>
      <c r="R54"/>
      <c r="S54"/>
      <c r="T54"/>
    </row>
    <row r="55" spans="2:20">
      <c r="E55"/>
      <c r="F55"/>
      <c r="G55"/>
      <c r="H55"/>
      <c r="I55"/>
      <c r="J55"/>
      <c r="K55"/>
      <c r="L55"/>
      <c r="M55"/>
      <c r="N55"/>
      <c r="O55"/>
      <c r="P55"/>
      <c r="Q55"/>
      <c r="R55"/>
      <c r="S55"/>
      <c r="T55"/>
    </row>
    <row r="56" spans="2:20">
      <c r="E56"/>
      <c r="F56"/>
      <c r="G56"/>
      <c r="H56"/>
      <c r="I56"/>
      <c r="J56"/>
      <c r="K56"/>
      <c r="L56"/>
      <c r="M56"/>
      <c r="N56"/>
      <c r="O56"/>
      <c r="P56"/>
      <c r="Q56"/>
      <c r="R56"/>
      <c r="S56"/>
      <c r="T56"/>
    </row>
    <row r="57" spans="2:20">
      <c r="E57"/>
      <c r="F57"/>
      <c r="G57"/>
      <c r="H57"/>
      <c r="I57"/>
      <c r="J57"/>
      <c r="K57"/>
      <c r="L57"/>
      <c r="M57"/>
      <c r="N57"/>
      <c r="O57"/>
      <c r="P57"/>
      <c r="Q57"/>
      <c r="R57"/>
      <c r="S57"/>
      <c r="T57"/>
    </row>
    <row r="58" spans="2:20">
      <c r="E58"/>
      <c r="F58"/>
      <c r="G58"/>
      <c r="H58"/>
      <c r="I58"/>
      <c r="J58"/>
      <c r="K58"/>
      <c r="L58"/>
      <c r="M58"/>
      <c r="N58"/>
      <c r="O58"/>
      <c r="P58"/>
      <c r="Q58"/>
      <c r="R58"/>
      <c r="S58"/>
      <c r="T58"/>
    </row>
    <row r="59" spans="2:20">
      <c r="E59"/>
      <c r="F59"/>
      <c r="G59"/>
      <c r="H59"/>
      <c r="I59"/>
      <c r="J59"/>
      <c r="K59"/>
      <c r="L59"/>
      <c r="M59"/>
      <c r="N59"/>
      <c r="O59"/>
      <c r="P59"/>
      <c r="Q59"/>
      <c r="R59"/>
      <c r="S59"/>
      <c r="T59"/>
    </row>
    <row r="60" spans="2:20">
      <c r="E60"/>
      <c r="F60"/>
      <c r="G60"/>
      <c r="H60"/>
      <c r="I60"/>
      <c r="J60"/>
      <c r="K60"/>
      <c r="L60"/>
      <c r="M60"/>
      <c r="N60"/>
      <c r="O60"/>
      <c r="P60"/>
      <c r="Q60"/>
      <c r="R60"/>
      <c r="S60"/>
      <c r="T60"/>
    </row>
    <row r="61" spans="2:20">
      <c r="E61"/>
      <c r="F61"/>
      <c r="G61"/>
      <c r="H61"/>
      <c r="I61"/>
      <c r="J61"/>
      <c r="K61"/>
      <c r="L61"/>
      <c r="M61"/>
      <c r="N61"/>
      <c r="O61"/>
      <c r="P61"/>
      <c r="Q61"/>
      <c r="R61"/>
      <c r="S61"/>
      <c r="T61"/>
    </row>
    <row r="62" spans="2:20">
      <c r="E62"/>
      <c r="F62"/>
      <c r="G62"/>
      <c r="H62"/>
      <c r="I62"/>
      <c r="J62"/>
      <c r="K62"/>
      <c r="L62"/>
      <c r="M62"/>
      <c r="N62"/>
      <c r="O62"/>
      <c r="P62"/>
      <c r="Q62"/>
      <c r="R62"/>
      <c r="S62"/>
      <c r="T62"/>
    </row>
    <row r="63" spans="2:20">
      <c r="E63"/>
      <c r="F63"/>
      <c r="G63"/>
      <c r="H63"/>
      <c r="I63"/>
      <c r="J63"/>
      <c r="K63"/>
      <c r="L63"/>
      <c r="M63"/>
      <c r="N63"/>
      <c r="O63"/>
      <c r="P63"/>
      <c r="Q63"/>
      <c r="R63"/>
      <c r="S63"/>
      <c r="T63"/>
    </row>
  </sheetData>
  <mergeCells count="24">
    <mergeCell ref="A6:A8"/>
    <mergeCell ref="A20:A22"/>
    <mergeCell ref="A31:A33"/>
    <mergeCell ref="G19:P19"/>
    <mergeCell ref="G5:T5"/>
    <mergeCell ref="B6:B8"/>
    <mergeCell ref="C6:C8"/>
    <mergeCell ref="D6:D8"/>
    <mergeCell ref="E6:E8"/>
    <mergeCell ref="F6:F8"/>
    <mergeCell ref="G6:T6"/>
    <mergeCell ref="B20:B22"/>
    <mergeCell ref="C20:C22"/>
    <mergeCell ref="D20:D22"/>
    <mergeCell ref="E20:E22"/>
    <mergeCell ref="F20:F22"/>
    <mergeCell ref="G20:P20"/>
    <mergeCell ref="G30:N30"/>
    <mergeCell ref="B31:B33"/>
    <mergeCell ref="C31:C33"/>
    <mergeCell ref="D31:D33"/>
    <mergeCell ref="E31:E33"/>
    <mergeCell ref="F31:F33"/>
    <mergeCell ref="G31:N31"/>
  </mergeCells>
  <pageMargins left="0.7" right="0.7" top="0.75" bottom="0.75" header="0.3" footer="0.3"/>
  <pageSetup paperSize="9" scale="54" orientation="landscape" horizontalDpi="4294967295" verticalDpi="4294967295" r:id="rId1"/>
  <rowBreaks count="1" manualBreakCount="1">
    <brk id="18" max="16383" man="1"/>
  </rowBreaks>
  <ignoredErrors>
    <ignoredError sqref="T10 F9:F10" unlockedFormula="1"/>
    <ignoredError sqref="E12 F15 F11" formula="1" unlockedFormula="1"/>
    <ignoredError sqref="E15:E16 T15:T17 T11:T12 T13 E13" formula="1" formulaRange="1" unlockedFormula="1"/>
    <ignoredError sqref="P23:P28 N35 E23:E24 E26:E28" formulaRange="1"/>
    <ignoredError sqref="T9" formulaRange="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C23" sqref="C23"/>
    </sheetView>
  </sheetViews>
  <sheetFormatPr defaultRowHeight="15"/>
  <cols>
    <col min="1" max="1" width="10.5703125" style="45"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 min="9" max="9" width="38.5703125" bestFit="1" customWidth="1"/>
  </cols>
  <sheetData>
    <row r="1" spans="1:8" ht="15.75">
      <c r="A1" s="7" t="s">
        <v>55</v>
      </c>
      <c r="B1" s="3" t="str">
        <f>'20. LI3'!B1</f>
        <v>სს "ტერა ბანკი"</v>
      </c>
    </row>
    <row r="2" spans="1:8" ht="15.75">
      <c r="A2" s="10" t="s">
        <v>56</v>
      </c>
      <c r="B2" s="160">
        <f>'20. LI3'!B2</f>
        <v>44561</v>
      </c>
      <c r="C2" s="10"/>
      <c r="D2" s="10"/>
      <c r="E2" s="10"/>
      <c r="F2" s="10"/>
      <c r="G2" s="10"/>
      <c r="H2" s="10"/>
    </row>
    <row r="3" spans="1:8" ht="15.75">
      <c r="A3" s="10"/>
      <c r="B3" s="10"/>
      <c r="C3" s="10"/>
      <c r="D3" s="10"/>
      <c r="E3" s="10"/>
      <c r="F3" s="10"/>
      <c r="G3" s="10"/>
      <c r="H3" s="10"/>
    </row>
    <row r="4" spans="1:8" ht="15.75" thickBot="1">
      <c r="A4" s="130" t="s">
        <v>145</v>
      </c>
      <c r="B4" s="16" t="s">
        <v>86</v>
      </c>
    </row>
    <row r="5" spans="1:8" ht="14.45" customHeight="1">
      <c r="A5" s="241"/>
      <c r="B5" s="236" t="s">
        <v>85</v>
      </c>
      <c r="C5" s="238" t="s">
        <v>122</v>
      </c>
      <c r="D5" s="236" t="s">
        <v>84</v>
      </c>
      <c r="E5" s="236"/>
      <c r="F5" s="236"/>
      <c r="G5" s="236"/>
      <c r="H5" s="239" t="s">
        <v>83</v>
      </c>
    </row>
    <row r="6" spans="1:8" ht="38.25">
      <c r="A6" s="242"/>
      <c r="B6" s="237"/>
      <c r="C6" s="223"/>
      <c r="D6" s="14" t="s">
        <v>82</v>
      </c>
      <c r="E6" s="14" t="s">
        <v>81</v>
      </c>
      <c r="F6" s="14" t="s">
        <v>80</v>
      </c>
      <c r="G6" s="14" t="s">
        <v>79</v>
      </c>
      <c r="H6" s="240"/>
    </row>
    <row r="7" spans="1:8" ht="15.75">
      <c r="A7" s="78"/>
      <c r="B7" s="98"/>
      <c r="C7" s="39"/>
      <c r="D7" s="167"/>
      <c r="E7" s="98"/>
      <c r="F7" s="173"/>
      <c r="G7" s="167"/>
      <c r="H7" s="170"/>
    </row>
    <row r="8" spans="1:8" ht="15.75">
      <c r="A8" s="79"/>
      <c r="B8" s="46"/>
      <c r="C8" s="39"/>
      <c r="D8" s="5"/>
      <c r="E8" s="5"/>
      <c r="F8" s="39"/>
      <c r="G8" s="5"/>
      <c r="H8" s="38"/>
    </row>
    <row r="9" spans="1:8" ht="15.75">
      <c r="A9" s="78"/>
      <c r="B9" s="46"/>
      <c r="C9" s="39"/>
      <c r="D9" s="5"/>
      <c r="E9" s="5"/>
      <c r="F9" s="5"/>
      <c r="G9" s="39"/>
      <c r="H9" s="38"/>
    </row>
    <row r="10" spans="1:8" ht="15.75">
      <c r="A10" s="79"/>
      <c r="B10" s="46"/>
      <c r="C10" s="39"/>
      <c r="D10" s="5"/>
      <c r="E10" s="5"/>
      <c r="F10" s="5"/>
      <c r="G10" s="5"/>
      <c r="H10" s="38"/>
    </row>
    <row r="11" spans="1:8" ht="15.75">
      <c r="A11" s="78"/>
      <c r="B11" s="46"/>
      <c r="C11" s="39"/>
      <c r="D11" s="5"/>
      <c r="E11" s="5"/>
      <c r="F11" s="5"/>
      <c r="G11" s="5"/>
      <c r="H11" s="38"/>
    </row>
    <row r="12" spans="1:8" ht="16.5" thickBot="1">
      <c r="A12" s="80"/>
      <c r="B12" s="75"/>
      <c r="C12" s="81"/>
      <c r="D12" s="59"/>
      <c r="E12" s="59"/>
      <c r="F12" s="59"/>
      <c r="G12" s="59"/>
      <c r="H12" s="82"/>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18"/>
  <sheetViews>
    <sheetView zoomScaleNormal="100" workbookViewId="0">
      <selection activeCell="C14" sqref="C14"/>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c r="A1" s="128" t="s">
        <v>55</v>
      </c>
      <c r="B1" s="128" t="str">
        <f>'20. LI3'!B1</f>
        <v>სს "ტერა ბანკი"</v>
      </c>
    </row>
    <row r="2" spans="1:12" ht="15">
      <c r="A2" s="128" t="s">
        <v>56</v>
      </c>
      <c r="B2" s="160">
        <f>'20. LI3'!B2</f>
        <v>44561</v>
      </c>
    </row>
    <row r="3" spans="1:12">
      <c r="A3" s="71"/>
      <c r="B3" s="128"/>
    </row>
    <row r="4" spans="1:12" ht="13.5" thickBot="1">
      <c r="A4" s="129" t="s">
        <v>146</v>
      </c>
      <c r="B4" s="47" t="s">
        <v>131</v>
      </c>
      <c r="C4" s="27"/>
      <c r="D4" s="8"/>
      <c r="E4" s="8"/>
      <c r="F4" s="8"/>
      <c r="G4" s="8"/>
      <c r="H4" s="8"/>
      <c r="I4" s="8"/>
      <c r="J4" s="8"/>
      <c r="K4" s="8"/>
      <c r="L4" s="8"/>
    </row>
    <row r="5" spans="1:12" ht="15">
      <c r="A5" s="127"/>
      <c r="B5" s="61"/>
      <c r="C5" s="65">
        <v>2021</v>
      </c>
      <c r="D5" s="65">
        <v>2020</v>
      </c>
      <c r="E5" s="65">
        <v>2019</v>
      </c>
      <c r="F5"/>
      <c r="G5"/>
      <c r="H5"/>
    </row>
    <row r="6" spans="1:12" ht="15">
      <c r="A6" s="21">
        <v>1</v>
      </c>
      <c r="B6" s="5" t="s">
        <v>9</v>
      </c>
      <c r="C6" s="175">
        <v>268418.88</v>
      </c>
      <c r="D6" s="175">
        <v>21213</v>
      </c>
      <c r="E6" s="175">
        <v>42288.857600000003</v>
      </c>
      <c r="F6"/>
      <c r="G6"/>
      <c r="H6"/>
    </row>
    <row r="7" spans="1:12" ht="15">
      <c r="A7" s="21">
        <v>2</v>
      </c>
      <c r="B7" s="26" t="s">
        <v>113</v>
      </c>
      <c r="C7" s="175">
        <v>175160.98920000001</v>
      </c>
      <c r="D7" s="175">
        <v>13553</v>
      </c>
      <c r="E7" s="175">
        <v>27957.564299999998</v>
      </c>
      <c r="F7"/>
      <c r="G7"/>
      <c r="H7"/>
    </row>
    <row r="8" spans="1:12" ht="15">
      <c r="A8" s="21">
        <v>3</v>
      </c>
      <c r="B8" s="5" t="s">
        <v>127</v>
      </c>
      <c r="C8" s="175">
        <v>4</v>
      </c>
      <c r="D8" s="175">
        <v>1</v>
      </c>
      <c r="E8" s="175">
        <v>1</v>
      </c>
      <c r="F8"/>
      <c r="G8"/>
      <c r="H8"/>
    </row>
    <row r="9" spans="1:12" ht="15.75" thickBot="1">
      <c r="A9" s="63">
        <v>4</v>
      </c>
      <c r="B9" s="59" t="s">
        <v>106</v>
      </c>
      <c r="C9" s="190">
        <v>185160.98920000001</v>
      </c>
      <c r="D9" s="190">
        <v>18687</v>
      </c>
      <c r="E9" s="190">
        <v>35394.397599999997</v>
      </c>
      <c r="F9"/>
      <c r="G9"/>
      <c r="H9"/>
    </row>
    <row r="10" spans="1:12" ht="15">
      <c r="F10"/>
      <c r="G10"/>
      <c r="H10"/>
    </row>
    <row r="12" spans="1:12" ht="15">
      <c r="C12"/>
    </row>
    <row r="13" spans="1:12" ht="15">
      <c r="C13"/>
    </row>
    <row r="14" spans="1:12" ht="15">
      <c r="C14"/>
    </row>
    <row r="15" spans="1:12" ht="15">
      <c r="C15"/>
    </row>
    <row r="16" spans="1:12" ht="15">
      <c r="C16"/>
    </row>
    <row r="17" spans="3:3" ht="15">
      <c r="C17"/>
    </row>
    <row r="18" spans="3:3" ht="15">
      <c r="C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tabSelected="1" zoomScale="115" zoomScaleNormal="115" workbookViewId="0">
      <selection activeCell="D10" sqref="D10"/>
    </sheetView>
  </sheetViews>
  <sheetFormatPr defaultColWidth="9.140625" defaultRowHeight="12.75"/>
  <cols>
    <col min="1" max="1" width="10.5703125" style="3" bestFit="1" customWidth="1"/>
    <col min="2" max="2" width="52.5703125" style="3" customWidth="1"/>
    <col min="3" max="5" width="10.28515625" style="3" bestFit="1" customWidth="1"/>
    <col min="6" max="6" width="24.140625" style="3" customWidth="1"/>
    <col min="7" max="7" width="27.5703125" style="3" customWidth="1"/>
    <col min="8" max="16384" width="9.140625" style="3"/>
  </cols>
  <sheetData>
    <row r="1" spans="1:8">
      <c r="A1" s="3" t="s">
        <v>55</v>
      </c>
      <c r="B1" s="3" t="str">
        <f>'20. LI3'!B1</f>
        <v>სს "ტერა ბანკი"</v>
      </c>
    </row>
    <row r="2" spans="1:8" ht="15">
      <c r="A2" s="8" t="s">
        <v>56</v>
      </c>
      <c r="B2" s="160">
        <f>'20. LI3'!B2</f>
        <v>44561</v>
      </c>
      <c r="C2" s="8"/>
      <c r="D2" s="8"/>
      <c r="E2" s="8"/>
      <c r="F2" s="8"/>
      <c r="G2" s="8"/>
      <c r="H2" s="8"/>
    </row>
    <row r="3" spans="1:8">
      <c r="A3" s="8"/>
      <c r="B3" s="8"/>
      <c r="C3" s="8"/>
      <c r="D3" s="8"/>
      <c r="E3" s="8"/>
      <c r="F3" s="8"/>
      <c r="G3" s="8"/>
      <c r="H3" s="8"/>
    </row>
    <row r="4" spans="1:8" ht="13.5" thickBot="1">
      <c r="A4" s="129" t="s">
        <v>147</v>
      </c>
      <c r="B4" s="48" t="s">
        <v>114</v>
      </c>
      <c r="F4" s="8"/>
      <c r="G4" s="8"/>
      <c r="H4" s="8"/>
    </row>
    <row r="5" spans="1:8">
      <c r="A5" s="83"/>
      <c r="B5" s="61"/>
      <c r="C5" s="61" t="s">
        <v>0</v>
      </c>
      <c r="D5" s="61" t="s">
        <v>1</v>
      </c>
      <c r="E5" s="61" t="s">
        <v>2</v>
      </c>
      <c r="F5" s="61" t="s">
        <v>3</v>
      </c>
      <c r="G5" s="25" t="s">
        <v>4</v>
      </c>
      <c r="H5" s="8"/>
    </row>
    <row r="6" spans="1:8" s="11" customFormat="1" ht="76.5">
      <c r="A6" s="108"/>
      <c r="B6" s="22"/>
      <c r="C6" s="206">
        <v>2021</v>
      </c>
      <c r="D6" s="217">
        <v>2020</v>
      </c>
      <c r="E6" s="217">
        <v>2019</v>
      </c>
      <c r="F6" s="70" t="s">
        <v>123</v>
      </c>
      <c r="G6" s="110" t="s">
        <v>124</v>
      </c>
      <c r="H6" s="109"/>
    </row>
    <row r="7" spans="1:8">
      <c r="A7" s="84">
        <v>1</v>
      </c>
      <c r="B7" s="5" t="s">
        <v>57</v>
      </c>
      <c r="C7" s="175">
        <v>50939585.730000019</v>
      </c>
      <c r="D7" s="175">
        <v>41054948.730000004</v>
      </c>
      <c r="E7" s="175">
        <v>42840449.379999995</v>
      </c>
      <c r="F7" s="243"/>
      <c r="G7" s="244"/>
      <c r="H7" s="8"/>
    </row>
    <row r="8" spans="1:8">
      <c r="A8" s="84">
        <v>2</v>
      </c>
      <c r="B8" s="49" t="s">
        <v>11</v>
      </c>
      <c r="C8" s="175">
        <v>4962037.7500000075</v>
      </c>
      <c r="D8" s="175">
        <v>10321237.170000009</v>
      </c>
      <c r="E8" s="175">
        <v>11486819.780000001</v>
      </c>
      <c r="F8" s="245"/>
      <c r="G8" s="246"/>
    </row>
    <row r="9" spans="1:8">
      <c r="A9" s="84">
        <v>3</v>
      </c>
      <c r="B9" s="50" t="s">
        <v>128</v>
      </c>
      <c r="C9" s="175">
        <v>-237425.81</v>
      </c>
      <c r="D9" s="175">
        <v>-212939.41</v>
      </c>
      <c r="E9" s="175">
        <v>-1022328.93</v>
      </c>
      <c r="F9" s="247"/>
      <c r="G9" s="248"/>
    </row>
    <row r="10" spans="1:8" ht="13.5" thickBot="1">
      <c r="A10" s="85">
        <v>4</v>
      </c>
      <c r="B10" s="86" t="s">
        <v>58</v>
      </c>
      <c r="C10" s="175">
        <v>55664197.670000024</v>
      </c>
      <c r="D10" s="175">
        <v>51163246.490000017</v>
      </c>
      <c r="E10" s="175">
        <v>53304940.229999997</v>
      </c>
      <c r="F10" s="191">
        <v>53377461.463333346</v>
      </c>
      <c r="G10" s="192">
        <v>100082740.24375002</v>
      </c>
    </row>
    <row r="11" spans="1:8">
      <c r="A11" s="23"/>
      <c r="B11" s="8"/>
      <c r="C11" s="8"/>
      <c r="D11" s="8"/>
      <c r="E11" s="8"/>
      <c r="F11" s="214">
        <f>AVERAGE(C10:E10)-F10</f>
        <v>0</v>
      </c>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O23"/>
  <sheetViews>
    <sheetView showGridLines="0" zoomScale="85" zoomScaleNormal="85" workbookViewId="0">
      <selection activeCell="E28" sqref="E28"/>
    </sheetView>
  </sheetViews>
  <sheetFormatPr defaultColWidth="9.140625" defaultRowHeight="15"/>
  <cols>
    <col min="1" max="1" width="10.5703125" style="28" bestFit="1" customWidth="1"/>
    <col min="2" max="2" width="16.28515625" style="3" customWidth="1"/>
    <col min="3" max="3" width="42.85546875" style="3" customWidth="1"/>
    <col min="4" max="5" width="33.42578125" style="3" customWidth="1"/>
    <col min="6" max="6" width="38.85546875" style="3" customWidth="1"/>
    <col min="7" max="7" width="18.42578125" bestFit="1" customWidth="1"/>
    <col min="8" max="8" width="11.5703125" bestFit="1" customWidth="1"/>
    <col min="10" max="10" width="29.140625" customWidth="1"/>
    <col min="11" max="11" width="56.5703125" customWidth="1"/>
    <col min="12" max="12" width="29.140625" customWidth="1"/>
    <col min="13" max="13" width="9.85546875" bestFit="1" customWidth="1"/>
    <col min="14" max="14" width="12.85546875" bestFit="1" customWidth="1"/>
    <col min="16" max="16384" width="9.140625" style="3"/>
  </cols>
  <sheetData>
    <row r="1" spans="1:15">
      <c r="A1" s="2" t="s">
        <v>55</v>
      </c>
      <c r="B1" s="3" t="str">
        <f>'20. LI3'!B1</f>
        <v>სს "ტერა ბანკი"</v>
      </c>
    </row>
    <row r="2" spans="1:15" ht="15.75">
      <c r="A2" s="2" t="s">
        <v>56</v>
      </c>
      <c r="B2" s="160">
        <f>'20. LI3'!B2</f>
        <v>44561</v>
      </c>
    </row>
    <row r="3" spans="1:15">
      <c r="A3" s="2"/>
      <c r="F3" s="159"/>
    </row>
    <row r="4" spans="1:15" ht="15.75" thickBot="1">
      <c r="A4" s="129" t="s">
        <v>148</v>
      </c>
      <c r="B4" s="29" t="s">
        <v>169</v>
      </c>
      <c r="D4" s="13"/>
      <c r="E4" s="13"/>
      <c r="F4" s="13"/>
    </row>
    <row r="5" spans="1:15" s="9" customFormat="1" ht="28.5">
      <c r="A5" s="87"/>
      <c r="B5" s="88"/>
      <c r="C5" s="88"/>
      <c r="D5" s="96" t="s">
        <v>139</v>
      </c>
      <c r="E5" s="96" t="s">
        <v>140</v>
      </c>
      <c r="F5" s="97" t="s">
        <v>107</v>
      </c>
      <c r="G5"/>
      <c r="H5"/>
      <c r="I5"/>
      <c r="J5"/>
      <c r="K5"/>
      <c r="L5"/>
      <c r="M5"/>
      <c r="N5"/>
      <c r="O5"/>
    </row>
    <row r="6" spans="1:15" ht="15" customHeight="1">
      <c r="A6" s="89">
        <v>1</v>
      </c>
      <c r="B6" s="249" t="s">
        <v>17</v>
      </c>
      <c r="C6" s="17" t="s">
        <v>14</v>
      </c>
      <c r="D6" s="193">
        <v>5</v>
      </c>
      <c r="E6" s="193">
        <v>3</v>
      </c>
      <c r="F6" s="193">
        <v>0</v>
      </c>
    </row>
    <row r="7" spans="1:15" ht="15" customHeight="1">
      <c r="A7" s="89">
        <v>2</v>
      </c>
      <c r="B7" s="249"/>
      <c r="C7" s="17" t="s">
        <v>112</v>
      </c>
      <c r="D7" s="212">
        <v>1041387.84</v>
      </c>
      <c r="E7" s="212">
        <v>112500</v>
      </c>
      <c r="F7" s="213">
        <v>0</v>
      </c>
    </row>
    <row r="8" spans="1:15" ht="15" customHeight="1">
      <c r="A8" s="89">
        <v>3</v>
      </c>
      <c r="B8" s="249"/>
      <c r="C8" s="209" t="s">
        <v>108</v>
      </c>
      <c r="D8" s="193">
        <v>1014000</v>
      </c>
      <c r="E8" s="193">
        <v>112500</v>
      </c>
      <c r="F8" s="193">
        <v>0</v>
      </c>
    </row>
    <row r="9" spans="1:15" ht="15" customHeight="1">
      <c r="A9" s="90">
        <v>4</v>
      </c>
      <c r="B9" s="249"/>
      <c r="C9" s="30" t="s">
        <v>15</v>
      </c>
      <c r="D9" s="193">
        <v>0</v>
      </c>
      <c r="E9" s="193">
        <v>0</v>
      </c>
      <c r="F9" s="193">
        <v>0</v>
      </c>
    </row>
    <row r="10" spans="1:15" ht="30" customHeight="1">
      <c r="A10" s="90">
        <v>5</v>
      </c>
      <c r="B10" s="249"/>
      <c r="C10" s="209" t="s">
        <v>16</v>
      </c>
      <c r="D10" s="193">
        <v>0</v>
      </c>
      <c r="E10" s="193">
        <v>0</v>
      </c>
      <c r="F10" s="193">
        <v>0</v>
      </c>
    </row>
    <row r="11" spans="1:15" ht="15" customHeight="1">
      <c r="A11" s="90">
        <v>6</v>
      </c>
      <c r="B11" s="249"/>
      <c r="C11" s="30" t="s">
        <v>15</v>
      </c>
      <c r="D11" s="193">
        <v>0</v>
      </c>
      <c r="E11" s="193">
        <v>0</v>
      </c>
      <c r="F11" s="193">
        <v>0</v>
      </c>
    </row>
    <row r="12" spans="1:15" ht="15" customHeight="1">
      <c r="A12" s="90">
        <v>7</v>
      </c>
      <c r="B12" s="249"/>
      <c r="C12" s="209" t="s">
        <v>130</v>
      </c>
      <c r="D12" s="193">
        <v>27387.839999999997</v>
      </c>
      <c r="E12" s="193">
        <v>0</v>
      </c>
      <c r="F12" s="193">
        <v>0</v>
      </c>
    </row>
    <row r="13" spans="1:15" ht="15" customHeight="1">
      <c r="A13" s="90">
        <v>8</v>
      </c>
      <c r="B13" s="249"/>
      <c r="C13" s="30" t="s">
        <v>15</v>
      </c>
      <c r="D13" s="193">
        <v>0</v>
      </c>
      <c r="E13" s="193">
        <v>0</v>
      </c>
      <c r="F13" s="193">
        <v>0</v>
      </c>
    </row>
    <row r="14" spans="1:15" ht="15" customHeight="1">
      <c r="A14" s="90">
        <v>9</v>
      </c>
      <c r="B14" s="249" t="s">
        <v>141</v>
      </c>
      <c r="C14" s="17" t="s">
        <v>14</v>
      </c>
      <c r="D14" s="193">
        <v>5</v>
      </c>
      <c r="E14" s="193">
        <v>3</v>
      </c>
      <c r="F14" s="193">
        <v>0</v>
      </c>
    </row>
    <row r="15" spans="1:15" ht="15" customHeight="1">
      <c r="A15" s="90">
        <v>10</v>
      </c>
      <c r="B15" s="249"/>
      <c r="C15" s="17" t="s">
        <v>142</v>
      </c>
      <c r="D15" s="210">
        <v>244599.83</v>
      </c>
      <c r="E15" s="210">
        <v>0</v>
      </c>
      <c r="F15" s="211">
        <v>0</v>
      </c>
    </row>
    <row r="16" spans="1:15" ht="15" customHeight="1">
      <c r="A16" s="90">
        <v>11</v>
      </c>
      <c r="B16" s="249"/>
      <c r="C16" s="209" t="s">
        <v>109</v>
      </c>
      <c r="D16" s="193">
        <v>234801.83</v>
      </c>
      <c r="E16" s="193">
        <v>0</v>
      </c>
      <c r="F16" s="193">
        <v>0</v>
      </c>
    </row>
    <row r="17" spans="1:6" ht="15" customHeight="1">
      <c r="A17" s="90">
        <v>12</v>
      </c>
      <c r="B17" s="249"/>
      <c r="C17" s="30" t="s">
        <v>15</v>
      </c>
      <c r="D17" s="193">
        <v>0</v>
      </c>
      <c r="E17" s="193">
        <v>0</v>
      </c>
      <c r="F17" s="193">
        <v>0</v>
      </c>
    </row>
    <row r="18" spans="1:6" ht="30" customHeight="1">
      <c r="A18" s="90">
        <v>13</v>
      </c>
      <c r="B18" s="249"/>
      <c r="C18" s="209" t="s">
        <v>16</v>
      </c>
      <c r="D18" s="193">
        <v>0</v>
      </c>
      <c r="E18" s="193">
        <v>0</v>
      </c>
      <c r="F18" s="193">
        <v>0</v>
      </c>
    </row>
    <row r="19" spans="1:6" ht="15" customHeight="1">
      <c r="A19" s="90">
        <v>14</v>
      </c>
      <c r="B19" s="249"/>
      <c r="C19" s="30" t="s">
        <v>15</v>
      </c>
      <c r="D19" s="193">
        <v>0</v>
      </c>
      <c r="E19" s="193">
        <v>0</v>
      </c>
      <c r="F19" s="193">
        <v>0</v>
      </c>
    </row>
    <row r="20" spans="1:6" ht="15" customHeight="1">
      <c r="A20" s="90">
        <v>15</v>
      </c>
      <c r="B20" s="249"/>
      <c r="C20" s="209" t="s">
        <v>130</v>
      </c>
      <c r="D20" s="193">
        <v>9798</v>
      </c>
      <c r="E20" s="193">
        <v>0</v>
      </c>
      <c r="F20" s="193">
        <v>0</v>
      </c>
    </row>
    <row r="21" spans="1:6" ht="15" customHeight="1">
      <c r="A21" s="90">
        <v>16</v>
      </c>
      <c r="B21" s="249"/>
      <c r="C21" s="30" t="s">
        <v>15</v>
      </c>
      <c r="D21" s="193">
        <v>0</v>
      </c>
      <c r="E21" s="193">
        <v>0</v>
      </c>
      <c r="F21" s="193">
        <v>0</v>
      </c>
    </row>
    <row r="22" spans="1:6" ht="15" customHeight="1" thickBot="1">
      <c r="A22" s="91">
        <v>17</v>
      </c>
      <c r="B22" s="250" t="s">
        <v>111</v>
      </c>
      <c r="C22" s="250"/>
      <c r="D22" s="194">
        <v>1285987.67</v>
      </c>
      <c r="E22" s="194">
        <v>112500</v>
      </c>
      <c r="F22" s="195">
        <v>0</v>
      </c>
    </row>
    <row r="23" spans="1:6">
      <c r="D23" s="163"/>
      <c r="E23" s="163"/>
      <c r="F23" s="163"/>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C35" sqref="C35"/>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55</v>
      </c>
      <c r="B1" s="3" t="str">
        <f>'20. LI3'!B1</f>
        <v>სს "ტერა ბანკი"</v>
      </c>
    </row>
    <row r="2" spans="1:12" ht="15">
      <c r="A2" s="3" t="s">
        <v>56</v>
      </c>
      <c r="B2" s="160">
        <f>'20. LI3'!B2</f>
        <v>44561</v>
      </c>
      <c r="C2" s="31"/>
      <c r="D2" s="31"/>
      <c r="E2" s="31"/>
      <c r="F2" s="31"/>
      <c r="G2" s="31"/>
      <c r="H2" s="31"/>
      <c r="I2" s="31"/>
      <c r="J2" s="31"/>
      <c r="K2" s="31"/>
      <c r="L2" s="31"/>
    </row>
    <row r="3" spans="1:12">
      <c r="B3" s="31"/>
      <c r="C3" s="31"/>
      <c r="D3" s="31"/>
      <c r="E3" s="31"/>
      <c r="F3" s="31"/>
      <c r="G3" s="31"/>
      <c r="H3" s="31"/>
      <c r="I3" s="31"/>
      <c r="J3" s="31"/>
      <c r="K3" s="31"/>
      <c r="L3" s="31"/>
    </row>
    <row r="4" spans="1:12" ht="13.5" thickBot="1">
      <c r="A4" s="129" t="s">
        <v>149</v>
      </c>
      <c r="B4" s="31" t="s">
        <v>115</v>
      </c>
      <c r="C4" s="32"/>
      <c r="D4" s="32"/>
      <c r="E4" s="32"/>
      <c r="F4" s="32"/>
      <c r="G4" s="32"/>
      <c r="H4" s="32"/>
      <c r="I4" s="32"/>
      <c r="J4" s="32"/>
      <c r="K4" s="32"/>
      <c r="L4" s="32"/>
    </row>
    <row r="5" spans="1:12" ht="28.5">
      <c r="A5" s="24"/>
      <c r="B5" s="61"/>
      <c r="C5" s="113" t="s">
        <v>139</v>
      </c>
      <c r="D5" s="113" t="s">
        <v>13</v>
      </c>
      <c r="E5" s="114" t="s">
        <v>118</v>
      </c>
      <c r="F5" s="32"/>
      <c r="G5" s="32"/>
      <c r="H5" s="32"/>
      <c r="I5" s="32"/>
      <c r="J5" s="32"/>
      <c r="K5" s="32"/>
      <c r="L5" s="32"/>
    </row>
    <row r="6" spans="1:12">
      <c r="A6" s="251" t="s">
        <v>18</v>
      </c>
      <c r="B6" s="116" t="s">
        <v>14</v>
      </c>
      <c r="C6" s="139"/>
      <c r="D6" s="139"/>
      <c r="E6" s="140"/>
      <c r="F6" s="32"/>
      <c r="G6" s="32"/>
      <c r="H6" s="32"/>
      <c r="I6" s="32"/>
      <c r="J6" s="32"/>
      <c r="K6" s="32"/>
      <c r="L6" s="32"/>
    </row>
    <row r="7" spans="1:12" ht="14.25">
      <c r="A7" s="251"/>
      <c r="B7" s="115" t="s">
        <v>110</v>
      </c>
      <c r="C7" s="139"/>
      <c r="D7" s="139"/>
      <c r="E7" s="140"/>
      <c r="F7" s="32"/>
      <c r="G7" s="32"/>
      <c r="H7" s="32"/>
      <c r="I7" s="32"/>
      <c r="J7" s="32"/>
      <c r="K7" s="32"/>
      <c r="L7" s="32"/>
    </row>
    <row r="8" spans="1:12" ht="14.25">
      <c r="A8" s="251" t="s">
        <v>70</v>
      </c>
      <c r="B8" s="115" t="s">
        <v>14</v>
      </c>
      <c r="C8" s="139"/>
      <c r="D8" s="139"/>
      <c r="E8" s="168"/>
      <c r="F8" s="32"/>
      <c r="G8" s="32"/>
      <c r="H8" s="32"/>
      <c r="I8" s="32"/>
      <c r="J8" s="32"/>
      <c r="K8" s="32"/>
      <c r="L8" s="32"/>
    </row>
    <row r="9" spans="1:12" ht="14.25">
      <c r="A9" s="251"/>
      <c r="B9" s="115" t="s">
        <v>12</v>
      </c>
      <c r="C9" s="143">
        <f>C10+C11+C12+C13</f>
        <v>0</v>
      </c>
      <c r="D9" s="143">
        <f>D10+D11+D12+D13</f>
        <v>0</v>
      </c>
      <c r="E9" s="143">
        <f>E10+E11+E12+E13</f>
        <v>0</v>
      </c>
      <c r="F9" s="32"/>
      <c r="G9" s="32"/>
      <c r="H9" s="32"/>
      <c r="I9" s="32"/>
      <c r="J9" s="32"/>
      <c r="K9" s="32"/>
      <c r="L9" s="32"/>
    </row>
    <row r="10" spans="1:12" ht="14.25">
      <c r="A10" s="251"/>
      <c r="B10" s="117" t="s">
        <v>19</v>
      </c>
      <c r="C10" s="139"/>
      <c r="D10" s="139"/>
      <c r="E10" s="169"/>
      <c r="F10" s="32"/>
      <c r="G10" s="32"/>
      <c r="H10" s="32"/>
      <c r="I10" s="32"/>
      <c r="J10" s="32"/>
      <c r="K10" s="32"/>
      <c r="L10" s="32"/>
    </row>
    <row r="11" spans="1:12" ht="14.25">
      <c r="A11" s="251"/>
      <c r="B11" s="117" t="s">
        <v>134</v>
      </c>
      <c r="C11" s="139"/>
      <c r="D11" s="139"/>
      <c r="E11" s="140"/>
      <c r="F11" s="32"/>
      <c r="G11" s="32"/>
      <c r="H11" s="32"/>
      <c r="I11" s="32"/>
      <c r="J11" s="32"/>
      <c r="K11" s="32"/>
      <c r="L11" s="32"/>
    </row>
    <row r="12" spans="1:12" ht="28.5">
      <c r="A12" s="251"/>
      <c r="B12" s="117" t="s">
        <v>135</v>
      </c>
      <c r="C12" s="139"/>
      <c r="D12" s="139"/>
      <c r="E12" s="140"/>
      <c r="F12" s="32"/>
      <c r="G12" s="32"/>
      <c r="H12" s="32"/>
      <c r="I12" s="32"/>
      <c r="J12" s="32"/>
      <c r="K12" s="32"/>
      <c r="L12" s="32"/>
    </row>
    <row r="13" spans="1:12" ht="14.25">
      <c r="A13" s="251"/>
      <c r="B13" s="117" t="s">
        <v>136</v>
      </c>
      <c r="C13" s="139"/>
      <c r="D13" s="139"/>
      <c r="E13" s="168"/>
      <c r="F13" s="32"/>
      <c r="G13" s="32"/>
      <c r="H13" s="32"/>
      <c r="I13" s="32"/>
      <c r="J13" s="32"/>
      <c r="K13" s="32"/>
      <c r="L13" s="32"/>
    </row>
    <row r="14" spans="1:12" ht="14.25">
      <c r="A14" s="251" t="s">
        <v>138</v>
      </c>
      <c r="B14" s="115" t="s">
        <v>14</v>
      </c>
      <c r="C14" s="139"/>
      <c r="D14" s="139"/>
      <c r="E14" s="140"/>
      <c r="F14" s="32"/>
      <c r="G14" s="32"/>
      <c r="H14" s="32"/>
      <c r="I14" s="32"/>
      <c r="J14" s="32"/>
      <c r="K14" s="32"/>
      <c r="L14" s="32"/>
    </row>
    <row r="15" spans="1:12" ht="14.25">
      <c r="A15" s="251"/>
      <c r="B15" s="115" t="s">
        <v>12</v>
      </c>
      <c r="C15" s="143">
        <f>C16+C17+C18+C19</f>
        <v>0</v>
      </c>
      <c r="D15" s="143">
        <f>D16+D17+D18+D19</f>
        <v>0</v>
      </c>
      <c r="E15" s="143">
        <f>E16+E17+E18+E19</f>
        <v>0</v>
      </c>
      <c r="F15" s="32"/>
      <c r="G15" s="32"/>
      <c r="H15" s="32"/>
      <c r="I15" s="32"/>
      <c r="J15" s="32"/>
      <c r="K15" s="32"/>
      <c r="L15" s="32"/>
    </row>
    <row r="16" spans="1:12" ht="14.25">
      <c r="A16" s="251"/>
      <c r="B16" s="117" t="s">
        <v>19</v>
      </c>
      <c r="C16" s="139"/>
      <c r="D16" s="139"/>
      <c r="E16" s="140"/>
      <c r="F16" s="32"/>
      <c r="G16" s="32"/>
      <c r="H16" s="32"/>
      <c r="I16" s="32"/>
      <c r="J16" s="32"/>
      <c r="K16" s="32"/>
      <c r="L16" s="32"/>
    </row>
    <row r="17" spans="1:12" ht="14.25">
      <c r="A17" s="252"/>
      <c r="B17" s="121" t="s">
        <v>134</v>
      </c>
      <c r="C17" s="144"/>
      <c r="D17" s="144"/>
      <c r="E17" s="145"/>
      <c r="F17" s="32"/>
      <c r="G17" s="32"/>
      <c r="H17" s="32"/>
      <c r="I17" s="32"/>
      <c r="J17" s="32"/>
      <c r="K17" s="32"/>
      <c r="L17" s="32"/>
    </row>
    <row r="18" spans="1:12" ht="28.5">
      <c r="A18" s="252"/>
      <c r="B18" s="121" t="s">
        <v>135</v>
      </c>
      <c r="C18" s="144"/>
      <c r="D18" s="144"/>
      <c r="E18" s="145"/>
      <c r="F18" s="32"/>
      <c r="G18" s="32"/>
      <c r="H18" s="32"/>
      <c r="I18" s="32"/>
      <c r="J18" s="32"/>
      <c r="K18" s="32"/>
      <c r="L18" s="32"/>
    </row>
    <row r="19" spans="1:12" ht="15" thickBot="1">
      <c r="A19" s="253"/>
      <c r="B19" s="118" t="s">
        <v>136</v>
      </c>
      <c r="C19" s="141"/>
      <c r="D19" s="141"/>
      <c r="E19" s="142"/>
      <c r="F19" s="32"/>
      <c r="G19" s="32"/>
      <c r="H19" s="32"/>
      <c r="I19" s="32"/>
      <c r="J19" s="32"/>
      <c r="K19" s="32"/>
      <c r="L19" s="32"/>
    </row>
    <row r="20" spans="1:12">
      <c r="A20" s="31"/>
      <c r="B20" s="32"/>
      <c r="C20" s="32"/>
      <c r="D20" s="32"/>
      <c r="E20" s="32"/>
      <c r="F20" s="32"/>
      <c r="G20" s="32"/>
      <c r="H20" s="32"/>
      <c r="I20" s="32"/>
      <c r="J20" s="32"/>
      <c r="K20" s="32"/>
      <c r="L20" s="32"/>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O34"/>
  <sheetViews>
    <sheetView zoomScale="85" zoomScaleNormal="85" workbookViewId="0">
      <pane xSplit="2" ySplit="6" topLeftCell="C7" activePane="bottomRight" state="frozen"/>
      <selection activeCell="B33" sqref="B33:C33"/>
      <selection pane="topRight" activeCell="B33" sqref="B33:C33"/>
      <selection pane="bottomLeft" activeCell="B33" sqref="B33:C33"/>
      <selection pane="bottomRight" activeCell="C22" sqref="C22"/>
    </sheetView>
  </sheetViews>
  <sheetFormatPr defaultColWidth="9.140625" defaultRowHeight="15"/>
  <cols>
    <col min="1" max="1" width="10.5703125" style="3" bestFit="1" customWidth="1"/>
    <col min="2" max="2" width="54.7109375" style="3" customWidth="1"/>
    <col min="3" max="3" width="26.7109375" style="3" customWidth="1"/>
    <col min="4" max="4" width="34.85546875" style="3" customWidth="1"/>
    <col min="5" max="5" width="26.7109375" style="3" customWidth="1"/>
    <col min="6" max="6" width="25.5703125" style="3" customWidth="1"/>
    <col min="7" max="7" width="25" style="3" customWidth="1"/>
    <col min="8" max="10" width="9.140625" style="3"/>
    <col min="11" max="11" width="26.7109375" customWidth="1"/>
    <col min="12" max="12" width="34.85546875" customWidth="1"/>
    <col min="13" max="13" width="26.7109375" customWidth="1"/>
    <col min="14" max="14" width="25.5703125" customWidth="1"/>
    <col min="15" max="15" width="25" customWidth="1"/>
    <col min="16" max="16384" width="9.140625" style="3"/>
  </cols>
  <sheetData>
    <row r="1" spans="1:15">
      <c r="A1" s="3" t="s">
        <v>55</v>
      </c>
      <c r="B1" s="3" t="str">
        <f>'20. LI3'!B1</f>
        <v>სს "ტერა ბანკი"</v>
      </c>
    </row>
    <row r="2" spans="1:15" ht="15.75">
      <c r="A2" s="3" t="s">
        <v>56</v>
      </c>
      <c r="B2" s="160">
        <f>'20. LI3'!B2</f>
        <v>44561</v>
      </c>
    </row>
    <row r="3" spans="1:15">
      <c r="B3" s="15"/>
    </row>
    <row r="4" spans="1:15" ht="15.75" thickBot="1">
      <c r="A4" s="129" t="s">
        <v>150</v>
      </c>
      <c r="B4" s="95" t="s">
        <v>117</v>
      </c>
    </row>
    <row r="5" spans="1:15" s="15" customFormat="1">
      <c r="A5" s="92"/>
      <c r="B5" s="64"/>
      <c r="C5" s="93" t="s">
        <v>0</v>
      </c>
      <c r="D5" s="37" t="s">
        <v>1</v>
      </c>
      <c r="E5" s="37" t="s">
        <v>2</v>
      </c>
      <c r="F5" s="37" t="s">
        <v>3</v>
      </c>
      <c r="G5" s="36" t="s">
        <v>4</v>
      </c>
      <c r="K5"/>
      <c r="L5"/>
      <c r="M5"/>
      <c r="N5"/>
      <c r="O5"/>
    </row>
    <row r="6" spans="1:15" ht="99.75">
      <c r="A6" s="94"/>
      <c r="B6" s="33"/>
      <c r="C6" s="119" t="s">
        <v>105</v>
      </c>
      <c r="D6" s="112" t="s">
        <v>103</v>
      </c>
      <c r="E6" s="112" t="s">
        <v>24</v>
      </c>
      <c r="F6" s="112" t="s">
        <v>23</v>
      </c>
      <c r="G6" s="120" t="s">
        <v>22</v>
      </c>
    </row>
    <row r="7" spans="1:15">
      <c r="A7" s="94">
        <v>1</v>
      </c>
      <c r="B7" s="122" t="s">
        <v>139</v>
      </c>
      <c r="C7" s="202">
        <v>217800</v>
      </c>
      <c r="D7" s="202">
        <v>0</v>
      </c>
      <c r="E7" s="202">
        <v>0</v>
      </c>
      <c r="F7" s="202">
        <v>0</v>
      </c>
      <c r="G7" s="202">
        <v>234801.83</v>
      </c>
    </row>
    <row r="8" spans="1:15">
      <c r="A8" s="94">
        <v>2</v>
      </c>
      <c r="B8" s="34" t="s">
        <v>20</v>
      </c>
      <c r="C8" s="215">
        <v>217800</v>
      </c>
      <c r="D8" s="204">
        <v>0</v>
      </c>
      <c r="E8" s="204">
        <v>0</v>
      </c>
      <c r="F8" s="204">
        <v>0</v>
      </c>
      <c r="G8" s="205">
        <v>234801.83</v>
      </c>
    </row>
    <row r="9" spans="1:15">
      <c r="A9" s="94">
        <v>3</v>
      </c>
      <c r="B9" s="34" t="s">
        <v>21</v>
      </c>
      <c r="C9" s="203">
        <v>0</v>
      </c>
      <c r="D9" s="204">
        <v>0</v>
      </c>
      <c r="E9" s="204">
        <v>0</v>
      </c>
      <c r="F9" s="204">
        <v>0</v>
      </c>
      <c r="G9" s="205">
        <v>0</v>
      </c>
    </row>
    <row r="10" spans="1:15">
      <c r="A10" s="94">
        <v>4</v>
      </c>
      <c r="B10" s="35" t="s">
        <v>132</v>
      </c>
      <c r="C10" s="203">
        <v>0</v>
      </c>
      <c r="D10" s="204">
        <v>0</v>
      </c>
      <c r="E10" s="204">
        <v>0</v>
      </c>
      <c r="F10" s="204">
        <v>0</v>
      </c>
      <c r="G10" s="205">
        <v>0</v>
      </c>
    </row>
    <row r="11" spans="1:15">
      <c r="A11" s="94">
        <v>5</v>
      </c>
      <c r="B11" s="34" t="s">
        <v>133</v>
      </c>
      <c r="C11" s="203">
        <v>0</v>
      </c>
      <c r="D11" s="204">
        <v>0</v>
      </c>
      <c r="E11" s="204">
        <v>0</v>
      </c>
      <c r="F11" s="204">
        <v>0</v>
      </c>
      <c r="G11" s="205">
        <v>0</v>
      </c>
    </row>
    <row r="12" spans="1:15">
      <c r="A12" s="94">
        <v>6</v>
      </c>
      <c r="B12" s="17" t="s">
        <v>140</v>
      </c>
      <c r="C12" s="196">
        <v>0</v>
      </c>
      <c r="D12" s="196">
        <v>0</v>
      </c>
      <c r="E12" s="196">
        <v>0</v>
      </c>
      <c r="F12" s="196">
        <v>0</v>
      </c>
      <c r="G12" s="197">
        <v>0</v>
      </c>
    </row>
    <row r="13" spans="1:15">
      <c r="A13" s="94">
        <v>7</v>
      </c>
      <c r="B13" s="34" t="s">
        <v>20</v>
      </c>
      <c r="C13" s="198">
        <v>0</v>
      </c>
      <c r="D13" s="198">
        <v>0</v>
      </c>
      <c r="E13" s="198">
        <v>0</v>
      </c>
      <c r="F13" s="198">
        <v>0</v>
      </c>
      <c r="G13" s="199">
        <v>0</v>
      </c>
    </row>
    <row r="14" spans="1:15">
      <c r="A14" s="94">
        <v>8</v>
      </c>
      <c r="B14" s="34" t="s">
        <v>21</v>
      </c>
      <c r="C14" s="198">
        <v>0</v>
      </c>
      <c r="D14" s="198">
        <v>0</v>
      </c>
      <c r="E14" s="198">
        <v>0</v>
      </c>
      <c r="F14" s="198">
        <v>0</v>
      </c>
      <c r="G14" s="199">
        <v>0</v>
      </c>
    </row>
    <row r="15" spans="1:15">
      <c r="A15" s="94">
        <v>9</v>
      </c>
      <c r="B15" s="35" t="s">
        <v>132</v>
      </c>
      <c r="C15" s="198">
        <v>0</v>
      </c>
      <c r="D15" s="198">
        <v>0</v>
      </c>
      <c r="E15" s="198">
        <v>0</v>
      </c>
      <c r="F15" s="198">
        <v>0</v>
      </c>
      <c r="G15" s="199">
        <v>0</v>
      </c>
    </row>
    <row r="16" spans="1:15">
      <c r="A16" s="94">
        <v>10</v>
      </c>
      <c r="B16" s="34" t="s">
        <v>133</v>
      </c>
      <c r="C16" s="198">
        <v>0</v>
      </c>
      <c r="D16" s="198">
        <v>0</v>
      </c>
      <c r="E16" s="198">
        <v>0</v>
      </c>
      <c r="F16" s="198">
        <v>0</v>
      </c>
      <c r="G16" s="199">
        <v>0</v>
      </c>
    </row>
    <row r="17" spans="1:7">
      <c r="A17" s="94">
        <v>11</v>
      </c>
      <c r="B17" s="17" t="s">
        <v>104</v>
      </c>
      <c r="C17" s="196">
        <v>0</v>
      </c>
      <c r="D17" s="196">
        <v>0</v>
      </c>
      <c r="E17" s="196">
        <v>0</v>
      </c>
      <c r="F17" s="196">
        <v>0</v>
      </c>
      <c r="G17" s="197">
        <v>0</v>
      </c>
    </row>
    <row r="18" spans="1:7">
      <c r="A18" s="94">
        <v>12</v>
      </c>
      <c r="B18" s="34" t="s">
        <v>20</v>
      </c>
      <c r="C18" s="198">
        <v>0</v>
      </c>
      <c r="D18" s="198">
        <v>0</v>
      </c>
      <c r="E18" s="198">
        <v>0</v>
      </c>
      <c r="F18" s="198">
        <v>0</v>
      </c>
      <c r="G18" s="199">
        <v>0</v>
      </c>
    </row>
    <row r="19" spans="1:7">
      <c r="A19" s="94">
        <v>13</v>
      </c>
      <c r="B19" s="34" t="s">
        <v>21</v>
      </c>
      <c r="C19" s="198">
        <v>0</v>
      </c>
      <c r="D19" s="198">
        <v>0</v>
      </c>
      <c r="E19" s="198">
        <v>0</v>
      </c>
      <c r="F19" s="198">
        <v>0</v>
      </c>
      <c r="G19" s="199">
        <v>0</v>
      </c>
    </row>
    <row r="20" spans="1:7">
      <c r="A20" s="94">
        <v>14</v>
      </c>
      <c r="B20" s="35" t="s">
        <v>132</v>
      </c>
      <c r="C20" s="198">
        <v>0</v>
      </c>
      <c r="D20" s="198">
        <v>0</v>
      </c>
      <c r="E20" s="198">
        <v>0</v>
      </c>
      <c r="F20" s="198">
        <v>0</v>
      </c>
      <c r="G20" s="199">
        <v>0</v>
      </c>
    </row>
    <row r="21" spans="1:7">
      <c r="A21" s="94">
        <v>15</v>
      </c>
      <c r="B21" s="34" t="s">
        <v>133</v>
      </c>
      <c r="C21" s="198">
        <v>0</v>
      </c>
      <c r="D21" s="198">
        <v>0</v>
      </c>
      <c r="E21" s="198">
        <v>0</v>
      </c>
      <c r="F21" s="198">
        <v>0</v>
      </c>
      <c r="G21" s="199">
        <v>0</v>
      </c>
    </row>
    <row r="22" spans="1:7" ht="15.75" thickBot="1">
      <c r="A22" s="94">
        <v>16</v>
      </c>
      <c r="B22" s="57" t="s">
        <v>7</v>
      </c>
      <c r="C22" s="200">
        <v>0</v>
      </c>
      <c r="D22" s="200">
        <v>0</v>
      </c>
      <c r="E22" s="200">
        <v>0</v>
      </c>
      <c r="F22" s="200">
        <v>0</v>
      </c>
      <c r="G22" s="201">
        <v>0</v>
      </c>
    </row>
    <row r="24" spans="1:7">
      <c r="B24"/>
      <c r="C24"/>
      <c r="D24"/>
      <c r="E24"/>
      <c r="F24"/>
    </row>
    <row r="25" spans="1:7">
      <c r="B25"/>
      <c r="C25"/>
      <c r="D25"/>
      <c r="E25"/>
      <c r="F25"/>
    </row>
    <row r="26" spans="1:7">
      <c r="B26"/>
      <c r="C26"/>
      <c r="D26"/>
      <c r="E26"/>
      <c r="F26"/>
    </row>
    <row r="27" spans="1:7">
      <c r="B27"/>
      <c r="C27"/>
      <c r="D27"/>
      <c r="E27"/>
      <c r="F27"/>
    </row>
    <row r="28" spans="1:7">
      <c r="B28"/>
      <c r="C28"/>
      <c r="D28"/>
      <c r="E28"/>
      <c r="F28"/>
    </row>
    <row r="29" spans="1:7">
      <c r="B29"/>
      <c r="C29"/>
      <c r="D29"/>
      <c r="E29"/>
      <c r="F29"/>
    </row>
    <row r="30" spans="1:7">
      <c r="B30"/>
      <c r="C30"/>
      <c r="D30"/>
      <c r="E30"/>
      <c r="F30"/>
    </row>
    <row r="31" spans="1:7">
      <c r="B31"/>
      <c r="C31"/>
      <c r="D31"/>
      <c r="E31"/>
      <c r="F31"/>
    </row>
    <row r="32" spans="1:7">
      <c r="B32"/>
      <c r="C32"/>
      <c r="D32"/>
      <c r="E32"/>
      <c r="F32"/>
    </row>
    <row r="33" spans="2:6">
      <c r="B33"/>
      <c r="C33"/>
      <c r="D33"/>
      <c r="E33"/>
      <c r="F33"/>
    </row>
    <row r="34" spans="2:6">
      <c r="B34"/>
      <c r="C34"/>
      <c r="D34"/>
      <c r="E34"/>
      <c r="F34"/>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5"/>
  <sheetViews>
    <sheetView zoomScale="85" zoomScaleNormal="85" workbookViewId="0">
      <pane xSplit="2" ySplit="8" topLeftCell="C9" activePane="bottomRight" state="frozen"/>
      <selection activeCell="B33" sqref="B33:C33"/>
      <selection pane="topRight" activeCell="B33" sqref="B33:C33"/>
      <selection pane="bottomLeft" activeCell="B33" sqref="B33:C33"/>
      <selection pane="bottomRight" activeCell="B36" sqref="B36"/>
    </sheetView>
  </sheetViews>
  <sheetFormatPr defaultColWidth="9.140625" defaultRowHeight="12.75"/>
  <cols>
    <col min="1" max="1" width="10.5703125" style="3" bestFit="1" customWidth="1"/>
    <col min="2" max="2" width="89.140625" style="3" bestFit="1" customWidth="1"/>
    <col min="3" max="3" width="15.140625" style="18" customWidth="1"/>
    <col min="4" max="5" width="13.7109375" style="18" customWidth="1"/>
    <col min="6" max="6" width="16.28515625" style="18" customWidth="1"/>
    <col min="7" max="8" width="13.7109375" style="18" customWidth="1"/>
    <col min="9" max="9" width="17.5703125" style="18" customWidth="1"/>
    <col min="10" max="10" width="14.5703125" style="18" customWidth="1"/>
    <col min="11" max="12" width="13.7109375" style="18" customWidth="1"/>
    <col min="13" max="13" width="15" style="18" customWidth="1"/>
    <col min="14" max="15" width="13.7109375" style="18" customWidth="1"/>
    <col min="16" max="17" width="15.7109375" style="18" customWidth="1"/>
    <col min="18" max="18" width="9.140625" style="18"/>
    <col min="19" max="16384" width="9.140625" style="3"/>
  </cols>
  <sheetData>
    <row r="1" spans="1:15">
      <c r="A1" s="3" t="s">
        <v>55</v>
      </c>
      <c r="B1" s="3" t="str">
        <f>'20. LI3'!B1</f>
        <v>სს "ტერა ბანკი"</v>
      </c>
    </row>
    <row r="2" spans="1:15" ht="15">
      <c r="A2" s="3" t="s">
        <v>56</v>
      </c>
      <c r="B2" s="160">
        <f>'20. LI3'!B2</f>
        <v>44561</v>
      </c>
    </row>
    <row r="4" spans="1:15" ht="13.5" thickBot="1">
      <c r="A4" s="129" t="s">
        <v>151</v>
      </c>
      <c r="B4" s="52" t="s">
        <v>116</v>
      </c>
    </row>
    <row r="5" spans="1:15">
      <c r="A5" s="56"/>
      <c r="B5" s="58"/>
      <c r="C5" s="41" t="s">
        <v>0</v>
      </c>
      <c r="D5" s="41" t="s">
        <v>1</v>
      </c>
      <c r="E5" s="41" t="s">
        <v>2</v>
      </c>
      <c r="F5" s="41" t="s">
        <v>3</v>
      </c>
      <c r="G5" s="41" t="s">
        <v>4</v>
      </c>
      <c r="H5" s="41" t="s">
        <v>5</v>
      </c>
      <c r="I5" s="41" t="s">
        <v>90</v>
      </c>
      <c r="J5" s="41" t="s">
        <v>91</v>
      </c>
      <c r="K5" s="41" t="s">
        <v>92</v>
      </c>
      <c r="L5" s="41" t="s">
        <v>93</v>
      </c>
      <c r="M5" s="41" t="s">
        <v>94</v>
      </c>
      <c r="N5" s="41" t="s">
        <v>95</v>
      </c>
      <c r="O5" s="42" t="s">
        <v>98</v>
      </c>
    </row>
    <row r="6" spans="1:15">
      <c r="A6" s="21"/>
      <c r="B6" s="5"/>
      <c r="C6" s="254" t="s">
        <v>59</v>
      </c>
      <c r="D6" s="254"/>
      <c r="E6" s="254"/>
      <c r="F6" s="256" t="s">
        <v>60</v>
      </c>
      <c r="G6" s="256"/>
      <c r="H6" s="256"/>
      <c r="I6" s="256"/>
      <c r="J6" s="256"/>
      <c r="K6" s="256"/>
      <c r="L6" s="256"/>
      <c r="M6" s="256" t="s">
        <v>61</v>
      </c>
      <c r="N6" s="256"/>
      <c r="O6" s="255"/>
    </row>
    <row r="7" spans="1:15" ht="15" customHeight="1">
      <c r="A7" s="21"/>
      <c r="B7" s="5"/>
      <c r="C7" s="256" t="s">
        <v>62</v>
      </c>
      <c r="D7" s="256" t="s">
        <v>63</v>
      </c>
      <c r="E7" s="256" t="s">
        <v>96</v>
      </c>
      <c r="F7" s="256" t="s">
        <v>64</v>
      </c>
      <c r="G7" s="256"/>
      <c r="H7" s="256" t="s">
        <v>65</v>
      </c>
      <c r="I7" s="256" t="s">
        <v>66</v>
      </c>
      <c r="J7" s="256"/>
      <c r="K7" s="257" t="s">
        <v>8</v>
      </c>
      <c r="L7" s="257"/>
      <c r="M7" s="254" t="s">
        <v>97</v>
      </c>
      <c r="N7" s="254" t="s">
        <v>101</v>
      </c>
      <c r="O7" s="255" t="s">
        <v>102</v>
      </c>
    </row>
    <row r="8" spans="1:15" ht="25.5">
      <c r="A8" s="21"/>
      <c r="B8" s="5"/>
      <c r="C8" s="256"/>
      <c r="D8" s="256"/>
      <c r="E8" s="256"/>
      <c r="F8" s="40" t="s">
        <v>15</v>
      </c>
      <c r="G8" s="40" t="s">
        <v>67</v>
      </c>
      <c r="H8" s="256"/>
      <c r="I8" s="40" t="s">
        <v>99</v>
      </c>
      <c r="J8" s="40" t="s">
        <v>100</v>
      </c>
      <c r="K8" s="53" t="s">
        <v>68</v>
      </c>
      <c r="L8" s="53" t="s">
        <v>69</v>
      </c>
      <c r="M8" s="254"/>
      <c r="N8" s="254"/>
      <c r="O8" s="255"/>
    </row>
    <row r="9" spans="1:15">
      <c r="A9" s="60"/>
      <c r="B9" s="55" t="s">
        <v>13</v>
      </c>
      <c r="C9" s="134"/>
      <c r="D9" s="134"/>
      <c r="E9" s="135"/>
      <c r="F9" s="146"/>
      <c r="G9" s="146"/>
      <c r="H9" s="135"/>
      <c r="I9" s="135"/>
      <c r="J9" s="135"/>
      <c r="K9" s="135"/>
      <c r="L9" s="135"/>
      <c r="M9" s="146"/>
      <c r="N9" s="146"/>
      <c r="O9" s="147"/>
    </row>
    <row r="10" spans="1:15">
      <c r="A10" s="21">
        <v>1</v>
      </c>
      <c r="B10" s="51" t="s">
        <v>87</v>
      </c>
      <c r="C10" s="148">
        <f>SUM(C11:C17)</f>
        <v>0</v>
      </c>
      <c r="D10" s="148">
        <f>SUM(D11:D17)</f>
        <v>0</v>
      </c>
      <c r="E10" s="148">
        <f>SUM(E11:E17)</f>
        <v>0</v>
      </c>
      <c r="F10" s="149">
        <f t="shared" ref="F10:O10" si="0">SUM(F11:F17)</f>
        <v>0</v>
      </c>
      <c r="G10" s="149">
        <f t="shared" si="0"/>
        <v>0</v>
      </c>
      <c r="H10" s="148">
        <f t="shared" si="0"/>
        <v>0</v>
      </c>
      <c r="I10" s="148">
        <f t="shared" si="0"/>
        <v>0</v>
      </c>
      <c r="J10" s="148">
        <f t="shared" si="0"/>
        <v>0</v>
      </c>
      <c r="K10" s="148">
        <f t="shared" si="0"/>
        <v>0</v>
      </c>
      <c r="L10" s="148">
        <f t="shared" si="0"/>
        <v>0</v>
      </c>
      <c r="M10" s="149">
        <f>SUM(M11:M17)</f>
        <v>0</v>
      </c>
      <c r="N10" s="149">
        <f t="shared" si="0"/>
        <v>0</v>
      </c>
      <c r="O10" s="150">
        <f t="shared" si="0"/>
        <v>0</v>
      </c>
    </row>
    <row r="11" spans="1:15">
      <c r="A11" s="21">
        <v>1.1000000000000001</v>
      </c>
      <c r="B11" s="5"/>
      <c r="C11" s="138"/>
      <c r="D11" s="138"/>
      <c r="E11" s="148">
        <f t="shared" ref="E11:E23" si="1">C11+D11</f>
        <v>0</v>
      </c>
      <c r="F11" s="138"/>
      <c r="G11" s="138"/>
      <c r="H11" s="138"/>
      <c r="I11" s="138"/>
      <c r="J11" s="138"/>
      <c r="K11" s="156"/>
      <c r="L11" s="156"/>
      <c r="M11" s="148">
        <f>C11+F11-H11-I11</f>
        <v>0</v>
      </c>
      <c r="N11" s="148">
        <f>D11+G11+H11-J11+K11-L11</f>
        <v>0</v>
      </c>
      <c r="O11" s="150">
        <f t="shared" ref="O11:O23" si="2">M11+N11</f>
        <v>0</v>
      </c>
    </row>
    <row r="12" spans="1:15">
      <c r="A12" s="21">
        <v>1.2</v>
      </c>
      <c r="B12" s="5"/>
      <c r="C12" s="138"/>
      <c r="D12" s="138"/>
      <c r="E12" s="148">
        <f t="shared" si="1"/>
        <v>0</v>
      </c>
      <c r="F12" s="138"/>
      <c r="G12" s="138"/>
      <c r="H12" s="138"/>
      <c r="I12" s="138"/>
      <c r="J12" s="138"/>
      <c r="K12" s="156"/>
      <c r="L12" s="156"/>
      <c r="M12" s="148">
        <f t="shared" ref="M12:M17" si="3">C12+F12-H12-I12</f>
        <v>0</v>
      </c>
      <c r="N12" s="148">
        <f t="shared" ref="N12:N17" si="4">D12+G12+H12-J12+K12-L12</f>
        <v>0</v>
      </c>
      <c r="O12" s="150">
        <f t="shared" si="2"/>
        <v>0</v>
      </c>
    </row>
    <row r="13" spans="1:15">
      <c r="A13" s="21">
        <v>1.3</v>
      </c>
      <c r="B13" s="5"/>
      <c r="C13" s="138"/>
      <c r="D13" s="138"/>
      <c r="E13" s="148">
        <f t="shared" si="1"/>
        <v>0</v>
      </c>
      <c r="F13" s="138"/>
      <c r="G13" s="138"/>
      <c r="H13" s="138"/>
      <c r="I13" s="138"/>
      <c r="J13" s="138"/>
      <c r="K13" s="156"/>
      <c r="L13" s="156"/>
      <c r="M13" s="148">
        <f t="shared" si="3"/>
        <v>0</v>
      </c>
      <c r="N13" s="148">
        <f t="shared" si="4"/>
        <v>0</v>
      </c>
      <c r="O13" s="150">
        <f t="shared" si="2"/>
        <v>0</v>
      </c>
    </row>
    <row r="14" spans="1:15">
      <c r="A14" s="21">
        <v>1.4</v>
      </c>
      <c r="B14" s="5"/>
      <c r="C14" s="138"/>
      <c r="D14" s="138"/>
      <c r="E14" s="148">
        <f t="shared" si="1"/>
        <v>0</v>
      </c>
      <c r="F14" s="138"/>
      <c r="G14" s="138"/>
      <c r="H14" s="138"/>
      <c r="I14" s="138"/>
      <c r="J14" s="138"/>
      <c r="K14" s="156"/>
      <c r="L14" s="156"/>
      <c r="M14" s="148">
        <f t="shared" si="3"/>
        <v>0</v>
      </c>
      <c r="N14" s="148">
        <f t="shared" si="4"/>
        <v>0</v>
      </c>
      <c r="O14" s="150">
        <f t="shared" si="2"/>
        <v>0</v>
      </c>
    </row>
    <row r="15" spans="1:15">
      <c r="A15" s="21">
        <v>1.5</v>
      </c>
      <c r="B15" s="5"/>
      <c r="C15" s="138"/>
      <c r="D15" s="138"/>
      <c r="E15" s="148">
        <f t="shared" si="1"/>
        <v>0</v>
      </c>
      <c r="F15" s="138"/>
      <c r="G15" s="138"/>
      <c r="H15" s="138"/>
      <c r="I15" s="138"/>
      <c r="J15" s="138"/>
      <c r="K15" s="156"/>
      <c r="L15" s="156"/>
      <c r="M15" s="148">
        <f t="shared" si="3"/>
        <v>0</v>
      </c>
      <c r="N15" s="148">
        <f t="shared" si="4"/>
        <v>0</v>
      </c>
      <c r="O15" s="150">
        <f t="shared" si="2"/>
        <v>0</v>
      </c>
    </row>
    <row r="16" spans="1:15">
      <c r="A16" s="21">
        <v>1.6</v>
      </c>
      <c r="B16" s="5"/>
      <c r="C16" s="138"/>
      <c r="D16" s="138"/>
      <c r="E16" s="148">
        <f t="shared" si="1"/>
        <v>0</v>
      </c>
      <c r="F16" s="138"/>
      <c r="G16" s="138"/>
      <c r="H16" s="138"/>
      <c r="I16" s="138"/>
      <c r="J16" s="138"/>
      <c r="K16" s="156"/>
      <c r="L16" s="156"/>
      <c r="M16" s="148">
        <f>C16+F16-H16-I16</f>
        <v>0</v>
      </c>
      <c r="N16" s="148">
        <f t="shared" si="4"/>
        <v>0</v>
      </c>
      <c r="O16" s="150">
        <f t="shared" si="2"/>
        <v>0</v>
      </c>
    </row>
    <row r="17" spans="1:15">
      <c r="A17" s="21" t="s">
        <v>89</v>
      </c>
      <c r="B17" s="5"/>
      <c r="C17" s="138"/>
      <c r="D17" s="138"/>
      <c r="E17" s="148">
        <f t="shared" si="1"/>
        <v>0</v>
      </c>
      <c r="F17" s="138"/>
      <c r="G17" s="138"/>
      <c r="H17" s="138"/>
      <c r="I17" s="138"/>
      <c r="J17" s="138"/>
      <c r="K17" s="156"/>
      <c r="L17" s="156"/>
      <c r="M17" s="148">
        <f t="shared" si="3"/>
        <v>0</v>
      </c>
      <c r="N17" s="148">
        <f t="shared" si="4"/>
        <v>0</v>
      </c>
      <c r="O17" s="150">
        <f t="shared" si="2"/>
        <v>0</v>
      </c>
    </row>
    <row r="18" spans="1:15">
      <c r="A18" s="60"/>
      <c r="B18" s="8" t="s">
        <v>104</v>
      </c>
      <c r="C18" s="134"/>
      <c r="D18" s="134"/>
      <c r="E18" s="134"/>
      <c r="F18" s="134"/>
      <c r="G18" s="134"/>
      <c r="H18" s="134"/>
      <c r="I18" s="134"/>
      <c r="J18" s="134"/>
      <c r="K18" s="151"/>
      <c r="L18" s="151"/>
      <c r="M18" s="134"/>
      <c r="N18" s="134"/>
      <c r="O18" s="152"/>
    </row>
    <row r="19" spans="1:15">
      <c r="A19" s="21">
        <v>2</v>
      </c>
      <c r="B19" s="54" t="s">
        <v>87</v>
      </c>
      <c r="C19" s="148">
        <f>SUM(C20:C24)</f>
        <v>0</v>
      </c>
      <c r="D19" s="148">
        <f t="shared" ref="D19:O19" si="5">SUM(D20:D24)</f>
        <v>0</v>
      </c>
      <c r="E19" s="148">
        <f t="shared" si="5"/>
        <v>0</v>
      </c>
      <c r="F19" s="148">
        <f t="shared" si="5"/>
        <v>0</v>
      </c>
      <c r="G19" s="148">
        <f t="shared" si="5"/>
        <v>0</v>
      </c>
      <c r="H19" s="148">
        <f t="shared" si="5"/>
        <v>0</v>
      </c>
      <c r="I19" s="148">
        <f t="shared" si="5"/>
        <v>0</v>
      </c>
      <c r="J19" s="148">
        <f t="shared" si="5"/>
        <v>0</v>
      </c>
      <c r="K19" s="148">
        <f t="shared" si="5"/>
        <v>0</v>
      </c>
      <c r="L19" s="148">
        <f t="shared" si="5"/>
        <v>0</v>
      </c>
      <c r="M19" s="148">
        <f t="shared" si="5"/>
        <v>0</v>
      </c>
      <c r="N19" s="148">
        <f t="shared" si="5"/>
        <v>0</v>
      </c>
      <c r="O19" s="150">
        <f t="shared" si="5"/>
        <v>0</v>
      </c>
    </row>
    <row r="20" spans="1:15">
      <c r="A20" s="62">
        <v>2.1</v>
      </c>
      <c r="B20" s="98"/>
      <c r="C20" s="138"/>
      <c r="D20" s="138"/>
      <c r="E20" s="148">
        <f t="shared" si="1"/>
        <v>0</v>
      </c>
      <c r="F20" s="138"/>
      <c r="G20" s="138"/>
      <c r="H20" s="138"/>
      <c r="I20" s="138"/>
      <c r="J20" s="138"/>
      <c r="K20" s="156"/>
      <c r="L20" s="156"/>
      <c r="M20" s="148">
        <f>C20+F20-H20-I20</f>
        <v>0</v>
      </c>
      <c r="N20" s="148">
        <f>D20+G20+H20-J20+K20-L20</f>
        <v>0</v>
      </c>
      <c r="O20" s="150">
        <f>M20+N20</f>
        <v>0</v>
      </c>
    </row>
    <row r="21" spans="1:15">
      <c r="A21" s="62">
        <v>2.2000000000000002</v>
      </c>
      <c r="B21" s="98"/>
      <c r="C21" s="138"/>
      <c r="D21" s="138"/>
      <c r="E21" s="148">
        <f t="shared" si="1"/>
        <v>0</v>
      </c>
      <c r="F21" s="138"/>
      <c r="G21" s="138"/>
      <c r="H21" s="138"/>
      <c r="I21" s="138"/>
      <c r="J21" s="138"/>
      <c r="K21" s="156"/>
      <c r="L21" s="156"/>
      <c r="M21" s="148">
        <f>C21+F21-H21-I21</f>
        <v>0</v>
      </c>
      <c r="N21" s="148">
        <f>D21+G21+H21-J21+K21-L21</f>
        <v>0</v>
      </c>
      <c r="O21" s="150">
        <f t="shared" si="2"/>
        <v>0</v>
      </c>
    </row>
    <row r="22" spans="1:15">
      <c r="A22" s="62">
        <v>2.2999999999999998</v>
      </c>
      <c r="B22" s="98"/>
      <c r="C22" s="138"/>
      <c r="D22" s="138"/>
      <c r="E22" s="148">
        <f t="shared" si="1"/>
        <v>0</v>
      </c>
      <c r="F22" s="138"/>
      <c r="G22" s="138"/>
      <c r="H22" s="138"/>
      <c r="I22" s="138"/>
      <c r="J22" s="138"/>
      <c r="K22" s="156"/>
      <c r="L22" s="156"/>
      <c r="M22" s="148">
        <f>C22+F22-H22-I22</f>
        <v>0</v>
      </c>
      <c r="N22" s="148">
        <f>D22+G22+H22-J22+K22-L22</f>
        <v>0</v>
      </c>
      <c r="O22" s="150">
        <f t="shared" si="2"/>
        <v>0</v>
      </c>
    </row>
    <row r="23" spans="1:15">
      <c r="A23" s="62">
        <v>2.4</v>
      </c>
      <c r="B23" s="98"/>
      <c r="C23" s="138"/>
      <c r="D23" s="138"/>
      <c r="E23" s="148">
        <f t="shared" si="1"/>
        <v>0</v>
      </c>
      <c r="F23" s="138"/>
      <c r="G23" s="138"/>
      <c r="H23" s="138"/>
      <c r="I23" s="138"/>
      <c r="J23" s="138"/>
      <c r="K23" s="156"/>
      <c r="L23" s="156"/>
      <c r="M23" s="148">
        <f>C23+F23-H23-I23</f>
        <v>0</v>
      </c>
      <c r="N23" s="148">
        <f>D23+G23+H23-J23+K23-L23</f>
        <v>0</v>
      </c>
      <c r="O23" s="150">
        <f t="shared" si="2"/>
        <v>0</v>
      </c>
    </row>
    <row r="24" spans="1:15" ht="13.5" thickBot="1">
      <c r="A24" s="63" t="s">
        <v>88</v>
      </c>
      <c r="B24" s="59"/>
      <c r="C24" s="155"/>
      <c r="D24" s="155"/>
      <c r="E24" s="153"/>
      <c r="F24" s="155"/>
      <c r="G24" s="155"/>
      <c r="H24" s="155"/>
      <c r="I24" s="155"/>
      <c r="J24" s="155"/>
      <c r="K24" s="157"/>
      <c r="L24" s="157"/>
      <c r="M24" s="153"/>
      <c r="N24" s="153"/>
      <c r="O24" s="154"/>
    </row>
    <row r="25" spans="1:15">
      <c r="A25" s="8"/>
      <c r="B25" s="8"/>
      <c r="C25" s="23"/>
      <c r="D25" s="23"/>
      <c r="E25" s="23"/>
      <c r="F25" s="23"/>
      <c r="G25" s="23"/>
      <c r="H25" s="23"/>
      <c r="I25" s="23"/>
      <c r="J25" s="23"/>
      <c r="K25" s="23"/>
      <c r="L25" s="23"/>
      <c r="M25" s="23"/>
      <c r="N25" s="23"/>
      <c r="O25" s="23"/>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2022-05-16T08:50:51Z</dcterms:modified>
</cp:coreProperties>
</file>