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13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39" l="1"/>
  <c r="B2" i="63" l="1"/>
  <c r="B1" i="63"/>
  <c r="B2" i="50"/>
  <c r="B1" i="50"/>
  <c r="B2" i="49" l="1"/>
  <c r="B1" i="49"/>
  <c r="B2" i="48"/>
  <c r="B1" i="48"/>
  <c r="B2" i="40"/>
  <c r="B1" i="40"/>
  <c r="B1" i="39"/>
  <c r="B2" i="68"/>
  <c r="B1" i="68"/>
  <c r="D7" i="48" l="1"/>
  <c r="M11" i="63"/>
  <c r="E11" i="63"/>
  <c r="N19" i="63" l="1"/>
  <c r="M19" i="63"/>
  <c r="O19" i="63" s="1"/>
  <c r="M17" i="63"/>
  <c r="C7" i="50" l="1"/>
  <c r="C15" i="49" l="1"/>
  <c r="F15" i="48"/>
  <c r="E15" i="48"/>
  <c r="D15" i="48"/>
  <c r="T10" i="67" l="1"/>
  <c r="T17" i="67"/>
  <c r="T16" i="67"/>
  <c r="T15" i="67"/>
  <c r="T14" i="67"/>
  <c r="T13" i="67"/>
  <c r="T12" i="67"/>
  <c r="T11" i="67"/>
  <c r="T9" i="67"/>
  <c r="D7" i="50" l="1"/>
  <c r="E7" i="50"/>
  <c r="F7" i="50"/>
  <c r="G7" i="50"/>
  <c r="C17" i="50"/>
  <c r="D9" i="49"/>
  <c r="D15" i="49"/>
  <c r="E7" i="48"/>
  <c r="E22" i="48" s="1"/>
  <c r="E15" i="49" l="1"/>
  <c r="E9" i="49"/>
  <c r="C9" i="49"/>
  <c r="F7" i="48" l="1"/>
  <c r="D22" i="48"/>
  <c r="N35" i="67" l="1"/>
  <c r="E36" i="67"/>
  <c r="G36" i="67"/>
  <c r="H36" i="67"/>
  <c r="I36" i="67"/>
  <c r="J36" i="67"/>
  <c r="K36" i="67"/>
  <c r="L36" i="67"/>
  <c r="M36" i="67"/>
  <c r="G29" i="67"/>
  <c r="H29" i="67"/>
  <c r="I29" i="67"/>
  <c r="J29" i="67"/>
  <c r="K29" i="67"/>
  <c r="L29" i="67"/>
  <c r="O29"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N34" i="67" l="1"/>
  <c r="N36" i="67" s="1"/>
  <c r="P25" i="67"/>
  <c r="P24" i="67"/>
  <c r="S18" i="67"/>
  <c r="R18" i="67"/>
  <c r="Q18" i="67"/>
  <c r="P18" i="67"/>
  <c r="O18" i="67"/>
  <c r="N18" i="67"/>
  <c r="M18" i="67"/>
  <c r="L18" i="67"/>
  <c r="K18" i="67"/>
  <c r="J18" i="67"/>
  <c r="I18" i="67"/>
  <c r="H18" i="67"/>
  <c r="G18" i="67"/>
  <c r="E18" i="67"/>
  <c r="T18" i="67" l="1"/>
  <c r="D36" i="67" l="1"/>
  <c r="P28" i="67"/>
  <c r="C36" i="67"/>
  <c r="D29" i="67" l="1"/>
  <c r="P27" i="67"/>
  <c r="P26" i="67"/>
  <c r="D18" i="67"/>
  <c r="C29" i="67"/>
  <c r="N29" i="67" l="1"/>
  <c r="M29" i="67"/>
  <c r="P23" i="67"/>
  <c r="P29" i="67" s="1"/>
  <c r="C18" i="67" l="1"/>
  <c r="E29" i="67" l="1"/>
</calcChain>
</file>

<file path=xl/comments1.xml><?xml version="1.0" encoding="utf-8"?>
<comments xmlns="http://schemas.openxmlformats.org/spreadsheetml/2006/main">
  <authors>
    <author>Author</author>
  </authors>
  <commentList>
    <comment ref="T9" authorId="0" shape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<sst xmlns="http://schemas.openxmlformats.org/spreadsheetml/2006/main" count="277" uniqueCount="185">
  <si>
    <t>a</t>
  </si>
  <si>
    <t>b</t>
  </si>
  <si>
    <t>c</t>
  </si>
  <si>
    <t>d</t>
  </si>
  <si>
    <t>e</t>
  </si>
  <si>
    <t>f</t>
  </si>
  <si>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</si>
  <si>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</si>
  <si>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</si>
  <si>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</si>
  <si>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</si>
  <si>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</si>
  <si>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</si>
  <si>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</si>
  <si>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</si>
  <si>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</si>
  <si>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</si>
  <si>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</si>
  <si>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</si>
  <si>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</si>
  <si>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</si>
  <si>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</si>
  <si>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</si>
  <si>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</si>
  <si>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</si>
  <si>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</si>
  <si>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</si>
  <si>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</si>
  <si>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</si>
  <si>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</si>
  <si>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</si>
  <si>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</si>
  <si>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</si>
  <si>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</si>
  <si>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</si>
  <si>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</si>
  <si>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</si>
  <si>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</si>
  <si>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</si>
  <si>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</si>
  <si>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</si>
  <si>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</si>
  <si>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</si>
  <si>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</si>
  <si>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</si>
  <si>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</si>
  <si>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</si>
  <si>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</si>
  <si>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</si>
  <si>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</si>
  <si>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</si>
  <si>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</si>
  <si>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</si>
  <si>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</si>
  <si>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</si>
  <si>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</si>
  <si>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</si>
  <si>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</si>
  <si>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</si>
  <si>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</si>
  <si>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</si>
  <si>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</si>
  <si>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</si>
  <si>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</si>
  <si>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</si>
  <si>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</si>
  <si>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</si>
  <si>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</si>
  <si>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</si>
  <si>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</si>
  <si>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</si>
  <si>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</si>
  <si>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</si>
  <si>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</si>
  <si>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</si>
  <si>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</si>
  <si>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</si>
  <si>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</si>
  <si>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</si>
  <si>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</si>
  <si>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</si>
  <si>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</si>
  <si>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</si>
  <si>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</si>
  <si>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</si>
  <si>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</si>
  <si>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</si>
  <si>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</si>
  <si>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</si>
  <si>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</si>
  <si>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</si>
  <si>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</si>
  <si>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</si>
  <si>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</si>
  <si>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</si>
  <si>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</si>
  <si>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</si>
  <si>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</si>
  <si>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</si>
  <si>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</si>
  <si>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</si>
  <si>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</si>
  <si>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</si>
  <si>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</si>
  <si>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</si>
  <si>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</si>
  <si>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</si>
  <si>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</si>
  <si>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</si>
  <si>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</si>
  <si>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</si>
  <si>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</si>
  <si>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</si>
  <si>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</si>
  <si>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</si>
  <si>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</si>
  <si>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</si>
  <si>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</si>
  <si>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</si>
  <si>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</si>
  <si>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</si>
  <si>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</si>
  <si>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</si>
  <si>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</si>
  <si>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</si>
  <si>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</si>
  <si>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</si>
  <si>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</si>
  <si>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</si>
  <si>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</si>
  <si>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</si>
  <si>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</si>
  <si>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</si>
  <si>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</si>
  <si>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</si>
  <si>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</si>
  <si>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</si>
  <si>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</si>
  <si>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</si>
  <si>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</si>
  <si>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</si>
  <si>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</si>
  <si>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</si>
  <si>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</si>
  <si>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</si>
  <si>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</si>
  <si>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</si>
  <si>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</si>
  <si>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</si>
  <si>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</si>
  <si>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</si>
  <si>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</si>
  <si>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</si>
  <si>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</si>
  <si>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</si>
  <si>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სს "ტერა ბანკი"</t>
  </si>
  <si>
    <t>ფულადი სახსრები და მათი ეკვივალენტები</t>
  </si>
  <si>
    <t>სესხები</t>
  </si>
  <si>
    <t>ძირითადი საშუალებები</t>
  </si>
  <si>
    <t>სხვა არამატერიალური აქტივები</t>
  </si>
  <si>
    <t>დასაკუთრებული ქონება</t>
  </si>
  <si>
    <t>გუდვილი</t>
  </si>
  <si>
    <t>სესხები ფინანსური ინსტიტუტებისგან</t>
  </si>
  <si>
    <t>ბანკთაშორისი ანგარიშები</t>
  </si>
  <si>
    <t>მიმდინარე ანგარიშები და დეპოზიტები</t>
  </si>
  <si>
    <t>გადავადებული საგადასახადო ვალდებულება</t>
  </si>
  <si>
    <t>სუბორდინირებული სესხები</t>
  </si>
  <si>
    <t>საწესდებო კაპიტალი</t>
  </si>
  <si>
    <t>შენიშვნა</t>
  </si>
  <si>
    <t>შპს  სტანდარტ ინშურანსი</t>
  </si>
  <si>
    <t>სავალდებულო სარეზერვო დეპოზიტი საქართველოს 
ეროვნულ ბანკში</t>
  </si>
  <si>
    <t xml:space="preserve">მათ შორის: ფულადი ფორმის </t>
  </si>
  <si>
    <t>1  სხვა ბანკებში დაჯავშნილი თანხების განაშთვა სხვა ვალდებულებებთან;</t>
  </si>
  <si>
    <t>2  NBG რეზერვებსა და IFRS რეზერვებს შორის სხვაობა (17.14 მლნ. ლარი), გადავადებული საკომისიო შემოსავალის ვალდებულებებიდან რეკლასი (2.98 მლნ ლარი), გარებალანსიდან დარიცხული პროცენტის ბალანსზე გადმოტა (2.85 მლნ. ლარი), მოდიფიკაციის ზარალი (1.1 მლნ ლარი)</t>
  </si>
  <si>
    <t>3 საინვესტიციო ფასიანი ქაღალდების IFRS 9 -ის და NBG-ს მიხედვით დარეზერვებას შორის სხვაობა</t>
  </si>
  <si>
    <t xml:space="preserve">4  ძირითადი საშუალებების ღირებულებებისა და ცვეთების სხვაობა, NBG-სა და IFRS-აღრიცხვის პრინციპებს შორის სხვაობა </t>
  </si>
  <si>
    <t>5  დასაკუთრებული ქონებების გადაფასება და NBG-სა და IFRS-აღრიცხვის პრინციპებს შორის სხვაობა. ეროვნული ბანკის მოთხოვნების მიხედვით დასაკუთრებულ ქონებას ექმნება შესაძლო დანაკარგების რეზერვი, ხოლო IFRS-ით ამ რეზერვს უკან ვაბრუნებთ და ხდება აქტივის სამართლიანი ღირებულებით აღრიცხვა</t>
  </si>
  <si>
    <t>6 სხვა აქტივივებისა და ვალდებულებების განაშთვა</t>
  </si>
  <si>
    <t>7 გადავადებული საკომისიო ხარჯის რეკლასი სხვა აქტივებიდან, ასევე IFSR 16 ვალდებულებები საზედამხედველო მიზნებისთვის შედის სხვა ვალდებულებებში და ფასს-ის მიხედვით "სესხები ფინანსური ინსტიტუტებისგან"-ში</t>
  </si>
  <si>
    <t>8 კლიენტების ანგარიშებიდან შესრულებული ტრანზაქციების გადატანა კრედიტორების შესამცირებლად</t>
  </si>
  <si>
    <t>9 NBG-ის და IFRS-ს შორის  გადავადაებული საგადასახადო ვალდებულების სხვაობა</t>
  </si>
  <si>
    <t>10  სხვა აქტივივებისა და ვალდებულებების განაშთვა, და ასევე იხილეთ შენიშვნა 7</t>
  </si>
  <si>
    <t>11 გადავადებული საკომისიო ხარჯის რეკლასი სხვა აქტივებიდან</t>
  </si>
  <si>
    <t>12 NBG-სა და IFRS-აღრიცხვის პრინციპებს შორის სხვაობა მათ შორის სესხების დანაკარგების რეზერვის გამოანგარიშების მეთოდოლოგიური სხვაობა</t>
  </si>
  <si>
    <t xml:space="preserve">430,680.00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</si>
</sst>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9"/>
      <color indexed="81"/>
      <name val="Tahoma"/>
      <family val="2"/>
    </font>
    <font>
      <b/>
      <sz val="9"/>
      <color indexed="81"/>
      <name val="Tahoma"/>
      <family val="2"/>
    </font>
    <font>
      <b/>
      <sz val="10"/>
      <color theme="1"/>
      <name val="Segoe UI"/>
      <family val="2"/>
    </font>
    <font>
      <sz val="10"/>
      <color theme="1"/>
      <name val="Arial"/>
      <family val="2"/>
    </font>
    <font>
      <b/>
      <sz val="10"/>
      <color rgb="FFFF0000"/>
      <name val="Calibri"/>
      <family val="2"/>
      <scheme val="minor"/>
    </font>
    <font>
      <b/>
      <sz val="10"/>
      <color theme="1"/>
      <name val="Arial"/>
      <family val="2"/>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s>
  <cellStyleXfs count="2095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cellStyleXfs>
  <cellXfs count="24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6" fillId="0" borderId="54" xfId="20955" applyFont="1" applyFill="1" applyBorder="1" applyAlignment="1" applyProtection="1"/>
    <xf numFmtId="0" fontId="96"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0" fontId="3" fillId="0" borderId="14" xfId="0" applyFont="1" applyBorder="1" applyProtection="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4" fontId="6" fillId="0" borderId="0" xfId="8" applyNumberFormat="1" applyFont="1" applyFill="1" applyBorder="1" applyAlignment="1" applyProtection="1">
      <alignment horizontal="left"/>
    </xf>
    <xf numFmtId="193" fontId="3" fillId="0" borderId="2" xfId="0" applyNumberFormat="1" applyFont="1" applyBorder="1" applyAlignment="1" applyProtection="1">
      <alignment horizontal="left" vertical="center"/>
      <protection locked="0"/>
    </xf>
    <xf numFmtId="193" fontId="4" fillId="0" borderId="4" xfId="0" applyNumberFormat="1" applyFont="1" applyBorder="1" applyAlignment="1" applyProtection="1">
      <alignment horizontal="right" wrapText="1"/>
      <protection locked="0"/>
    </xf>
    <xf numFmtId="14" fontId="3" fillId="0" borderId="0" xfId="0" applyNumberFormat="1" applyFont="1" applyAlignment="1">
      <alignment horizontal="left"/>
    </xf>
    <xf numFmtId="14" fontId="3" fillId="0" borderId="0" xfId="0" applyNumberFormat="1" applyFont="1" applyFill="1" applyAlignment="1">
      <alignment horizontal="left"/>
    </xf>
    <xf numFmtId="14" fontId="4" fillId="0" borderId="0" xfId="0" applyNumberFormat="1" applyFont="1" applyAlignment="1">
      <alignment horizontal="left" vertical="center"/>
    </xf>
    <xf numFmtId="0" fontId="99" fillId="0" borderId="2" xfId="0" applyFont="1" applyBorder="1" applyAlignment="1">
      <alignment horizontal="left" vertical="center" wrapText="1" indent="1"/>
    </xf>
    <xf numFmtId="193" fontId="100" fillId="35" borderId="8" xfId="0" applyNumberFormat="1" applyFont="1" applyFill="1" applyBorder="1" applyAlignment="1">
      <alignment horizontal="right" vertical="center" wrapText="1"/>
    </xf>
    <xf numFmtId="193" fontId="100" fillId="0" borderId="8" xfId="0" applyNumberFormat="1" applyFont="1" applyBorder="1" applyAlignment="1" applyProtection="1">
      <alignment wrapText="1"/>
      <protection locked="0"/>
    </xf>
    <xf numFmtId="193" fontId="100" fillId="0" borderId="2" xfId="0" applyNumberFormat="1" applyFont="1" applyBorder="1" applyAlignment="1" applyProtection="1">
      <alignment wrapText="1"/>
      <protection locked="0"/>
    </xf>
    <xf numFmtId="193" fontId="100" fillId="0" borderId="15" xfId="0" applyNumberFormat="1" applyFont="1" applyBorder="1" applyAlignment="1" applyProtection="1">
      <alignment wrapText="1"/>
      <protection locked="0"/>
    </xf>
    <xf numFmtId="193" fontId="100" fillId="0" borderId="15" xfId="0" applyNumberFormat="1" applyFont="1" applyBorder="1" applyAlignment="1" applyProtection="1">
      <alignment vertical="center" wrapText="1"/>
      <protection locked="0"/>
    </xf>
    <xf numFmtId="193" fontId="100" fillId="35" borderId="2" xfId="0" applyNumberFormat="1" applyFont="1" applyFill="1" applyBorder="1" applyAlignment="1">
      <alignment vertical="center" wrapText="1"/>
    </xf>
    <xf numFmtId="193" fontId="100" fillId="35" borderId="15" xfId="0" applyNumberFormat="1" applyFont="1" applyFill="1" applyBorder="1" applyAlignment="1">
      <alignment vertical="center" wrapText="1"/>
    </xf>
    <xf numFmtId="193" fontId="100" fillId="0" borderId="2" xfId="0" applyNumberFormat="1" applyFont="1" applyBorder="1" applyAlignment="1" applyProtection="1">
      <alignment vertical="center" wrapText="1"/>
      <protection locked="0"/>
    </xf>
    <xf numFmtId="193" fontId="100" fillId="35" borderId="2" xfId="0" applyNumberFormat="1" applyFont="1" applyFill="1" applyBorder="1" applyAlignment="1">
      <alignment horizontal="right" vertical="center" wrapText="1"/>
    </xf>
    <xf numFmtId="193" fontId="100" fillId="35" borderId="15" xfId="0" applyNumberFormat="1" applyFont="1" applyFill="1" applyBorder="1" applyAlignment="1">
      <alignment horizontal="right" vertical="center" wrapText="1"/>
    </xf>
    <xf numFmtId="193" fontId="100" fillId="35" borderId="18" xfId="0" applyNumberFormat="1" applyFont="1" applyFill="1" applyBorder="1" applyAlignment="1">
      <alignment horizontal="right" vertical="center" wrapText="1"/>
    </xf>
    <xf numFmtId="193" fontId="100" fillId="35" borderId="19" xfId="0" applyNumberFormat="1" applyFont="1" applyFill="1" applyBorder="1" applyAlignment="1">
      <alignment horizontal="right" vertical="center" wrapText="1"/>
    </xf>
    <xf numFmtId="0" fontId="9" fillId="0" borderId="2" xfId="0" applyFont="1" applyBorder="1" applyAlignment="1">
      <alignment horizontal="center" vertical="center" wrapText="1"/>
    </xf>
    <xf numFmtId="193" fontId="3" fillId="0" borderId="2" xfId="0" applyNumberFormat="1" applyFont="1" applyBorder="1" applyAlignment="1" applyProtection="1">
      <alignment horizontal="right" vertical="center"/>
      <protection locked="0"/>
    </xf>
    <xf numFmtId="193" fontId="4" fillId="75" borderId="15" xfId="0" applyNumberFormat="1" applyFont="1" applyFill="1" applyBorder="1" applyAlignment="1">
      <alignment horizontal="right" vertical="center"/>
    </xf>
    <xf numFmtId="193" fontId="4" fillId="35" borderId="18" xfId="0" applyNumberFormat="1" applyFont="1" applyFill="1" applyBorder="1" applyAlignment="1">
      <alignment horizontal="right" vertical="center"/>
    </xf>
    <xf numFmtId="193" fontId="4" fillId="35" borderId="19" xfId="0" applyNumberFormat="1" applyFont="1" applyFill="1" applyBorder="1" applyAlignment="1">
      <alignment horizontal="right" vertical="center"/>
    </xf>
    <xf numFmtId="193" fontId="4" fillId="35" borderId="15" xfId="0" applyNumberFormat="1" applyFont="1" applyFill="1" applyBorder="1" applyAlignment="1">
      <alignment horizontal="right" vertical="center"/>
    </xf>
    <xf numFmtId="193" fontId="3" fillId="0" borderId="0" xfId="0" applyNumberFormat="1" applyFont="1" applyAlignment="1">
      <alignment wrapText="1"/>
    </xf>
    <xf numFmtId="193" fontId="9" fillId="0" borderId="8" xfId="0" applyNumberFormat="1" applyFont="1" applyBorder="1" applyAlignment="1" applyProtection="1">
      <alignment vertical="center" wrapText="1"/>
      <protection locked="0"/>
    </xf>
    <xf numFmtId="193" fontId="3" fillId="35" borderId="15" xfId="0" applyNumberFormat="1" applyFont="1" applyFill="1" applyBorder="1"/>
    <xf numFmtId="0" fontId="10" fillId="0" borderId="17" xfId="0" applyFont="1" applyBorder="1" applyAlignment="1">
      <alignment vertical="center" wrapText="1"/>
    </xf>
    <xf numFmtId="193" fontId="3" fillId="0" borderId="0" xfId="0" applyNumberFormat="1" applyFont="1" applyBorder="1"/>
    <xf numFmtId="0" fontId="101" fillId="0" borderId="0" xfId="0" applyFont="1"/>
    <xf numFmtId="0" fontId="11" fillId="0" borderId="0" xfId="0" applyFont="1"/>
    <xf numFmtId="193" fontId="3" fillId="0" borderId="15" xfId="0" applyNumberFormat="1" applyFont="1" applyBorder="1" applyAlignment="1" applyProtection="1">
      <alignment horizontal="right" vertical="center"/>
      <protection locked="0"/>
    </xf>
    <xf numFmtId="193" fontId="3" fillId="0" borderId="18" xfId="0" applyNumberFormat="1" applyFont="1" applyBorder="1" applyAlignment="1" applyProtection="1">
      <alignment horizontal="right" vertical="center"/>
      <protection locked="0"/>
    </xf>
    <xf numFmtId="193" fontId="3" fillId="0" borderId="19" xfId="0" applyNumberFormat="1" applyFont="1" applyBorder="1" applyAlignment="1" applyProtection="1">
      <alignment horizontal="right" vertical="center"/>
      <protection locked="0"/>
    </xf>
    <xf numFmtId="193" fontId="3" fillId="0" borderId="18" xfId="0" applyNumberFormat="1" applyFont="1" applyBorder="1" applyAlignment="1" applyProtection="1">
      <alignment horizontal="right" vertical="center"/>
    </xf>
    <xf numFmtId="193" fontId="10" fillId="0" borderId="15" xfId="0" applyNumberFormat="1" applyFont="1" applyBorder="1" applyAlignment="1" applyProtection="1">
      <alignment horizontal="right" wrapText="1"/>
      <protection locked="0"/>
    </xf>
    <xf numFmtId="193" fontId="100" fillId="0" borderId="2" xfId="0" applyNumberFormat="1" applyFont="1" applyFill="1" applyBorder="1" applyAlignment="1">
      <alignment horizontal="right" wrapText="1"/>
    </xf>
    <xf numFmtId="193" fontId="102" fillId="0" borderId="2" xfId="0" applyNumberFormat="1" applyFont="1" applyFill="1" applyBorder="1" applyAlignment="1">
      <alignment horizontal="right" wrapText="1"/>
    </xf>
    <xf numFmtId="193" fontId="100" fillId="0" borderId="15" xfId="0" applyNumberFormat="1" applyFont="1" applyBorder="1" applyAlignment="1" applyProtection="1">
      <alignment horizontal="right" wrapText="1"/>
      <protection locked="0"/>
    </xf>
    <xf numFmtId="193" fontId="100" fillId="0" borderId="15" xfId="0" applyNumberFormat="1" applyFont="1" applyFill="1" applyBorder="1" applyAlignment="1">
      <alignment horizontal="right"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cellXfs>
  <cellStyles count="20956">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1" sqref="B1"/>
    </sheetView>
  </sheetViews>
  <sheetFormatPr defaultRowHeight="15"/>
  <cols>
    <col min="1" max="1" width="9.7109375" style="124" bestFit="1" customWidth="1"/>
    <col min="2" max="2" width="128.7109375" style="101" bestFit="1" customWidth="1"/>
    <col min="3" max="3" width="39.42578125" customWidth="1"/>
  </cols>
  <sheetData>
    <row r="1" spans="1:3" s="1" customFormat="1">
      <c r="A1" s="122" t="s">
        <v>139</v>
      </c>
      <c r="B1" s="102" t="s">
        <v>115</v>
      </c>
      <c r="C1" s="99"/>
    </row>
    <row r="2" spans="1:3" s="103" customFormat="1">
      <c r="A2" s="123">
        <v>20</v>
      </c>
      <c r="B2" s="100" t="s">
        <v>117</v>
      </c>
    </row>
    <row r="3" spans="1:3" s="103" customFormat="1">
      <c r="A3" s="123">
        <v>21</v>
      </c>
      <c r="B3" s="100" t="s">
        <v>86</v>
      </c>
    </row>
    <row r="4" spans="1:3" s="103" customFormat="1">
      <c r="A4" s="123">
        <v>22</v>
      </c>
      <c r="B4" s="105" t="s">
        <v>127</v>
      </c>
    </row>
    <row r="5" spans="1:3" s="103" customFormat="1">
      <c r="A5" s="123">
        <v>23</v>
      </c>
      <c r="B5" s="105" t="s">
        <v>110</v>
      </c>
    </row>
    <row r="6" spans="1:3" s="103" customFormat="1">
      <c r="A6" s="123">
        <v>24</v>
      </c>
      <c r="B6" s="100" t="s">
        <v>125</v>
      </c>
    </row>
    <row r="7" spans="1:3" s="103" customFormat="1">
      <c r="A7" s="123">
        <v>25</v>
      </c>
      <c r="B7" s="104" t="s">
        <v>111</v>
      </c>
    </row>
    <row r="8" spans="1:3" s="103" customFormat="1">
      <c r="A8" s="123">
        <v>26</v>
      </c>
      <c r="B8" s="104" t="s">
        <v>113</v>
      </c>
    </row>
    <row r="9" spans="1:3" s="103" customFormat="1">
      <c r="A9" s="123">
        <v>27</v>
      </c>
      <c r="B9" s="104" t="s">
        <v>112</v>
      </c>
    </row>
    <row r="10" spans="1:3" s="1" customFormat="1">
      <c r="A10" s="125"/>
      <c r="B10" s="101"/>
      <c r="C10" s="99"/>
    </row>
    <row r="11" spans="1:3" s="1" customFormat="1" ht="45">
      <c r="A11" s="125"/>
      <c r="B11" s="111" t="s">
        <v>153</v>
      </c>
      <c r="C11" s="99"/>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5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F36" sqref="F36"/>
    </sheetView>
  </sheetViews>
  <sheetFormatPr defaultRowHeight="15"/>
  <cols>
    <col min="1" max="1" width="10.5703125" style="3" bestFit="1" customWidth="1"/>
    <col min="2" max="2" width="48.85546875" style="3" customWidth="1"/>
    <col min="3" max="3" width="29.7109375" style="3" customWidth="1"/>
    <col min="4" max="4" width="38.5703125" style="3" customWidth="1"/>
    <col min="5" max="5" width="29.57031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2.7109375" style="3" customWidth="1"/>
    <col min="17" max="17" width="10.7109375" style="3" customWidth="1"/>
    <col min="18" max="18" width="12" style="3" customWidth="1"/>
    <col min="19" max="19" width="11.5703125" style="3" customWidth="1"/>
    <col min="20" max="20" width="13.7109375" style="3" customWidth="1"/>
  </cols>
  <sheetData>
    <row r="1" spans="1:20" ht="15.75">
      <c r="A1" s="7" t="s">
        <v>53</v>
      </c>
      <c r="B1" s="127" t="s">
        <v>155</v>
      </c>
      <c r="D1" s="156"/>
      <c r="F1" s="156"/>
    </row>
    <row r="2" spans="1:20" s="10" customFormat="1" ht="15.75" customHeight="1">
      <c r="A2" s="10" t="s">
        <v>54</v>
      </c>
      <c r="B2" s="162">
        <v>44196</v>
      </c>
    </row>
    <row r="3" spans="1:20">
      <c r="A3" s="71"/>
      <c r="B3" s="127"/>
      <c r="C3" s="44"/>
      <c r="D3" s="44"/>
      <c r="E3" s="187"/>
      <c r="F3" s="20"/>
    </row>
    <row r="4" spans="1:20" ht="15.75" thickBot="1">
      <c r="A4" s="129" t="s">
        <v>140</v>
      </c>
      <c r="B4" s="130" t="s">
        <v>116</v>
      </c>
      <c r="C4" s="44"/>
      <c r="D4" s="44"/>
      <c r="E4" s="11"/>
      <c r="F4" s="20"/>
    </row>
    <row r="5" spans="1:20" s="47" customFormat="1">
      <c r="A5" s="131"/>
      <c r="B5" s="132" t="s">
        <v>0</v>
      </c>
      <c r="C5" s="72" t="s">
        <v>1</v>
      </c>
      <c r="D5" s="73" t="s">
        <v>2</v>
      </c>
      <c r="E5" s="63" t="s">
        <v>3</v>
      </c>
      <c r="F5" s="63" t="s">
        <v>4</v>
      </c>
      <c r="G5" s="205" t="s">
        <v>5</v>
      </c>
      <c r="H5" s="205"/>
      <c r="I5" s="205"/>
      <c r="J5" s="205"/>
      <c r="K5" s="205"/>
      <c r="L5" s="205"/>
      <c r="M5" s="205"/>
      <c r="N5" s="205"/>
      <c r="O5" s="205"/>
      <c r="P5" s="205"/>
      <c r="Q5" s="205"/>
      <c r="R5" s="205"/>
      <c r="S5" s="205"/>
      <c r="T5" s="206"/>
    </row>
    <row r="6" spans="1:20" s="47" customFormat="1" ht="16.899999999999999" customHeight="1">
      <c r="A6" s="203"/>
      <c r="B6" s="207" t="s">
        <v>76</v>
      </c>
      <c r="C6" s="208" t="s">
        <v>75</v>
      </c>
      <c r="D6" s="208" t="s">
        <v>121</v>
      </c>
      <c r="E6" s="208" t="s">
        <v>69</v>
      </c>
      <c r="F6" s="208" t="s">
        <v>72</v>
      </c>
      <c r="G6" s="209" t="s">
        <v>71</v>
      </c>
      <c r="H6" s="210"/>
      <c r="I6" s="210"/>
      <c r="J6" s="210"/>
      <c r="K6" s="210"/>
      <c r="L6" s="210"/>
      <c r="M6" s="210"/>
      <c r="N6" s="210"/>
      <c r="O6" s="210"/>
      <c r="P6" s="210"/>
      <c r="Q6" s="210"/>
      <c r="R6" s="210"/>
      <c r="S6" s="210"/>
      <c r="T6" s="211"/>
    </row>
    <row r="7" spans="1:20" s="47" customFormat="1" ht="14.45" customHeight="1">
      <c r="A7" s="203"/>
      <c r="B7" s="207"/>
      <c r="C7" s="208"/>
      <c r="D7" s="208"/>
      <c r="E7" s="208"/>
      <c r="F7" s="208"/>
      <c r="G7" s="68">
        <v>1</v>
      </c>
      <c r="H7" s="6">
        <v>2</v>
      </c>
      <c r="I7" s="6">
        <v>3</v>
      </c>
      <c r="J7" s="6">
        <v>4</v>
      </c>
      <c r="K7" s="6">
        <v>5</v>
      </c>
      <c r="L7" s="6">
        <v>6.1</v>
      </c>
      <c r="M7" s="6">
        <v>6.2</v>
      </c>
      <c r="N7" s="6">
        <v>6</v>
      </c>
      <c r="O7" s="6">
        <v>7</v>
      </c>
      <c r="P7" s="6">
        <v>8</v>
      </c>
      <c r="Q7" s="6">
        <v>9</v>
      </c>
      <c r="R7" s="6">
        <v>10</v>
      </c>
      <c r="S7" s="6">
        <v>11</v>
      </c>
      <c r="T7" s="12">
        <v>12</v>
      </c>
    </row>
    <row r="8" spans="1:20" s="47" customFormat="1" ht="109.5">
      <c r="A8" s="203"/>
      <c r="B8" s="207"/>
      <c r="C8" s="208"/>
      <c r="D8" s="208"/>
      <c r="E8" s="208"/>
      <c r="F8" s="208"/>
      <c r="G8" s="66" t="s">
        <v>23</v>
      </c>
      <c r="H8" s="67" t="s">
        <v>24</v>
      </c>
      <c r="I8" s="67" t="s">
        <v>25</v>
      </c>
      <c r="J8" s="67" t="s">
        <v>26</v>
      </c>
      <c r="K8" s="67" t="s">
        <v>27</v>
      </c>
      <c r="L8" s="67" t="s">
        <v>28</v>
      </c>
      <c r="M8" s="67" t="s">
        <v>29</v>
      </c>
      <c r="N8" s="67" t="s">
        <v>30</v>
      </c>
      <c r="O8" s="67" t="s">
        <v>31</v>
      </c>
      <c r="P8" s="67" t="s">
        <v>32</v>
      </c>
      <c r="Q8" s="67" t="s">
        <v>33</v>
      </c>
      <c r="R8" s="67" t="s">
        <v>34</v>
      </c>
      <c r="S8" s="67" t="s">
        <v>35</v>
      </c>
      <c r="T8" s="74" t="s">
        <v>36</v>
      </c>
    </row>
    <row r="9" spans="1:20">
      <c r="A9" s="133"/>
      <c r="B9" s="163" t="s">
        <v>156</v>
      </c>
      <c r="C9" s="182">
        <v>81957716</v>
      </c>
      <c r="D9" s="182">
        <v>81957716.049999997</v>
      </c>
      <c r="E9" s="182">
        <v>81906704.230000019</v>
      </c>
      <c r="F9" s="136">
        <v>1</v>
      </c>
      <c r="G9" s="182">
        <v>43772972.150000006</v>
      </c>
      <c r="H9" s="182">
        <v>16673106.180000007</v>
      </c>
      <c r="I9" s="182">
        <v>21460625.900000002</v>
      </c>
      <c r="J9" s="182">
        <v>0</v>
      </c>
      <c r="K9" s="182">
        <v>0</v>
      </c>
      <c r="L9" s="182">
        <v>0</v>
      </c>
      <c r="M9" s="182">
        <v>0</v>
      </c>
      <c r="N9" s="182">
        <v>0</v>
      </c>
      <c r="O9" s="182">
        <v>0</v>
      </c>
      <c r="P9" s="182">
        <v>0</v>
      </c>
      <c r="Q9" s="182">
        <v>0</v>
      </c>
      <c r="R9" s="182">
        <v>0</v>
      </c>
      <c r="S9" s="182">
        <v>0</v>
      </c>
      <c r="T9" s="183">
        <f>SUM(G9:K9,N9:S9)</f>
        <v>81906704.230000019</v>
      </c>
    </row>
    <row r="10" spans="1:20">
      <c r="A10" s="133"/>
      <c r="B10" s="163" t="s">
        <v>170</v>
      </c>
      <c r="C10" s="182">
        <v>150959431</v>
      </c>
      <c r="D10" s="182">
        <v>150959431.24000001</v>
      </c>
      <c r="E10" s="182">
        <v>150959431.24000001</v>
      </c>
      <c r="F10" s="136"/>
      <c r="G10" s="182">
        <v>0</v>
      </c>
      <c r="H10" s="182">
        <v>150957176.19</v>
      </c>
      <c r="I10" s="182">
        <v>0</v>
      </c>
      <c r="J10" s="182">
        <v>0</v>
      </c>
      <c r="K10" s="182">
        <v>0</v>
      </c>
      <c r="L10" s="182">
        <v>0</v>
      </c>
      <c r="M10" s="182">
        <v>0</v>
      </c>
      <c r="N10" s="182">
        <v>0</v>
      </c>
      <c r="O10" s="182">
        <v>2255.0499999999997</v>
      </c>
      <c r="P10" s="182">
        <v>0</v>
      </c>
      <c r="Q10" s="182">
        <v>0</v>
      </c>
      <c r="R10" s="182">
        <v>0</v>
      </c>
      <c r="S10" s="182">
        <v>0</v>
      </c>
      <c r="T10" s="183">
        <f>SUM(G10:K10,N10:S10)</f>
        <v>150959431.24000001</v>
      </c>
    </row>
    <row r="11" spans="1:20">
      <c r="A11" s="133"/>
      <c r="B11" s="163" t="s">
        <v>157</v>
      </c>
      <c r="C11" s="182">
        <v>898812155</v>
      </c>
      <c r="D11" s="182">
        <v>898812155.21369731</v>
      </c>
      <c r="E11" s="182">
        <v>882879578.27000153</v>
      </c>
      <c r="F11" s="136">
        <v>2</v>
      </c>
      <c r="G11" s="182">
        <v>0</v>
      </c>
      <c r="H11" s="182">
        <v>0</v>
      </c>
      <c r="I11" s="182">
        <v>0</v>
      </c>
      <c r="J11" s="182">
        <v>0</v>
      </c>
      <c r="K11" s="182">
        <v>0</v>
      </c>
      <c r="L11" s="182">
        <v>927340972.31000209</v>
      </c>
      <c r="M11" s="182">
        <v>-54819486.380000547</v>
      </c>
      <c r="N11" s="182">
        <v>872521485.9300015</v>
      </c>
      <c r="O11" s="182">
        <v>10358092.339999994</v>
      </c>
      <c r="P11" s="182">
        <v>0</v>
      </c>
      <c r="Q11" s="182">
        <v>0</v>
      </c>
      <c r="R11" s="182">
        <v>0</v>
      </c>
      <c r="S11" s="182">
        <v>0</v>
      </c>
      <c r="T11" s="183">
        <f t="shared" ref="T11:T17" si="0">SUM(G11:K11,N11:S11)</f>
        <v>882879578.27000153</v>
      </c>
    </row>
    <row r="12" spans="1:20">
      <c r="A12" s="133"/>
      <c r="B12" s="163" t="s">
        <v>27</v>
      </c>
      <c r="C12" s="182">
        <v>87310598</v>
      </c>
      <c r="D12" s="182">
        <v>87310598.033418804</v>
      </c>
      <c r="E12" s="182">
        <v>87279912.710000008</v>
      </c>
      <c r="F12" s="136">
        <v>3</v>
      </c>
      <c r="G12" s="182">
        <v>0</v>
      </c>
      <c r="H12" s="182">
        <v>0</v>
      </c>
      <c r="I12" s="182">
        <v>0</v>
      </c>
      <c r="J12" s="182">
        <v>0</v>
      </c>
      <c r="K12" s="182">
        <v>86034475.840000004</v>
      </c>
      <c r="L12" s="182">
        <v>0</v>
      </c>
      <c r="M12" s="182">
        <v>0</v>
      </c>
      <c r="N12" s="182">
        <v>0</v>
      </c>
      <c r="O12" s="182">
        <v>1245436.8700000001</v>
      </c>
      <c r="P12" s="182">
        <v>0</v>
      </c>
      <c r="Q12" s="182">
        <v>0</v>
      </c>
      <c r="R12" s="182">
        <v>0</v>
      </c>
      <c r="S12" s="182">
        <v>0</v>
      </c>
      <c r="T12" s="183">
        <f t="shared" si="0"/>
        <v>87279912.710000008</v>
      </c>
    </row>
    <row r="13" spans="1:20">
      <c r="A13" s="133"/>
      <c r="B13" s="163" t="s">
        <v>158</v>
      </c>
      <c r="C13" s="182">
        <v>25482696</v>
      </c>
      <c r="D13" s="182">
        <v>25482695.974860184</v>
      </c>
      <c r="E13" s="182">
        <v>23810640.830000009</v>
      </c>
      <c r="F13" s="136">
        <v>4</v>
      </c>
      <c r="G13" s="182">
        <v>0</v>
      </c>
      <c r="H13" s="182">
        <v>0</v>
      </c>
      <c r="I13" s="182">
        <v>0</v>
      </c>
      <c r="J13" s="182">
        <v>0</v>
      </c>
      <c r="K13" s="182">
        <v>0</v>
      </c>
      <c r="L13" s="182">
        <v>0</v>
      </c>
      <c r="M13" s="182">
        <v>0</v>
      </c>
      <c r="N13" s="182">
        <v>0</v>
      </c>
      <c r="O13" s="182">
        <v>0</v>
      </c>
      <c r="P13" s="182">
        <v>0</v>
      </c>
      <c r="Q13" s="182">
        <v>0</v>
      </c>
      <c r="R13" s="182">
        <v>23810640.830000009</v>
      </c>
      <c r="S13" s="182">
        <v>0</v>
      </c>
      <c r="T13" s="183">
        <f t="shared" si="0"/>
        <v>23810640.830000009</v>
      </c>
    </row>
    <row r="14" spans="1:20">
      <c r="A14" s="133"/>
      <c r="B14" s="163" t="s">
        <v>161</v>
      </c>
      <c r="C14" s="182">
        <v>20374000</v>
      </c>
      <c r="D14" s="182">
        <v>20374000.120000001</v>
      </c>
      <c r="E14" s="182">
        <v>20374000.120000001</v>
      </c>
      <c r="F14" s="136"/>
      <c r="G14" s="182">
        <v>0</v>
      </c>
      <c r="H14" s="182">
        <v>0</v>
      </c>
      <c r="I14" s="182">
        <v>0</v>
      </c>
      <c r="J14" s="182">
        <v>0</v>
      </c>
      <c r="K14" s="182">
        <v>0</v>
      </c>
      <c r="L14" s="182">
        <v>0</v>
      </c>
      <c r="M14" s="182">
        <v>0</v>
      </c>
      <c r="N14" s="182">
        <v>0</v>
      </c>
      <c r="O14" s="182">
        <v>0</v>
      </c>
      <c r="P14" s="182">
        <v>0</v>
      </c>
      <c r="Q14" s="182">
        <v>0</v>
      </c>
      <c r="R14" s="182">
        <v>20374000.120000001</v>
      </c>
      <c r="S14" s="182">
        <v>0</v>
      </c>
      <c r="T14" s="183">
        <f t="shared" si="0"/>
        <v>20374000.120000001</v>
      </c>
    </row>
    <row r="15" spans="1:20">
      <c r="A15" s="133"/>
      <c r="B15" s="163" t="s">
        <v>159</v>
      </c>
      <c r="C15" s="182">
        <v>2578848</v>
      </c>
      <c r="D15" s="182">
        <v>2578847.8299999982</v>
      </c>
      <c r="E15" s="182">
        <v>2578847.8299999908</v>
      </c>
      <c r="F15" s="136"/>
      <c r="G15" s="182">
        <v>0</v>
      </c>
      <c r="H15" s="182">
        <v>0</v>
      </c>
      <c r="I15" s="182">
        <v>0</v>
      </c>
      <c r="J15" s="182">
        <v>0</v>
      </c>
      <c r="K15" s="182">
        <v>0</v>
      </c>
      <c r="L15" s="182">
        <v>0</v>
      </c>
      <c r="M15" s="182">
        <v>0</v>
      </c>
      <c r="N15" s="182">
        <v>0</v>
      </c>
      <c r="O15" s="182">
        <v>0</v>
      </c>
      <c r="P15" s="182">
        <v>0</v>
      </c>
      <c r="Q15" s="182">
        <v>0</v>
      </c>
      <c r="R15" s="182">
        <v>2578847.8299999908</v>
      </c>
      <c r="S15" s="182">
        <v>0</v>
      </c>
      <c r="T15" s="183">
        <f t="shared" si="0"/>
        <v>2578847.8299999908</v>
      </c>
    </row>
    <row r="16" spans="1:20">
      <c r="A16" s="133"/>
      <c r="B16" s="163" t="s">
        <v>160</v>
      </c>
      <c r="C16" s="182">
        <v>20204452</v>
      </c>
      <c r="D16" s="182">
        <v>20204452.408349194</v>
      </c>
      <c r="E16" s="182">
        <v>2925491.7600000296</v>
      </c>
      <c r="F16" s="136">
        <v>5</v>
      </c>
      <c r="G16" s="182">
        <v>0</v>
      </c>
      <c r="H16" s="182">
        <v>0</v>
      </c>
      <c r="I16" s="182">
        <v>0</v>
      </c>
      <c r="J16" s="182">
        <v>0</v>
      </c>
      <c r="K16" s="182">
        <v>0</v>
      </c>
      <c r="L16" s="182">
        <v>0</v>
      </c>
      <c r="M16" s="182">
        <v>0</v>
      </c>
      <c r="N16" s="182">
        <v>0</v>
      </c>
      <c r="O16" s="182">
        <v>0</v>
      </c>
      <c r="P16" s="182">
        <v>2925491.7600000296</v>
      </c>
      <c r="Q16" s="182">
        <v>0</v>
      </c>
      <c r="R16" s="182">
        <v>0</v>
      </c>
      <c r="S16" s="182">
        <v>0</v>
      </c>
      <c r="T16" s="183">
        <f t="shared" si="0"/>
        <v>2925491.7600000296</v>
      </c>
    </row>
    <row r="17" spans="1:20">
      <c r="A17" s="133"/>
      <c r="B17" s="163" t="s">
        <v>35</v>
      </c>
      <c r="C17" s="182">
        <v>9086825</v>
      </c>
      <c r="D17" s="182">
        <v>9086656.026670482</v>
      </c>
      <c r="E17" s="182">
        <v>11006731.459999999</v>
      </c>
      <c r="F17" s="136">
        <v>6</v>
      </c>
      <c r="G17" s="182">
        <v>0</v>
      </c>
      <c r="H17" s="182">
        <v>0</v>
      </c>
      <c r="I17" s="182">
        <v>4256690.43</v>
      </c>
      <c r="J17" s="182">
        <v>0</v>
      </c>
      <c r="K17" s="182">
        <v>0</v>
      </c>
      <c r="L17" s="182">
        <v>0</v>
      </c>
      <c r="M17" s="182">
        <v>0</v>
      </c>
      <c r="N17" s="182">
        <v>0</v>
      </c>
      <c r="O17" s="182">
        <v>48704.010000000009</v>
      </c>
      <c r="P17" s="182">
        <v>0</v>
      </c>
      <c r="Q17" s="182">
        <v>0</v>
      </c>
      <c r="R17" s="182">
        <v>0</v>
      </c>
      <c r="S17" s="182">
        <v>6701337.0199999996</v>
      </c>
      <c r="T17" s="183">
        <f t="shared" si="0"/>
        <v>11006731.459999999</v>
      </c>
    </row>
    <row r="18" spans="1:20" ht="15.75" thickBot="1">
      <c r="A18" s="62"/>
      <c r="B18" s="106" t="s">
        <v>36</v>
      </c>
      <c r="C18" s="184">
        <f>SUM(C9:C17)</f>
        <v>1296766721</v>
      </c>
      <c r="D18" s="184">
        <f t="shared" ref="D18:T18" si="1">SUM(D9:D17)</f>
        <v>1296766552.896996</v>
      </c>
      <c r="E18" s="184">
        <f t="shared" si="1"/>
        <v>1263721338.4500015</v>
      </c>
      <c r="F18" s="184"/>
      <c r="G18" s="184">
        <f t="shared" si="1"/>
        <v>43772972.150000006</v>
      </c>
      <c r="H18" s="184">
        <f t="shared" si="1"/>
        <v>167630282.37</v>
      </c>
      <c r="I18" s="184">
        <f t="shared" si="1"/>
        <v>25717316.330000002</v>
      </c>
      <c r="J18" s="184">
        <f t="shared" si="1"/>
        <v>0</v>
      </c>
      <c r="K18" s="184">
        <f t="shared" si="1"/>
        <v>86034475.840000004</v>
      </c>
      <c r="L18" s="184">
        <f t="shared" si="1"/>
        <v>927340972.31000209</v>
      </c>
      <c r="M18" s="184">
        <f t="shared" si="1"/>
        <v>-54819486.380000547</v>
      </c>
      <c r="N18" s="184">
        <f t="shared" si="1"/>
        <v>872521485.9300015</v>
      </c>
      <c r="O18" s="184">
        <f t="shared" si="1"/>
        <v>11654488.269999994</v>
      </c>
      <c r="P18" s="184">
        <f t="shared" si="1"/>
        <v>2925491.7600000296</v>
      </c>
      <c r="Q18" s="184">
        <f t="shared" si="1"/>
        <v>0</v>
      </c>
      <c r="R18" s="184">
        <f t="shared" si="1"/>
        <v>46763488.780000001</v>
      </c>
      <c r="S18" s="184">
        <f t="shared" si="1"/>
        <v>6701337.0199999996</v>
      </c>
      <c r="T18" s="185">
        <f t="shared" si="1"/>
        <v>1263721338.4500015</v>
      </c>
    </row>
    <row r="19" spans="1:20" s="47" customFormat="1">
      <c r="A19" s="56"/>
      <c r="B19" s="63" t="s">
        <v>0</v>
      </c>
      <c r="C19" s="72" t="s">
        <v>1</v>
      </c>
      <c r="D19" s="73" t="s">
        <v>2</v>
      </c>
      <c r="E19" s="63" t="s">
        <v>3</v>
      </c>
      <c r="F19" s="63" t="s">
        <v>4</v>
      </c>
      <c r="G19" s="205" t="s">
        <v>5</v>
      </c>
      <c r="H19" s="205"/>
      <c r="I19" s="205"/>
      <c r="J19" s="205"/>
      <c r="K19" s="205"/>
      <c r="L19" s="205"/>
      <c r="M19" s="205"/>
      <c r="N19" s="205"/>
      <c r="O19" s="205"/>
      <c r="P19" s="206"/>
      <c r="Q19"/>
      <c r="R19"/>
      <c r="S19"/>
      <c r="T19"/>
    </row>
    <row r="20" spans="1:20" s="47" customFormat="1" ht="14.45" customHeight="1">
      <c r="A20" s="204"/>
      <c r="B20" s="212" t="s">
        <v>74</v>
      </c>
      <c r="C20" s="208" t="s">
        <v>73</v>
      </c>
      <c r="D20" s="208" t="s">
        <v>122</v>
      </c>
      <c r="E20" s="208" t="s">
        <v>69</v>
      </c>
      <c r="F20" s="208" t="s">
        <v>72</v>
      </c>
      <c r="G20" s="215" t="s">
        <v>71</v>
      </c>
      <c r="H20" s="215"/>
      <c r="I20" s="215"/>
      <c r="J20" s="215"/>
      <c r="K20" s="215"/>
      <c r="L20" s="215"/>
      <c r="M20" s="215"/>
      <c r="N20" s="215"/>
      <c r="O20" s="215"/>
      <c r="P20" s="216"/>
      <c r="Q20" s="3"/>
      <c r="R20" s="3"/>
      <c r="S20" s="3"/>
      <c r="T20" s="3"/>
    </row>
    <row r="21" spans="1:20" s="47" customFormat="1" ht="14.45" customHeight="1">
      <c r="A21" s="204"/>
      <c r="B21" s="213"/>
      <c r="C21" s="208"/>
      <c r="D21" s="208"/>
      <c r="E21" s="208"/>
      <c r="F21" s="208"/>
      <c r="G21" s="69">
        <v>13</v>
      </c>
      <c r="H21" s="70">
        <v>14</v>
      </c>
      <c r="I21" s="70">
        <v>15</v>
      </c>
      <c r="J21" s="70">
        <v>16</v>
      </c>
      <c r="K21" s="70">
        <v>17</v>
      </c>
      <c r="L21" s="70">
        <v>18</v>
      </c>
      <c r="M21" s="70">
        <v>19</v>
      </c>
      <c r="N21" s="70">
        <v>20</v>
      </c>
      <c r="O21" s="70">
        <v>21</v>
      </c>
      <c r="P21" s="77">
        <v>22</v>
      </c>
      <c r="Q21" s="3"/>
      <c r="R21" s="3"/>
      <c r="S21" s="3"/>
      <c r="T21" s="3"/>
    </row>
    <row r="22" spans="1:20" s="47" customFormat="1" ht="100.15" customHeight="1">
      <c r="A22" s="204"/>
      <c r="B22" s="214"/>
      <c r="C22" s="208"/>
      <c r="D22" s="208"/>
      <c r="E22" s="208"/>
      <c r="F22" s="208"/>
      <c r="G22" s="66" t="s">
        <v>37</v>
      </c>
      <c r="H22" s="67" t="s">
        <v>38</v>
      </c>
      <c r="I22" s="67" t="s">
        <v>39</v>
      </c>
      <c r="J22" s="67" t="s">
        <v>40</v>
      </c>
      <c r="K22" s="67" t="s">
        <v>41</v>
      </c>
      <c r="L22" s="67" t="s">
        <v>42</v>
      </c>
      <c r="M22" s="67" t="s">
        <v>43</v>
      </c>
      <c r="N22" s="67" t="s">
        <v>10</v>
      </c>
      <c r="O22" s="67" t="s">
        <v>44</v>
      </c>
      <c r="P22" s="74" t="s">
        <v>45</v>
      </c>
      <c r="Q22" s="3"/>
      <c r="R22" s="3"/>
      <c r="S22" s="3"/>
      <c r="T22" s="3"/>
    </row>
    <row r="23" spans="1:20">
      <c r="A23" s="22"/>
      <c r="B23" s="163" t="s">
        <v>162</v>
      </c>
      <c r="C23" s="182">
        <v>187294320.88</v>
      </c>
      <c r="D23" s="182">
        <v>187294320.83999997</v>
      </c>
      <c r="E23" s="182">
        <v>180344211.96000001</v>
      </c>
      <c r="F23" s="136">
        <v>7</v>
      </c>
      <c r="G23" s="182">
        <v>0</v>
      </c>
      <c r="H23" s="182">
        <v>0</v>
      </c>
      <c r="I23" s="182">
        <v>0</v>
      </c>
      <c r="J23" s="182">
        <v>0</v>
      </c>
      <c r="K23" s="182">
        <v>0</v>
      </c>
      <c r="L23" s="182">
        <v>178416060</v>
      </c>
      <c r="M23" s="182">
        <v>1928151.9599999997</v>
      </c>
      <c r="N23" s="182">
        <v>0</v>
      </c>
      <c r="O23" s="182">
        <v>0</v>
      </c>
      <c r="P23" s="186">
        <f t="shared" ref="P23:P28" si="2">SUM(G23:O23)</f>
        <v>180344211.96000001</v>
      </c>
    </row>
    <row r="24" spans="1:20">
      <c r="A24" s="22"/>
      <c r="B24" s="163" t="s">
        <v>163</v>
      </c>
      <c r="C24" s="182">
        <v>10938758.119999999</v>
      </c>
      <c r="D24" s="182">
        <v>10938758.119999999</v>
      </c>
      <c r="E24" s="182">
        <v>10938758.119999999</v>
      </c>
      <c r="F24" s="136"/>
      <c r="G24" s="182">
        <v>10928869.77</v>
      </c>
      <c r="H24" s="182">
        <v>0</v>
      </c>
      <c r="I24" s="182">
        <v>0</v>
      </c>
      <c r="J24" s="182">
        <v>0</v>
      </c>
      <c r="K24" s="182">
        <v>0</v>
      </c>
      <c r="L24" s="182">
        <v>0</v>
      </c>
      <c r="M24" s="182">
        <v>9888.35</v>
      </c>
      <c r="N24" s="182">
        <v>0</v>
      </c>
      <c r="O24" s="182">
        <v>0</v>
      </c>
      <c r="P24" s="186">
        <f t="shared" si="2"/>
        <v>10938758.119999999</v>
      </c>
    </row>
    <row r="25" spans="1:20">
      <c r="A25" s="22"/>
      <c r="B25" s="163" t="s">
        <v>164</v>
      </c>
      <c r="C25" s="182">
        <v>861485665</v>
      </c>
      <c r="D25" s="182">
        <v>861523867.15205181</v>
      </c>
      <c r="E25" s="182">
        <v>862446706.01999664</v>
      </c>
      <c r="F25" s="136">
        <v>8</v>
      </c>
      <c r="G25" s="182">
        <v>0</v>
      </c>
      <c r="H25" s="182">
        <v>221797468.66999671</v>
      </c>
      <c r="I25" s="182">
        <v>242803385.60999995</v>
      </c>
      <c r="J25" s="182">
        <v>394342029.49999994</v>
      </c>
      <c r="K25" s="182">
        <v>0</v>
      </c>
      <c r="L25" s="182">
        <v>0</v>
      </c>
      <c r="M25" s="182">
        <v>3503822.2399999942</v>
      </c>
      <c r="N25" s="182">
        <v>0</v>
      </c>
      <c r="O25" s="182">
        <v>0</v>
      </c>
      <c r="P25" s="186">
        <f t="shared" si="2"/>
        <v>862446706.01999664</v>
      </c>
    </row>
    <row r="26" spans="1:20">
      <c r="A26" s="22"/>
      <c r="B26" s="163" t="s">
        <v>165</v>
      </c>
      <c r="C26" s="182">
        <v>772510</v>
      </c>
      <c r="D26" s="182">
        <v>772510.40921524097</v>
      </c>
      <c r="E26" s="182">
        <v>29110</v>
      </c>
      <c r="F26" s="136">
        <v>9</v>
      </c>
      <c r="G26" s="182">
        <v>0</v>
      </c>
      <c r="H26" s="182">
        <v>0</v>
      </c>
      <c r="I26" s="182">
        <v>0</v>
      </c>
      <c r="J26" s="182">
        <v>0</v>
      </c>
      <c r="K26" s="182">
        <v>0</v>
      </c>
      <c r="L26" s="182">
        <v>0</v>
      </c>
      <c r="M26" s="182">
        <v>0</v>
      </c>
      <c r="N26" s="182">
        <v>29110</v>
      </c>
      <c r="O26" s="182">
        <v>0</v>
      </c>
      <c r="P26" s="186">
        <f t="shared" si="2"/>
        <v>29110</v>
      </c>
    </row>
    <row r="27" spans="1:20">
      <c r="A27" s="22"/>
      <c r="B27" s="163" t="s">
        <v>10</v>
      </c>
      <c r="C27" s="182">
        <v>11589802</v>
      </c>
      <c r="D27" s="182">
        <v>11589801.88655589</v>
      </c>
      <c r="E27" s="182">
        <v>22873752.150000002</v>
      </c>
      <c r="F27" s="136">
        <v>10</v>
      </c>
      <c r="G27" s="182">
        <v>0</v>
      </c>
      <c r="H27" s="182">
        <v>0</v>
      </c>
      <c r="I27" s="182">
        <v>0</v>
      </c>
      <c r="J27" s="182">
        <v>0</v>
      </c>
      <c r="K27" s="182">
        <v>0</v>
      </c>
      <c r="L27" s="182">
        <v>0</v>
      </c>
      <c r="M27" s="182">
        <v>0</v>
      </c>
      <c r="N27" s="182">
        <v>22873752.150000002</v>
      </c>
      <c r="O27" s="182">
        <v>0</v>
      </c>
      <c r="P27" s="186">
        <f t="shared" si="2"/>
        <v>22873752.150000002</v>
      </c>
    </row>
    <row r="28" spans="1:20">
      <c r="A28" s="22"/>
      <c r="B28" s="163" t="s">
        <v>166</v>
      </c>
      <c r="C28" s="182">
        <v>61489266</v>
      </c>
      <c r="D28" s="182">
        <v>61489265.819999993</v>
      </c>
      <c r="E28" s="182">
        <v>61594161.539999999</v>
      </c>
      <c r="F28" s="136">
        <v>11</v>
      </c>
      <c r="G28" s="182">
        <v>0</v>
      </c>
      <c r="H28" s="182">
        <v>0</v>
      </c>
      <c r="I28" s="182">
        <v>0</v>
      </c>
      <c r="J28" s="182">
        <v>0</v>
      </c>
      <c r="K28" s="182">
        <v>0</v>
      </c>
      <c r="L28" s="182">
        <v>0</v>
      </c>
      <c r="M28" s="182">
        <v>360653.39</v>
      </c>
      <c r="N28" s="182">
        <v>0</v>
      </c>
      <c r="O28" s="182">
        <v>61233508.149999999</v>
      </c>
      <c r="P28" s="186">
        <f t="shared" si="2"/>
        <v>61594161.539999999</v>
      </c>
    </row>
    <row r="29" spans="1:20" ht="15.75" thickBot="1">
      <c r="A29" s="62"/>
      <c r="B29" s="107" t="s">
        <v>45</v>
      </c>
      <c r="C29" s="184">
        <f>SUM(C23:C28)</f>
        <v>1133570322</v>
      </c>
      <c r="D29" s="184">
        <f>SUM(D23:D28)</f>
        <v>1133608524.2278228</v>
      </c>
      <c r="E29" s="184">
        <f>SUM(E23:E28)</f>
        <v>1138226699.7899966</v>
      </c>
      <c r="F29" s="184"/>
      <c r="G29" s="184">
        <f t="shared" ref="G29:P29" si="3">SUM(G23:G28)</f>
        <v>10928869.77</v>
      </c>
      <c r="H29" s="184">
        <f t="shared" si="3"/>
        <v>221797468.66999671</v>
      </c>
      <c r="I29" s="184">
        <f t="shared" si="3"/>
        <v>242803385.60999995</v>
      </c>
      <c r="J29" s="184">
        <f t="shared" si="3"/>
        <v>394342029.49999994</v>
      </c>
      <c r="K29" s="184">
        <f t="shared" si="3"/>
        <v>0</v>
      </c>
      <c r="L29" s="184">
        <f t="shared" si="3"/>
        <v>178416060</v>
      </c>
      <c r="M29" s="184">
        <f t="shared" si="3"/>
        <v>5802515.9399999939</v>
      </c>
      <c r="N29" s="184">
        <f t="shared" si="3"/>
        <v>22902862.150000002</v>
      </c>
      <c r="O29" s="184">
        <f t="shared" si="3"/>
        <v>61233508.149999999</v>
      </c>
      <c r="P29" s="185">
        <f t="shared" si="3"/>
        <v>1138226699.7899966</v>
      </c>
    </row>
    <row r="30" spans="1:20" s="47" customFormat="1">
      <c r="A30" s="56"/>
      <c r="B30" s="63" t="s">
        <v>0</v>
      </c>
      <c r="C30" s="72" t="s">
        <v>1</v>
      </c>
      <c r="D30" s="73" t="s">
        <v>2</v>
      </c>
      <c r="E30" s="63" t="s">
        <v>3</v>
      </c>
      <c r="F30" s="63" t="s">
        <v>4</v>
      </c>
      <c r="G30" s="205" t="s">
        <v>5</v>
      </c>
      <c r="H30" s="205"/>
      <c r="I30" s="205"/>
      <c r="J30" s="205"/>
      <c r="K30" s="205"/>
      <c r="L30" s="205"/>
      <c r="M30" s="205"/>
      <c r="N30" s="206"/>
      <c r="O30"/>
      <c r="P30"/>
      <c r="Q30"/>
      <c r="R30"/>
      <c r="S30"/>
      <c r="T30"/>
    </row>
    <row r="31" spans="1:20" s="47" customFormat="1" ht="40.15" customHeight="1">
      <c r="A31" s="204"/>
      <c r="B31" s="212" t="s">
        <v>133</v>
      </c>
      <c r="C31" s="208" t="s">
        <v>73</v>
      </c>
      <c r="D31" s="208" t="s">
        <v>122</v>
      </c>
      <c r="E31" s="208" t="s">
        <v>69</v>
      </c>
      <c r="F31" s="208" t="s">
        <v>72</v>
      </c>
      <c r="G31" s="217" t="s">
        <v>71</v>
      </c>
      <c r="H31" s="218"/>
      <c r="I31" s="218"/>
      <c r="J31" s="218"/>
      <c r="K31" s="218"/>
      <c r="L31" s="218"/>
      <c r="M31" s="218"/>
      <c r="N31" s="219"/>
      <c r="O31"/>
      <c r="P31"/>
      <c r="Q31"/>
      <c r="R31"/>
      <c r="S31"/>
      <c r="T31"/>
    </row>
    <row r="32" spans="1:20" s="47" customFormat="1" ht="13.9" customHeight="1">
      <c r="A32" s="204"/>
      <c r="B32" s="213"/>
      <c r="C32" s="208"/>
      <c r="D32" s="208"/>
      <c r="E32" s="208"/>
      <c r="F32" s="208"/>
      <c r="G32" s="21">
        <v>23</v>
      </c>
      <c r="H32" s="21">
        <v>24</v>
      </c>
      <c r="I32" s="21">
        <v>25</v>
      </c>
      <c r="J32" s="21">
        <v>26</v>
      </c>
      <c r="K32" s="21">
        <v>27</v>
      </c>
      <c r="L32" s="21">
        <v>28</v>
      </c>
      <c r="M32" s="21">
        <v>29</v>
      </c>
      <c r="N32" s="76">
        <v>30</v>
      </c>
      <c r="O32" s="3"/>
      <c r="P32" s="71"/>
      <c r="Q32" s="71"/>
      <c r="R32" s="71"/>
      <c r="S32" s="3"/>
      <c r="T32" s="3"/>
    </row>
    <row r="33" spans="1:20" s="47" customFormat="1" ht="102" customHeight="1">
      <c r="A33" s="204"/>
      <c r="B33" s="214"/>
      <c r="C33" s="208"/>
      <c r="D33" s="208"/>
      <c r="E33" s="208"/>
      <c r="F33" s="208"/>
      <c r="G33" s="67" t="s">
        <v>46</v>
      </c>
      <c r="H33" s="67" t="s">
        <v>47</v>
      </c>
      <c r="I33" s="67" t="s">
        <v>48</v>
      </c>
      <c r="J33" s="67" t="s">
        <v>49</v>
      </c>
      <c r="K33" s="67" t="s">
        <v>50</v>
      </c>
      <c r="L33" s="67" t="s">
        <v>51</v>
      </c>
      <c r="M33" s="67" t="s">
        <v>6</v>
      </c>
      <c r="N33" s="74" t="s">
        <v>52</v>
      </c>
      <c r="O33" s="3"/>
      <c r="P33" s="71"/>
      <c r="Q33" s="71"/>
      <c r="R33" s="71"/>
      <c r="S33" s="3"/>
      <c r="T33" s="3"/>
    </row>
    <row r="34" spans="1:20">
      <c r="A34" s="22"/>
      <c r="B34" s="163" t="s">
        <v>167</v>
      </c>
      <c r="C34" s="182">
        <v>121372000</v>
      </c>
      <c r="D34" s="182">
        <v>121372000</v>
      </c>
      <c r="E34" s="182">
        <v>121372000</v>
      </c>
      <c r="F34" s="164"/>
      <c r="G34" s="182">
        <v>121372000</v>
      </c>
      <c r="H34" s="182">
        <v>0</v>
      </c>
      <c r="I34" s="182">
        <v>0</v>
      </c>
      <c r="J34" s="182">
        <v>0</v>
      </c>
      <c r="K34" s="182">
        <v>0</v>
      </c>
      <c r="L34" s="182">
        <v>0</v>
      </c>
      <c r="M34" s="182">
        <v>0</v>
      </c>
      <c r="N34" s="186">
        <f t="shared" ref="N34:N35" si="4">SUM(G34:M34)</f>
        <v>121372000</v>
      </c>
      <c r="P34" s="45"/>
      <c r="Q34" s="45"/>
      <c r="R34" s="45"/>
    </row>
    <row r="35" spans="1:20">
      <c r="A35" s="22"/>
      <c r="B35" s="163" t="s">
        <v>51</v>
      </c>
      <c r="C35" s="182">
        <v>41824399</v>
      </c>
      <c r="D35" s="182">
        <v>41786028.66917327</v>
      </c>
      <c r="E35" s="182">
        <v>4122637.9500000095</v>
      </c>
      <c r="F35" s="137">
        <v>12</v>
      </c>
      <c r="G35" s="182">
        <v>0</v>
      </c>
      <c r="H35" s="182">
        <v>0</v>
      </c>
      <c r="I35" s="182">
        <v>0</v>
      </c>
      <c r="J35" s="182">
        <v>0</v>
      </c>
      <c r="K35" s="182">
        <v>0</v>
      </c>
      <c r="L35" s="182">
        <v>4122637.9500000095</v>
      </c>
      <c r="M35" s="182">
        <v>0</v>
      </c>
      <c r="N35" s="186">
        <f t="shared" si="4"/>
        <v>4122637.9500000095</v>
      </c>
    </row>
    <row r="36" spans="1:20" ht="15.75" thickBot="1">
      <c r="A36" s="62"/>
      <c r="B36" s="107" t="s">
        <v>70</v>
      </c>
      <c r="C36" s="184">
        <f t="shared" ref="C36:N36" si="5">SUM(C34:C35)</f>
        <v>163196399</v>
      </c>
      <c r="D36" s="184">
        <f t="shared" si="5"/>
        <v>163158028.66917327</v>
      </c>
      <c r="E36" s="184">
        <f t="shared" si="5"/>
        <v>125494637.95</v>
      </c>
      <c r="F36" s="184"/>
      <c r="G36" s="184">
        <f t="shared" si="5"/>
        <v>121372000</v>
      </c>
      <c r="H36" s="184">
        <f t="shared" si="5"/>
        <v>0</v>
      </c>
      <c r="I36" s="184">
        <f t="shared" si="5"/>
        <v>0</v>
      </c>
      <c r="J36" s="184">
        <f t="shared" si="5"/>
        <v>0</v>
      </c>
      <c r="K36" s="184">
        <f t="shared" si="5"/>
        <v>0</v>
      </c>
      <c r="L36" s="184">
        <f t="shared" si="5"/>
        <v>4122637.9500000095</v>
      </c>
      <c r="M36" s="184">
        <f t="shared" si="5"/>
        <v>0</v>
      </c>
      <c r="N36" s="185">
        <f t="shared" si="5"/>
        <v>125494637.95</v>
      </c>
    </row>
    <row r="39" spans="1:20" s="4" customFormat="1">
      <c r="A39" s="11"/>
      <c r="B39" s="11" t="s">
        <v>168</v>
      </c>
      <c r="C39" s="11"/>
      <c r="D39" s="11"/>
      <c r="E39" s="11"/>
      <c r="F39" s="11"/>
      <c r="G39" s="11"/>
      <c r="H39" s="11"/>
      <c r="I39" s="11"/>
      <c r="J39" s="11"/>
      <c r="K39" s="11"/>
      <c r="L39" s="11"/>
      <c r="M39" s="11"/>
      <c r="N39" s="11"/>
      <c r="O39" s="11"/>
      <c r="P39" s="11"/>
      <c r="Q39" s="11"/>
      <c r="R39" s="11"/>
      <c r="S39" s="11"/>
      <c r="T39" s="11"/>
    </row>
    <row r="40" spans="1:20" s="4" customFormat="1">
      <c r="A40" s="11"/>
      <c r="B40" s="3" t="s">
        <v>172</v>
      </c>
      <c r="C40" s="11"/>
      <c r="D40" s="11"/>
      <c r="E40" s="11"/>
      <c r="F40" s="11"/>
      <c r="G40" s="11"/>
      <c r="H40" s="11"/>
      <c r="I40" s="11"/>
      <c r="J40" s="11"/>
      <c r="K40" s="11"/>
      <c r="L40" s="11"/>
      <c r="M40" s="11"/>
      <c r="N40" s="11"/>
      <c r="O40" s="11"/>
      <c r="P40" s="11"/>
      <c r="Q40" s="11"/>
      <c r="R40" s="11"/>
      <c r="S40" s="11"/>
      <c r="T40" s="11"/>
    </row>
    <row r="41" spans="1:20" s="4" customFormat="1">
      <c r="A41" s="11"/>
      <c r="B41" s="3" t="s">
        <v>173</v>
      </c>
      <c r="C41" s="11"/>
      <c r="D41" s="11"/>
      <c r="E41" s="11"/>
      <c r="F41" s="11"/>
      <c r="G41" s="11"/>
      <c r="H41" s="11"/>
      <c r="I41" s="11"/>
      <c r="J41" s="11"/>
      <c r="K41" s="11"/>
      <c r="L41" s="11"/>
      <c r="M41" s="11"/>
      <c r="N41" s="11"/>
      <c r="O41" s="11"/>
      <c r="P41" s="11"/>
      <c r="Q41" s="11"/>
      <c r="R41" s="11"/>
      <c r="S41" s="11"/>
      <c r="T41" s="11"/>
    </row>
    <row r="42" spans="1:20">
      <c r="B42" s="3" t="s">
        <v>174</v>
      </c>
    </row>
    <row r="43" spans="1:20">
      <c r="B43" s="3" t="s">
        <v>175</v>
      </c>
    </row>
    <row r="44" spans="1:20">
      <c r="B44" s="3" t="s">
        <v>176</v>
      </c>
    </row>
    <row r="45" spans="1:20">
      <c r="B45" s="3" t="s">
        <v>177</v>
      </c>
    </row>
    <row r="46" spans="1:20">
      <c r="B46" s="3" t="s">
        <v>178</v>
      </c>
      <c r="P46" s="46"/>
    </row>
    <row r="47" spans="1:20">
      <c r="B47" s="3" t="s">
        <v>179</v>
      </c>
    </row>
    <row r="48" spans="1:20">
      <c r="B48" s="3" t="s">
        <v>180</v>
      </c>
    </row>
    <row r="49" spans="2:2">
      <c r="B49" s="3" t="s">
        <v>181</v>
      </c>
    </row>
    <row r="50" spans="2:2">
      <c r="B50" s="3" t="s">
        <v>182</v>
      </c>
    </row>
    <row r="51" spans="2:2">
      <c r="B51" s="3" t="s">
        <v>183</v>
      </c>
    </row>
  </sheetData>
  <mergeCells count="24">
    <mergeCell ref="G20:P20"/>
    <mergeCell ref="G30:N30"/>
    <mergeCell ref="B31:B33"/>
    <mergeCell ref="C31:C33"/>
    <mergeCell ref="D31:D33"/>
    <mergeCell ref="E31:E33"/>
    <mergeCell ref="F31:F33"/>
    <mergeCell ref="G31:N31"/>
    <mergeCell ref="A6:A8"/>
    <mergeCell ref="A20:A22"/>
    <mergeCell ref="A31:A33"/>
    <mergeCell ref="G19:P19"/>
    <mergeCell ref="G5:T5"/>
    <mergeCell ref="B6:B8"/>
    <mergeCell ref="C6:C8"/>
    <mergeCell ref="D6:D8"/>
    <mergeCell ref="E6:E8"/>
    <mergeCell ref="F6:F8"/>
    <mergeCell ref="G6:T6"/>
    <mergeCell ref="B20:B22"/>
    <mergeCell ref="C20:C22"/>
    <mergeCell ref="D20:D22"/>
    <mergeCell ref="E20:E22"/>
    <mergeCell ref="F20:F22"/>
  </mergeCells>
  <pageMargins left="0.7" right="0.7" top="0.75" bottom="0.75" header="0.3" footer="0.3"/>
  <pageSetup paperSize="9" scale="54" orientation="landscape" horizontalDpi="4294967295" verticalDpi="4294967295" r:id="rId1"/>
  <rowBreaks count="1" manualBreakCount="1">
    <brk id="1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D15" sqref="D15"/>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53</v>
      </c>
      <c r="B1" s="3" t="str">
        <f>'20. LI3'!B1</f>
        <v>სს "ტერა ბანკი"</v>
      </c>
    </row>
    <row r="2" spans="1:8" ht="15.75">
      <c r="A2" s="10" t="s">
        <v>54</v>
      </c>
      <c r="B2" s="165">
        <f>'20. LI3'!B2</f>
        <v>44196</v>
      </c>
      <c r="C2" s="10"/>
      <c r="D2" s="10"/>
      <c r="E2" s="10"/>
      <c r="F2" s="10"/>
      <c r="G2" s="10"/>
      <c r="H2" s="10"/>
    </row>
    <row r="3" spans="1:8" ht="15.75">
      <c r="A3" s="10"/>
      <c r="B3" s="10"/>
      <c r="C3" s="10"/>
      <c r="D3" s="10"/>
      <c r="E3" s="10"/>
      <c r="F3" s="10"/>
      <c r="G3" s="10"/>
      <c r="H3" s="10"/>
    </row>
    <row r="4" spans="1:8" ht="15.75" thickBot="1">
      <c r="A4" s="129" t="s">
        <v>141</v>
      </c>
      <c r="B4" s="16" t="s">
        <v>86</v>
      </c>
    </row>
    <row r="5" spans="1:8" ht="14.45" customHeight="1">
      <c r="A5" s="225"/>
      <c r="B5" s="220" t="s">
        <v>85</v>
      </c>
      <c r="C5" s="222" t="s">
        <v>118</v>
      </c>
      <c r="D5" s="220" t="s">
        <v>84</v>
      </c>
      <c r="E5" s="220"/>
      <c r="F5" s="220"/>
      <c r="G5" s="220"/>
      <c r="H5" s="223" t="s">
        <v>83</v>
      </c>
    </row>
    <row r="6" spans="1:8" ht="38.25">
      <c r="A6" s="226"/>
      <c r="B6" s="221"/>
      <c r="C6" s="212"/>
      <c r="D6" s="14" t="s">
        <v>82</v>
      </c>
      <c r="E6" s="14" t="s">
        <v>81</v>
      </c>
      <c r="F6" s="14" t="s">
        <v>80</v>
      </c>
      <c r="G6" s="14" t="s">
        <v>79</v>
      </c>
      <c r="H6" s="224"/>
    </row>
    <row r="7" spans="1:8" ht="15.75">
      <c r="A7" s="78">
        <v>1</v>
      </c>
      <c r="B7" s="48" t="s">
        <v>169</v>
      </c>
      <c r="C7" s="41" t="s">
        <v>78</v>
      </c>
      <c r="D7" s="5"/>
      <c r="E7" s="5"/>
      <c r="F7" s="41" t="s">
        <v>77</v>
      </c>
      <c r="G7" s="41"/>
      <c r="H7" s="40"/>
    </row>
    <row r="8" spans="1:8" ht="15.75">
      <c r="A8" s="79">
        <v>2</v>
      </c>
      <c r="B8" s="48"/>
      <c r="C8" s="41"/>
      <c r="D8" s="5"/>
      <c r="E8" s="5"/>
      <c r="F8" s="41"/>
      <c r="G8" s="5"/>
      <c r="H8" s="40"/>
    </row>
    <row r="9" spans="1:8" ht="15.75">
      <c r="A9" s="78">
        <v>3</v>
      </c>
      <c r="B9" s="48"/>
      <c r="C9" s="41"/>
      <c r="D9" s="5"/>
      <c r="E9" s="5"/>
      <c r="F9" s="5"/>
      <c r="G9" s="41"/>
      <c r="H9" s="40"/>
    </row>
    <row r="10" spans="1:8" ht="15.75">
      <c r="A10" s="79"/>
      <c r="B10" s="48"/>
      <c r="C10" s="41"/>
      <c r="D10" s="5"/>
      <c r="E10" s="5"/>
      <c r="F10" s="5"/>
      <c r="G10" s="5"/>
      <c r="H10" s="40"/>
    </row>
    <row r="11" spans="1:8" ht="15.75">
      <c r="A11" s="78"/>
      <c r="B11" s="48"/>
      <c r="C11" s="41"/>
      <c r="D11" s="5"/>
      <c r="E11" s="5"/>
      <c r="F11" s="5"/>
      <c r="G11" s="5"/>
      <c r="H11" s="40"/>
    </row>
    <row r="12" spans="1:8" ht="16.5" thickBot="1">
      <c r="A12" s="80"/>
      <c r="B12" s="75"/>
      <c r="C12" s="81"/>
      <c r="D12" s="59"/>
      <c r="E12" s="59"/>
      <c r="F12" s="59"/>
      <c r="G12" s="59"/>
      <c r="H12" s="82"/>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I20" sqref="I20"/>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27" t="s">
        <v>53</v>
      </c>
      <c r="B1" s="127" t="str">
        <f>'20. LI3'!B1</f>
        <v>სს "ტერა ბანკი"</v>
      </c>
    </row>
    <row r="2" spans="1:12">
      <c r="A2" s="127" t="s">
        <v>54</v>
      </c>
      <c r="B2" s="166">
        <f>'20. LI3'!B2</f>
        <v>44196</v>
      </c>
    </row>
    <row r="3" spans="1:12">
      <c r="A3" s="71"/>
      <c r="B3" s="127"/>
    </row>
    <row r="4" spans="1:12" ht="13.5" thickBot="1">
      <c r="A4" s="128" t="s">
        <v>142</v>
      </c>
      <c r="B4" s="49" t="s">
        <v>127</v>
      </c>
      <c r="C4" s="28"/>
      <c r="D4" s="8"/>
      <c r="E4" s="8"/>
      <c r="F4" s="8"/>
      <c r="G4" s="8"/>
      <c r="H4" s="8"/>
      <c r="I4" s="8"/>
      <c r="J4" s="8"/>
      <c r="K4" s="8"/>
      <c r="L4" s="8"/>
    </row>
    <row r="5" spans="1:12">
      <c r="A5" s="126"/>
      <c r="B5" s="61"/>
      <c r="C5" s="64">
        <v>2020</v>
      </c>
      <c r="D5" s="64">
        <v>2019</v>
      </c>
      <c r="E5" s="65">
        <v>2018</v>
      </c>
      <c r="F5" s="8"/>
    </row>
    <row r="6" spans="1:12">
      <c r="A6" s="22">
        <v>1</v>
      </c>
      <c r="B6" s="5" t="s">
        <v>9</v>
      </c>
      <c r="C6" s="182">
        <v>21213</v>
      </c>
      <c r="D6" s="182">
        <v>42288.857600000003</v>
      </c>
      <c r="E6" s="194">
        <v>224100</v>
      </c>
      <c r="F6" s="8"/>
    </row>
    <row r="7" spans="1:12">
      <c r="A7" s="22">
        <v>2</v>
      </c>
      <c r="B7" s="27" t="s">
        <v>109</v>
      </c>
      <c r="C7" s="182">
        <v>13553</v>
      </c>
      <c r="D7" s="182">
        <v>27957.564299999998</v>
      </c>
      <c r="E7" s="194">
        <v>224000</v>
      </c>
      <c r="F7" s="8"/>
    </row>
    <row r="8" spans="1:12">
      <c r="A8" s="22">
        <v>3</v>
      </c>
      <c r="B8" s="5" t="s">
        <v>123</v>
      </c>
      <c r="C8" s="182">
        <v>1</v>
      </c>
      <c r="D8" s="182">
        <v>1</v>
      </c>
      <c r="E8" s="194">
        <v>1</v>
      </c>
    </row>
    <row r="9" spans="1:12" ht="13.5" thickBot="1">
      <c r="A9" s="62">
        <v>4</v>
      </c>
      <c r="B9" s="59" t="s">
        <v>103</v>
      </c>
      <c r="C9" s="195">
        <v>18687</v>
      </c>
      <c r="D9" s="195">
        <v>35394.397599999997</v>
      </c>
      <c r="E9" s="196">
        <v>224100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E16" sqref="E16"/>
    </sheetView>
  </sheetViews>
  <sheetFormatPr defaultColWidth="9.140625" defaultRowHeight="12.75"/>
  <cols>
    <col min="1" max="1" width="10.5703125" style="3" bestFit="1" customWidth="1"/>
    <col min="2" max="2" width="52.5703125" style="3" customWidth="1"/>
    <col min="3" max="5" width="11.5703125" style="3" customWidth="1"/>
    <col min="6" max="6" width="24.140625" style="3" customWidth="1"/>
    <col min="7" max="7" width="27.5703125" style="3" customWidth="1"/>
    <col min="8" max="16384" width="9.140625" style="3"/>
  </cols>
  <sheetData>
    <row r="1" spans="1:8">
      <c r="A1" s="3" t="s">
        <v>53</v>
      </c>
      <c r="B1" s="3" t="str">
        <f>'20. LI3'!B1</f>
        <v>სს "ტერა ბანკი"</v>
      </c>
    </row>
    <row r="2" spans="1:8">
      <c r="A2" s="8" t="s">
        <v>54</v>
      </c>
      <c r="B2" s="165">
        <f>'20. LI3'!B2</f>
        <v>44196</v>
      </c>
      <c r="C2" s="8"/>
      <c r="D2" s="8"/>
      <c r="E2" s="8"/>
      <c r="F2" s="8"/>
      <c r="G2" s="8"/>
      <c r="H2" s="8"/>
    </row>
    <row r="3" spans="1:8">
      <c r="A3" s="8"/>
      <c r="B3" s="8"/>
      <c r="C3" s="8"/>
      <c r="D3" s="8"/>
      <c r="E3" s="8"/>
      <c r="F3" s="8"/>
      <c r="G3" s="8"/>
      <c r="H3" s="8"/>
    </row>
    <row r="4" spans="1:8" ht="13.5" thickBot="1">
      <c r="A4" s="128" t="s">
        <v>143</v>
      </c>
      <c r="B4" s="50" t="s">
        <v>110</v>
      </c>
      <c r="F4" s="8"/>
      <c r="G4" s="8"/>
      <c r="H4" s="8"/>
    </row>
    <row r="5" spans="1:8">
      <c r="A5" s="83"/>
      <c r="B5" s="61"/>
      <c r="C5" s="61" t="s">
        <v>0</v>
      </c>
      <c r="D5" s="61" t="s">
        <v>1</v>
      </c>
      <c r="E5" s="61" t="s">
        <v>2</v>
      </c>
      <c r="F5" s="61" t="s">
        <v>3</v>
      </c>
      <c r="G5" s="26" t="s">
        <v>4</v>
      </c>
      <c r="H5" s="8"/>
    </row>
    <row r="6" spans="1:8" s="11" customFormat="1" ht="76.5">
      <c r="A6" s="108"/>
      <c r="B6" s="23"/>
      <c r="C6" s="98">
        <v>2020</v>
      </c>
      <c r="D6" s="98">
        <v>2019</v>
      </c>
      <c r="E6" s="98">
        <v>2018</v>
      </c>
      <c r="F6" s="70" t="s">
        <v>119</v>
      </c>
      <c r="G6" s="110" t="s">
        <v>120</v>
      </c>
      <c r="H6" s="109"/>
    </row>
    <row r="7" spans="1:8">
      <c r="A7" s="84">
        <v>1</v>
      </c>
      <c r="B7" s="5" t="s">
        <v>55</v>
      </c>
      <c r="C7" s="182">
        <v>41054948.730000004</v>
      </c>
      <c r="D7" s="182">
        <v>42840449.379999995</v>
      </c>
      <c r="E7" s="182">
        <v>40748609.699999996</v>
      </c>
      <c r="F7" s="227"/>
      <c r="G7" s="228"/>
      <c r="H7" s="8"/>
    </row>
    <row r="8" spans="1:8">
      <c r="A8" s="84">
        <v>2</v>
      </c>
      <c r="B8" s="51" t="s">
        <v>11</v>
      </c>
      <c r="C8" s="182">
        <v>10321237.170000009</v>
      </c>
      <c r="D8" s="182">
        <v>11486819.780000001</v>
      </c>
      <c r="E8" s="182">
        <v>14157918.089999998</v>
      </c>
      <c r="F8" s="229"/>
      <c r="G8" s="230"/>
    </row>
    <row r="9" spans="1:8">
      <c r="A9" s="84">
        <v>3</v>
      </c>
      <c r="B9" s="52" t="s">
        <v>124</v>
      </c>
      <c r="C9" s="182">
        <v>-212939.41</v>
      </c>
      <c r="D9" s="182">
        <v>-1022328.93</v>
      </c>
      <c r="E9" s="182">
        <v>-473664.03</v>
      </c>
      <c r="F9" s="231"/>
      <c r="G9" s="232"/>
    </row>
    <row r="10" spans="1:8" ht="13.5" thickBot="1">
      <c r="A10" s="85">
        <v>4</v>
      </c>
      <c r="B10" s="86" t="s">
        <v>56</v>
      </c>
      <c r="C10" s="197">
        <v>51163246.490000017</v>
      </c>
      <c r="D10" s="197">
        <v>53304940.229999997</v>
      </c>
      <c r="E10" s="197">
        <v>54432863.75999999</v>
      </c>
      <c r="F10" s="141">
        <v>52967016.826666676</v>
      </c>
      <c r="G10" s="142">
        <v>99313156.550000012</v>
      </c>
    </row>
    <row r="11" spans="1:8">
      <c r="A11" s="24"/>
      <c r="B11" s="8"/>
      <c r="C11" s="191"/>
      <c r="D11" s="191"/>
      <c r="E11" s="8"/>
      <c r="F11" s="156"/>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8"/>
  <sheetViews>
    <sheetView zoomScaleNormal="100" workbookViewId="0">
      <selection activeCell="D24" sqref="D24"/>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53</v>
      </c>
      <c r="B1" s="3" t="str">
        <f>'20. LI3'!B1</f>
        <v>სს "ტერა ბანკი"</v>
      </c>
    </row>
    <row r="2" spans="1:9">
      <c r="A2" s="2" t="s">
        <v>54</v>
      </c>
      <c r="B2" s="165">
        <f>'20. LI3'!B2</f>
        <v>44196</v>
      </c>
    </row>
    <row r="3" spans="1:9">
      <c r="A3" s="2"/>
    </row>
    <row r="4" spans="1:9" ht="13.5" thickBot="1">
      <c r="A4" s="128" t="s">
        <v>144</v>
      </c>
      <c r="B4" s="30" t="s">
        <v>152</v>
      </c>
      <c r="D4" s="13"/>
      <c r="E4" s="13"/>
      <c r="F4" s="13"/>
    </row>
    <row r="5" spans="1:9" s="9" customFormat="1" ht="28.5">
      <c r="A5" s="87"/>
      <c r="B5" s="88"/>
      <c r="C5" s="88"/>
      <c r="D5" s="96" t="s">
        <v>135</v>
      </c>
      <c r="E5" s="96" t="s">
        <v>136</v>
      </c>
      <c r="F5" s="97" t="s">
        <v>104</v>
      </c>
    </row>
    <row r="6" spans="1:9" ht="14.25">
      <c r="A6" s="89">
        <v>1</v>
      </c>
      <c r="B6" s="233" t="s">
        <v>17</v>
      </c>
      <c r="C6" s="17" t="s">
        <v>14</v>
      </c>
      <c r="D6" s="199">
        <v>5</v>
      </c>
      <c r="E6" s="199">
        <v>4</v>
      </c>
      <c r="F6" s="198">
        <v>1</v>
      </c>
    </row>
    <row r="7" spans="1:9" ht="15" customHeight="1">
      <c r="A7" s="89">
        <v>2</v>
      </c>
      <c r="B7" s="233"/>
      <c r="C7" s="17" t="s">
        <v>108</v>
      </c>
      <c r="D7" s="174">
        <f>D8+D10+D12</f>
        <v>911881.5</v>
      </c>
      <c r="E7" s="174">
        <f>E8+E10+E12</f>
        <v>112500</v>
      </c>
      <c r="F7" s="175">
        <f>F8+F10+F12</f>
        <v>323712.57</v>
      </c>
    </row>
    <row r="8" spans="1:9" ht="15" customHeight="1">
      <c r="A8" s="89">
        <v>3</v>
      </c>
      <c r="B8" s="233"/>
      <c r="C8" s="31" t="s">
        <v>105</v>
      </c>
      <c r="D8" s="176">
        <v>889000</v>
      </c>
      <c r="E8" s="176">
        <v>112500</v>
      </c>
      <c r="F8" s="173">
        <v>322575.07</v>
      </c>
      <c r="G8" s="8"/>
      <c r="H8" s="8"/>
    </row>
    <row r="9" spans="1:9" ht="15" customHeight="1">
      <c r="A9" s="90">
        <v>4</v>
      </c>
      <c r="B9" s="233"/>
      <c r="C9" s="32" t="s">
        <v>15</v>
      </c>
      <c r="D9" s="176">
        <v>0</v>
      </c>
      <c r="E9" s="176">
        <v>0</v>
      </c>
      <c r="F9" s="173">
        <v>0</v>
      </c>
      <c r="G9" s="8"/>
      <c r="H9" s="8"/>
    </row>
    <row r="10" spans="1:9" ht="30" customHeight="1">
      <c r="A10" s="90">
        <v>5</v>
      </c>
      <c r="B10" s="233"/>
      <c r="C10" s="31" t="s">
        <v>16</v>
      </c>
      <c r="D10" s="176">
        <v>0</v>
      </c>
      <c r="E10" s="176">
        <v>0</v>
      </c>
      <c r="F10" s="173">
        <v>0</v>
      </c>
    </row>
    <row r="11" spans="1:9" ht="15" customHeight="1">
      <c r="A11" s="90">
        <v>6</v>
      </c>
      <c r="B11" s="233"/>
      <c r="C11" s="32" t="s">
        <v>15</v>
      </c>
      <c r="D11" s="176">
        <v>0</v>
      </c>
      <c r="E11" s="176">
        <v>0</v>
      </c>
      <c r="F11" s="173">
        <v>0</v>
      </c>
    </row>
    <row r="12" spans="1:9" ht="15" customHeight="1">
      <c r="A12" s="90">
        <v>7</v>
      </c>
      <c r="B12" s="233"/>
      <c r="C12" s="31" t="s">
        <v>126</v>
      </c>
      <c r="D12" s="176">
        <v>22881.5</v>
      </c>
      <c r="E12" s="176">
        <v>0</v>
      </c>
      <c r="F12" s="173">
        <v>1137.5</v>
      </c>
    </row>
    <row r="13" spans="1:9" ht="15" customHeight="1">
      <c r="A13" s="90">
        <v>8</v>
      </c>
      <c r="B13" s="233"/>
      <c r="C13" s="32" t="s">
        <v>15</v>
      </c>
      <c r="D13" s="176">
        <v>0</v>
      </c>
      <c r="E13" s="176">
        <v>0</v>
      </c>
      <c r="F13" s="173">
        <v>0</v>
      </c>
    </row>
    <row r="14" spans="1:9" ht="15" customHeight="1">
      <c r="A14" s="90">
        <v>9</v>
      </c>
      <c r="B14" s="233" t="s">
        <v>137</v>
      </c>
      <c r="C14" s="17" t="s">
        <v>14</v>
      </c>
      <c r="D14" s="199">
        <v>5</v>
      </c>
      <c r="E14" s="199">
        <v>0</v>
      </c>
      <c r="F14" s="198">
        <v>1</v>
      </c>
      <c r="I14" s="18"/>
    </row>
    <row r="15" spans="1:9" ht="15" customHeight="1">
      <c r="A15" s="90">
        <v>10</v>
      </c>
      <c r="B15" s="233"/>
      <c r="C15" s="17" t="s">
        <v>138</v>
      </c>
      <c r="D15" s="177">
        <f>D16+D18+D20</f>
        <v>950027.19</v>
      </c>
      <c r="E15" s="177">
        <f>E16+E18+E20</f>
        <v>2492.4299999999998</v>
      </c>
      <c r="F15" s="178">
        <f>F16+F18+F20</f>
        <v>76001.27</v>
      </c>
    </row>
    <row r="16" spans="1:9" ht="15" customHeight="1">
      <c r="A16" s="90">
        <v>11</v>
      </c>
      <c r="B16" s="233"/>
      <c r="C16" s="168" t="s">
        <v>171</v>
      </c>
      <c r="D16" s="200">
        <v>946857.73</v>
      </c>
      <c r="E16" s="199">
        <v>0</v>
      </c>
      <c r="F16" s="201">
        <v>69907.5</v>
      </c>
    </row>
    <row r="17" spans="1:6" ht="15" customHeight="1">
      <c r="A17" s="90">
        <v>12</v>
      </c>
      <c r="B17" s="233"/>
      <c r="C17" s="32" t="s">
        <v>15</v>
      </c>
      <c r="D17" s="199">
        <v>0</v>
      </c>
      <c r="E17" s="199">
        <v>0</v>
      </c>
      <c r="F17" s="202">
        <v>0</v>
      </c>
    </row>
    <row r="18" spans="1:6" ht="30" customHeight="1">
      <c r="A18" s="90">
        <v>13</v>
      </c>
      <c r="B18" s="233"/>
      <c r="C18" s="31" t="s">
        <v>16</v>
      </c>
      <c r="D18" s="199">
        <v>0</v>
      </c>
      <c r="E18" s="199">
        <v>0</v>
      </c>
      <c r="F18" s="202">
        <v>0</v>
      </c>
    </row>
    <row r="19" spans="1:6" ht="15" customHeight="1">
      <c r="A19" s="90">
        <v>14</v>
      </c>
      <c r="B19" s="233"/>
      <c r="C19" s="32" t="s">
        <v>15</v>
      </c>
      <c r="D19" s="199">
        <v>0</v>
      </c>
      <c r="E19" s="199">
        <v>0</v>
      </c>
      <c r="F19" s="202">
        <v>0</v>
      </c>
    </row>
    <row r="20" spans="1:6" ht="15" customHeight="1">
      <c r="A20" s="90">
        <v>15</v>
      </c>
      <c r="B20" s="233"/>
      <c r="C20" s="31" t="s">
        <v>126</v>
      </c>
      <c r="D20" s="199">
        <v>3169.4599999999627</v>
      </c>
      <c r="E20" s="199">
        <v>2492.4299999999998</v>
      </c>
      <c r="F20" s="202">
        <v>6093.7700000000041</v>
      </c>
    </row>
    <row r="21" spans="1:6" ht="15" customHeight="1">
      <c r="A21" s="90">
        <v>16</v>
      </c>
      <c r="B21" s="233"/>
      <c r="C21" s="32" t="s">
        <v>15</v>
      </c>
      <c r="D21" s="199">
        <v>0</v>
      </c>
      <c r="E21" s="199">
        <v>0</v>
      </c>
      <c r="F21" s="202">
        <v>0</v>
      </c>
    </row>
    <row r="22" spans="1:6" ht="15" customHeight="1" thickBot="1">
      <c r="A22" s="91">
        <v>17</v>
      </c>
      <c r="B22" s="234" t="s">
        <v>107</v>
      </c>
      <c r="C22" s="234"/>
      <c r="D22" s="179">
        <f>D7+D15</f>
        <v>1861908.69</v>
      </c>
      <c r="E22" s="179">
        <f>E7+E15</f>
        <v>114992.43</v>
      </c>
      <c r="F22" s="180">
        <f>F7+F15</f>
        <v>399713.84</v>
      </c>
    </row>
    <row r="25" spans="1:6">
      <c r="B25" s="192"/>
      <c r="C25" s="192"/>
      <c r="D25" s="193"/>
      <c r="E25" s="193"/>
      <c r="F25" s="193"/>
    </row>
    <row r="26" spans="1:6">
      <c r="D26" s="156"/>
    </row>
    <row r="28" spans="1:6">
      <c r="D28" s="156"/>
    </row>
  </sheetData>
  <mergeCells count="3">
    <mergeCell ref="B6:B13"/>
    <mergeCell ref="B14:B21"/>
    <mergeCell ref="B22:C22"/>
  </mergeCells>
  <pageMargins left="0.7" right="0.7" top="0.75" bottom="0.75" header="0.3" footer="0.3"/>
  <pageSetup paperSize="9" orientation="landscape" r:id="rId1"/>
  <ignoredErrors>
    <ignoredError sqref="D7:F7 D15:F15 D22:F2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G8" sqref="G8"/>
    </sheetView>
  </sheetViews>
  <sheetFormatPr defaultColWidth="9.140625" defaultRowHeight="12.75"/>
  <cols>
    <col min="1" max="1" width="19.425781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53</v>
      </c>
      <c r="B1" s="3" t="str">
        <f>'20. LI3'!B1</f>
        <v>სს "ტერა ბანკი"</v>
      </c>
    </row>
    <row r="2" spans="1:12">
      <c r="A2" s="3" t="s">
        <v>54</v>
      </c>
      <c r="B2" s="167">
        <f>'20. LI3'!B2</f>
        <v>44196</v>
      </c>
      <c r="C2" s="33"/>
      <c r="D2" s="33"/>
      <c r="E2" s="33"/>
      <c r="F2" s="33"/>
      <c r="G2" s="33"/>
      <c r="H2" s="33"/>
      <c r="I2" s="33"/>
      <c r="J2" s="33"/>
      <c r="K2" s="33"/>
      <c r="L2" s="33"/>
    </row>
    <row r="3" spans="1:12">
      <c r="B3" s="33"/>
      <c r="C3" s="33"/>
      <c r="D3" s="33"/>
      <c r="E3" s="33"/>
      <c r="F3" s="33"/>
      <c r="G3" s="33"/>
      <c r="H3" s="33"/>
      <c r="I3" s="33"/>
      <c r="J3" s="33"/>
      <c r="K3" s="33"/>
      <c r="L3" s="33"/>
    </row>
    <row r="4" spans="1:12" ht="13.5" thickBot="1">
      <c r="A4" s="128" t="s">
        <v>145</v>
      </c>
      <c r="B4" s="33" t="s">
        <v>111</v>
      </c>
      <c r="C4" s="34"/>
      <c r="D4" s="34"/>
      <c r="E4" s="34"/>
      <c r="F4" s="34"/>
      <c r="G4" s="34"/>
      <c r="H4" s="34"/>
      <c r="I4" s="34"/>
      <c r="J4" s="34"/>
      <c r="K4" s="34"/>
      <c r="L4" s="34"/>
    </row>
    <row r="5" spans="1:12" ht="28.5">
      <c r="A5" s="25"/>
      <c r="B5" s="61"/>
      <c r="C5" s="112" t="s">
        <v>135</v>
      </c>
      <c r="D5" s="112" t="s">
        <v>136</v>
      </c>
      <c r="E5" s="113" t="s">
        <v>114</v>
      </c>
      <c r="F5" s="34"/>
      <c r="G5" s="34"/>
      <c r="H5" s="34"/>
      <c r="I5" s="34"/>
      <c r="J5" s="34"/>
      <c r="K5" s="34"/>
      <c r="L5" s="34"/>
    </row>
    <row r="6" spans="1:12">
      <c r="A6" s="235" t="s">
        <v>18</v>
      </c>
      <c r="B6" s="115" t="s">
        <v>14</v>
      </c>
      <c r="C6" s="135">
        <v>0</v>
      </c>
      <c r="D6" s="135">
        <v>0</v>
      </c>
      <c r="E6" s="138">
        <v>0</v>
      </c>
      <c r="F6" s="34"/>
      <c r="G6" s="34"/>
      <c r="H6" s="34"/>
      <c r="I6" s="34"/>
      <c r="J6" s="34"/>
      <c r="K6" s="34"/>
      <c r="L6" s="34"/>
    </row>
    <row r="7" spans="1:12" ht="14.25">
      <c r="A7" s="235"/>
      <c r="B7" s="114" t="s">
        <v>106</v>
      </c>
      <c r="C7" s="135">
        <v>0</v>
      </c>
      <c r="D7" s="135">
        <v>0</v>
      </c>
      <c r="E7" s="138">
        <v>0</v>
      </c>
      <c r="F7" s="34"/>
      <c r="G7" s="34"/>
      <c r="H7" s="34"/>
      <c r="I7" s="34"/>
      <c r="J7" s="34"/>
      <c r="K7" s="34"/>
      <c r="L7" s="34"/>
    </row>
    <row r="8" spans="1:12" ht="14.25">
      <c r="A8" s="235" t="s">
        <v>68</v>
      </c>
      <c r="B8" s="114" t="s">
        <v>14</v>
      </c>
      <c r="C8" s="135">
        <v>0</v>
      </c>
      <c r="D8" s="135">
        <v>0</v>
      </c>
      <c r="E8" s="138">
        <v>0</v>
      </c>
      <c r="F8" s="34"/>
      <c r="G8" s="34"/>
      <c r="H8" s="34"/>
      <c r="I8" s="34"/>
      <c r="J8" s="34"/>
      <c r="K8" s="34"/>
      <c r="L8" s="34"/>
    </row>
    <row r="9" spans="1:12" ht="14.25">
      <c r="A9" s="235"/>
      <c r="B9" s="114" t="s">
        <v>12</v>
      </c>
      <c r="C9" s="145">
        <f>C10+C11+C12+C13</f>
        <v>0</v>
      </c>
      <c r="D9" s="145">
        <f>D10+D11+D12+D13</f>
        <v>0</v>
      </c>
      <c r="E9" s="189">
        <f>E10+E11+E12+E13</f>
        <v>0</v>
      </c>
      <c r="F9" s="34"/>
      <c r="G9" s="34"/>
      <c r="H9" s="34"/>
      <c r="I9" s="34"/>
      <c r="J9" s="34"/>
      <c r="K9" s="34"/>
      <c r="L9" s="34"/>
    </row>
    <row r="10" spans="1:12" ht="14.25">
      <c r="A10" s="235"/>
      <c r="B10" s="116" t="s">
        <v>19</v>
      </c>
      <c r="C10" s="135">
        <v>0</v>
      </c>
      <c r="D10" s="135">
        <v>0</v>
      </c>
      <c r="E10" s="138">
        <v>0</v>
      </c>
      <c r="F10" s="34"/>
      <c r="G10" s="34"/>
      <c r="H10" s="34"/>
      <c r="I10" s="34"/>
      <c r="J10" s="34"/>
      <c r="K10" s="34"/>
      <c r="L10" s="34"/>
    </row>
    <row r="11" spans="1:12" ht="14.25">
      <c r="A11" s="235"/>
      <c r="B11" s="116" t="s">
        <v>130</v>
      </c>
      <c r="C11" s="135">
        <v>0</v>
      </c>
      <c r="D11" s="135">
        <v>0</v>
      </c>
      <c r="E11" s="138">
        <v>0</v>
      </c>
      <c r="F11" s="34"/>
      <c r="G11" s="34"/>
      <c r="H11" s="34"/>
      <c r="I11" s="34"/>
      <c r="J11" s="34"/>
      <c r="K11" s="34"/>
      <c r="L11" s="34"/>
    </row>
    <row r="12" spans="1:12" ht="28.5">
      <c r="A12" s="235"/>
      <c r="B12" s="116" t="s">
        <v>131</v>
      </c>
      <c r="C12" s="135">
        <v>0</v>
      </c>
      <c r="D12" s="135">
        <v>0</v>
      </c>
      <c r="E12" s="138">
        <v>0</v>
      </c>
      <c r="F12" s="34"/>
      <c r="G12" s="34"/>
      <c r="H12" s="34"/>
      <c r="I12" s="34"/>
      <c r="J12" s="34"/>
      <c r="K12" s="34"/>
      <c r="L12" s="34"/>
    </row>
    <row r="13" spans="1:12" ht="14.25">
      <c r="A13" s="235"/>
      <c r="B13" s="116" t="s">
        <v>132</v>
      </c>
      <c r="C13" s="135">
        <v>0</v>
      </c>
      <c r="D13" s="135">
        <v>0</v>
      </c>
      <c r="E13" s="138">
        <v>0</v>
      </c>
      <c r="F13" s="34"/>
      <c r="G13" s="34"/>
      <c r="H13" s="34"/>
      <c r="I13" s="34"/>
      <c r="J13" s="34"/>
      <c r="K13" s="34"/>
      <c r="L13" s="34"/>
    </row>
    <row r="14" spans="1:12" ht="14.25">
      <c r="A14" s="235" t="s">
        <v>134</v>
      </c>
      <c r="B14" s="114" t="s">
        <v>14</v>
      </c>
      <c r="C14" s="135">
        <v>0</v>
      </c>
      <c r="D14" s="135">
        <v>0</v>
      </c>
      <c r="E14" s="138">
        <v>0</v>
      </c>
      <c r="F14" s="34"/>
      <c r="G14" s="34"/>
      <c r="H14" s="34"/>
      <c r="I14" s="34"/>
      <c r="J14" s="34"/>
      <c r="K14" s="34"/>
      <c r="L14" s="34"/>
    </row>
    <row r="15" spans="1:12" ht="14.25">
      <c r="A15" s="235"/>
      <c r="B15" s="114" t="s">
        <v>12</v>
      </c>
      <c r="C15" s="145">
        <f>C16+C17+C18+C19</f>
        <v>0</v>
      </c>
      <c r="D15" s="145">
        <f>D16+D17+D18+D19</f>
        <v>0</v>
      </c>
      <c r="E15" s="189">
        <f>E16+E17+E18+E19</f>
        <v>0</v>
      </c>
      <c r="F15" s="34"/>
      <c r="G15" s="34"/>
      <c r="H15" s="34"/>
      <c r="I15" s="34"/>
      <c r="J15" s="34"/>
      <c r="K15" s="34"/>
      <c r="L15" s="34"/>
    </row>
    <row r="16" spans="1:12" ht="14.25">
      <c r="A16" s="235"/>
      <c r="B16" s="116" t="s">
        <v>19</v>
      </c>
      <c r="C16" s="135">
        <v>0</v>
      </c>
      <c r="D16" s="135">
        <v>0</v>
      </c>
      <c r="E16" s="138">
        <v>0</v>
      </c>
      <c r="F16" s="34"/>
      <c r="G16" s="34"/>
      <c r="H16" s="34"/>
      <c r="I16" s="34"/>
      <c r="J16" s="34"/>
      <c r="K16" s="34"/>
      <c r="L16" s="34"/>
    </row>
    <row r="17" spans="1:12" ht="14.25">
      <c r="A17" s="236"/>
      <c r="B17" s="120" t="s">
        <v>130</v>
      </c>
      <c r="C17" s="146">
        <v>0</v>
      </c>
      <c r="D17" s="146">
        <v>0</v>
      </c>
      <c r="E17" s="147">
        <v>0</v>
      </c>
      <c r="F17" s="34"/>
      <c r="G17" s="34"/>
      <c r="H17" s="34"/>
      <c r="I17" s="34"/>
      <c r="J17" s="34"/>
      <c r="K17" s="34"/>
      <c r="L17" s="34"/>
    </row>
    <row r="18" spans="1:12" ht="28.5">
      <c r="A18" s="236"/>
      <c r="B18" s="120" t="s">
        <v>131</v>
      </c>
      <c r="C18" s="146">
        <v>0</v>
      </c>
      <c r="D18" s="146">
        <v>0</v>
      </c>
      <c r="E18" s="147">
        <v>0</v>
      </c>
      <c r="F18" s="34"/>
      <c r="G18" s="34"/>
      <c r="H18" s="34"/>
      <c r="I18" s="34"/>
      <c r="J18" s="34"/>
      <c r="K18" s="34"/>
      <c r="L18" s="34"/>
    </row>
    <row r="19" spans="1:12" ht="15" thickBot="1">
      <c r="A19" s="237"/>
      <c r="B19" s="117" t="s">
        <v>132</v>
      </c>
      <c r="C19" s="139">
        <v>0</v>
      </c>
      <c r="D19" s="139">
        <v>0</v>
      </c>
      <c r="E19" s="140">
        <v>0</v>
      </c>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C13" sqref="C13"/>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53</v>
      </c>
      <c r="B1" s="3" t="str">
        <f>'20. LI3'!B1</f>
        <v>სს "ტერა ბანკი"</v>
      </c>
    </row>
    <row r="2" spans="1:7">
      <c r="A2" s="3" t="s">
        <v>54</v>
      </c>
      <c r="B2" s="165">
        <f>'20. LI3'!B2</f>
        <v>44196</v>
      </c>
    </row>
    <row r="3" spans="1:7">
      <c r="B3" s="15"/>
    </row>
    <row r="4" spans="1:7" ht="13.5" thickBot="1">
      <c r="A4" s="128" t="s">
        <v>146</v>
      </c>
      <c r="B4" s="95" t="s">
        <v>113</v>
      </c>
    </row>
    <row r="5" spans="1:7" s="15" customFormat="1" ht="14.25">
      <c r="A5" s="92"/>
      <c r="B5" s="63"/>
      <c r="C5" s="93" t="s">
        <v>0</v>
      </c>
      <c r="D5" s="39" t="s">
        <v>1</v>
      </c>
      <c r="E5" s="39" t="s">
        <v>2</v>
      </c>
      <c r="F5" s="39" t="s">
        <v>3</v>
      </c>
      <c r="G5" s="38" t="s">
        <v>4</v>
      </c>
    </row>
    <row r="6" spans="1:7" ht="85.5">
      <c r="A6" s="94"/>
      <c r="B6" s="35"/>
      <c r="C6" s="118" t="s">
        <v>148</v>
      </c>
      <c r="D6" s="181" t="s">
        <v>149</v>
      </c>
      <c r="E6" s="181" t="s">
        <v>151</v>
      </c>
      <c r="F6" s="181" t="s">
        <v>150</v>
      </c>
      <c r="G6" s="119" t="s">
        <v>22</v>
      </c>
    </row>
    <row r="7" spans="1:7" ht="14.25">
      <c r="A7" s="94">
        <v>1</v>
      </c>
      <c r="B7" s="121" t="s">
        <v>135</v>
      </c>
      <c r="C7" s="169">
        <f>SUM(C8:C11)</f>
        <v>0</v>
      </c>
      <c r="D7" s="169">
        <f t="shared" ref="D7:G7" si="0">SUM(D8:D11)</f>
        <v>0</v>
      </c>
      <c r="E7" s="169">
        <f t="shared" si="0"/>
        <v>0</v>
      </c>
      <c r="F7" s="169">
        <f t="shared" si="0"/>
        <v>0</v>
      </c>
      <c r="G7" s="178">
        <f t="shared" si="0"/>
        <v>154857.73000000001</v>
      </c>
    </row>
    <row r="8" spans="1:7" ht="14.25">
      <c r="A8" s="94">
        <v>2</v>
      </c>
      <c r="B8" s="36" t="s">
        <v>20</v>
      </c>
      <c r="C8" s="170" t="s">
        <v>184</v>
      </c>
      <c r="D8" s="171">
        <v>0</v>
      </c>
      <c r="E8" s="171">
        <v>0</v>
      </c>
      <c r="F8" s="171">
        <v>0</v>
      </c>
      <c r="G8" s="172">
        <v>154857.73000000001</v>
      </c>
    </row>
    <row r="9" spans="1:7" ht="14.25">
      <c r="A9" s="94">
        <v>3</v>
      </c>
      <c r="B9" s="36" t="s">
        <v>21</v>
      </c>
      <c r="C9" s="188">
        <v>0</v>
      </c>
      <c r="D9" s="171">
        <v>0</v>
      </c>
      <c r="E9" s="171">
        <v>0</v>
      </c>
      <c r="F9" s="171">
        <v>0</v>
      </c>
      <c r="G9" s="172">
        <v>0</v>
      </c>
    </row>
    <row r="10" spans="1:7" ht="14.25">
      <c r="A10" s="94">
        <v>4</v>
      </c>
      <c r="B10" s="37" t="s">
        <v>128</v>
      </c>
      <c r="C10" s="188">
        <v>0</v>
      </c>
      <c r="D10" s="171">
        <v>0</v>
      </c>
      <c r="E10" s="171">
        <v>0</v>
      </c>
      <c r="F10" s="171">
        <v>0</v>
      </c>
      <c r="G10" s="172">
        <v>0</v>
      </c>
    </row>
    <row r="11" spans="1:7" ht="14.25">
      <c r="A11" s="94">
        <v>5</v>
      </c>
      <c r="B11" s="36" t="s">
        <v>129</v>
      </c>
      <c r="C11" s="188">
        <v>0</v>
      </c>
      <c r="D11" s="171">
        <v>0</v>
      </c>
      <c r="E11" s="171">
        <v>0</v>
      </c>
      <c r="F11" s="171">
        <v>0</v>
      </c>
      <c r="G11" s="172">
        <v>0</v>
      </c>
    </row>
    <row r="12" spans="1:7" ht="14.25">
      <c r="A12" s="94">
        <v>6</v>
      </c>
      <c r="B12" s="17" t="s">
        <v>136</v>
      </c>
      <c r="C12" s="143">
        <f>SUM(C13:C16)</f>
        <v>0</v>
      </c>
      <c r="D12" s="143">
        <f>SUM(D13:D16)</f>
        <v>0</v>
      </c>
      <c r="E12" s="143">
        <f>SUM(E13:E16)</f>
        <v>0</v>
      </c>
      <c r="F12" s="143">
        <f>SUM(F13:F16)</f>
        <v>0</v>
      </c>
      <c r="G12" s="144">
        <f>SUM(G13:G16)</f>
        <v>0</v>
      </c>
    </row>
    <row r="13" spans="1:7" ht="14.25">
      <c r="A13" s="94">
        <v>7</v>
      </c>
      <c r="B13" s="36" t="s">
        <v>20</v>
      </c>
      <c r="C13" s="188">
        <v>0</v>
      </c>
      <c r="D13" s="171">
        <v>0</v>
      </c>
      <c r="E13" s="171">
        <v>0</v>
      </c>
      <c r="F13" s="171">
        <v>0</v>
      </c>
      <c r="G13" s="172">
        <v>0</v>
      </c>
    </row>
    <row r="14" spans="1:7" ht="14.25">
      <c r="A14" s="94">
        <v>8</v>
      </c>
      <c r="B14" s="36" t="s">
        <v>21</v>
      </c>
      <c r="C14" s="188">
        <v>0</v>
      </c>
      <c r="D14" s="171">
        <v>0</v>
      </c>
      <c r="E14" s="171">
        <v>0</v>
      </c>
      <c r="F14" s="171">
        <v>0</v>
      </c>
      <c r="G14" s="172">
        <v>0</v>
      </c>
    </row>
    <row r="15" spans="1:7" ht="14.25">
      <c r="A15" s="94">
        <v>9</v>
      </c>
      <c r="B15" s="37" t="s">
        <v>128</v>
      </c>
      <c r="C15" s="188">
        <v>0</v>
      </c>
      <c r="D15" s="171">
        <v>0</v>
      </c>
      <c r="E15" s="171">
        <v>0</v>
      </c>
      <c r="F15" s="171">
        <v>0</v>
      </c>
      <c r="G15" s="172">
        <v>0</v>
      </c>
    </row>
    <row r="16" spans="1:7" ht="14.25">
      <c r="A16" s="94">
        <v>10</v>
      </c>
      <c r="B16" s="36" t="s">
        <v>129</v>
      </c>
      <c r="C16" s="188">
        <v>0</v>
      </c>
      <c r="D16" s="171">
        <v>0</v>
      </c>
      <c r="E16" s="171">
        <v>0</v>
      </c>
      <c r="F16" s="171">
        <v>0</v>
      </c>
      <c r="G16" s="172">
        <v>0</v>
      </c>
    </row>
    <row r="17" spans="1:7" ht="14.25">
      <c r="A17" s="94">
        <v>11</v>
      </c>
      <c r="B17" s="17" t="s">
        <v>102</v>
      </c>
      <c r="C17" s="143">
        <f>SUM(C18:C21)</f>
        <v>0</v>
      </c>
      <c r="D17" s="143">
        <f>SUM(D18:D21)</f>
        <v>0</v>
      </c>
      <c r="E17" s="143">
        <f>SUM(E18:E21)</f>
        <v>0</v>
      </c>
      <c r="F17" s="143">
        <f>SUM(F18:F21)</f>
        <v>0</v>
      </c>
      <c r="G17" s="144">
        <f>SUM(G18:G21)</f>
        <v>0</v>
      </c>
    </row>
    <row r="18" spans="1:7" ht="14.25">
      <c r="A18" s="94">
        <v>12</v>
      </c>
      <c r="B18" s="36" t="s">
        <v>20</v>
      </c>
      <c r="C18" s="188">
        <v>0</v>
      </c>
      <c r="D18" s="171">
        <v>0</v>
      </c>
      <c r="E18" s="171">
        <v>0</v>
      </c>
      <c r="F18" s="171">
        <v>0</v>
      </c>
      <c r="G18" s="172">
        <v>0</v>
      </c>
    </row>
    <row r="19" spans="1:7" ht="14.25">
      <c r="A19" s="94">
        <v>13</v>
      </c>
      <c r="B19" s="36" t="s">
        <v>21</v>
      </c>
      <c r="C19" s="188">
        <v>0</v>
      </c>
      <c r="D19" s="171">
        <v>0</v>
      </c>
      <c r="E19" s="171">
        <v>0</v>
      </c>
      <c r="F19" s="171">
        <v>0</v>
      </c>
      <c r="G19" s="172">
        <v>0</v>
      </c>
    </row>
    <row r="20" spans="1:7" ht="14.25">
      <c r="A20" s="94">
        <v>14</v>
      </c>
      <c r="B20" s="37" t="s">
        <v>128</v>
      </c>
      <c r="C20" s="188">
        <v>0</v>
      </c>
      <c r="D20" s="171">
        <v>0</v>
      </c>
      <c r="E20" s="171">
        <v>0</v>
      </c>
      <c r="F20" s="171">
        <v>0</v>
      </c>
      <c r="G20" s="172">
        <v>0</v>
      </c>
    </row>
    <row r="21" spans="1:7" ht="14.25">
      <c r="A21" s="94">
        <v>15</v>
      </c>
      <c r="B21" s="36" t="s">
        <v>129</v>
      </c>
      <c r="C21" s="188">
        <v>0</v>
      </c>
      <c r="D21" s="171">
        <v>0</v>
      </c>
      <c r="E21" s="171">
        <v>0</v>
      </c>
      <c r="F21" s="171">
        <v>0</v>
      </c>
      <c r="G21" s="172">
        <v>0</v>
      </c>
    </row>
    <row r="22" spans="1:7" ht="15" thickBot="1">
      <c r="A22" s="190">
        <v>16</v>
      </c>
      <c r="B22" s="57" t="s">
        <v>7</v>
      </c>
      <c r="C22" s="148">
        <f>C12+C17</f>
        <v>0</v>
      </c>
      <c r="D22" s="148">
        <f>D12+D17</f>
        <v>0</v>
      </c>
      <c r="E22" s="148">
        <f>E12+E17</f>
        <v>0</v>
      </c>
      <c r="F22" s="148">
        <f>F12+F17</f>
        <v>0</v>
      </c>
      <c r="G22" s="149">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31" sqref="B31"/>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53</v>
      </c>
      <c r="B1" s="3" t="str">
        <f>'20. LI3'!B1</f>
        <v>სს "ტერა ბანკი"</v>
      </c>
    </row>
    <row r="2" spans="1:15">
      <c r="A2" s="3" t="s">
        <v>54</v>
      </c>
      <c r="B2" s="165">
        <f>'20. LI3'!B2</f>
        <v>44196</v>
      </c>
    </row>
    <row r="4" spans="1:15" ht="13.5" thickBot="1">
      <c r="A4" s="128" t="s">
        <v>147</v>
      </c>
      <c r="B4" s="54" t="s">
        <v>154</v>
      </c>
    </row>
    <row r="5" spans="1:15">
      <c r="A5" s="56"/>
      <c r="B5" s="58"/>
      <c r="C5" s="42" t="s">
        <v>0</v>
      </c>
      <c r="D5" s="42" t="s">
        <v>1</v>
      </c>
      <c r="E5" s="42" t="s">
        <v>2</v>
      </c>
      <c r="F5" s="42" t="s">
        <v>3</v>
      </c>
      <c r="G5" s="42" t="s">
        <v>4</v>
      </c>
      <c r="H5" s="42" t="s">
        <v>5</v>
      </c>
      <c r="I5" s="42" t="s">
        <v>89</v>
      </c>
      <c r="J5" s="42" t="s">
        <v>90</v>
      </c>
      <c r="K5" s="42" t="s">
        <v>91</v>
      </c>
      <c r="L5" s="42" t="s">
        <v>92</v>
      </c>
      <c r="M5" s="42" t="s">
        <v>93</v>
      </c>
      <c r="N5" s="42" t="s">
        <v>94</v>
      </c>
      <c r="O5" s="43" t="s">
        <v>97</v>
      </c>
    </row>
    <row r="6" spans="1:15">
      <c r="A6" s="22"/>
      <c r="B6" s="5"/>
      <c r="C6" s="238" t="s">
        <v>57</v>
      </c>
      <c r="D6" s="238"/>
      <c r="E6" s="238"/>
      <c r="F6" s="240" t="s">
        <v>58</v>
      </c>
      <c r="G6" s="240"/>
      <c r="H6" s="240"/>
      <c r="I6" s="240"/>
      <c r="J6" s="240"/>
      <c r="K6" s="240"/>
      <c r="L6" s="240"/>
      <c r="M6" s="240" t="s">
        <v>59</v>
      </c>
      <c r="N6" s="240"/>
      <c r="O6" s="239"/>
    </row>
    <row r="7" spans="1:15" ht="15" customHeight="1">
      <c r="A7" s="22"/>
      <c r="B7" s="5"/>
      <c r="C7" s="240" t="s">
        <v>60</v>
      </c>
      <c r="D7" s="240" t="s">
        <v>61</v>
      </c>
      <c r="E7" s="240" t="s">
        <v>95</v>
      </c>
      <c r="F7" s="240" t="s">
        <v>62</v>
      </c>
      <c r="G7" s="240"/>
      <c r="H7" s="240" t="s">
        <v>63</v>
      </c>
      <c r="I7" s="240" t="s">
        <v>64</v>
      </c>
      <c r="J7" s="240"/>
      <c r="K7" s="241" t="s">
        <v>8</v>
      </c>
      <c r="L7" s="241"/>
      <c r="M7" s="238" t="s">
        <v>96</v>
      </c>
      <c r="N7" s="238" t="s">
        <v>100</v>
      </c>
      <c r="O7" s="239" t="s">
        <v>101</v>
      </c>
    </row>
    <row r="8" spans="1:15" ht="38.25">
      <c r="A8" s="22"/>
      <c r="B8" s="5"/>
      <c r="C8" s="240"/>
      <c r="D8" s="240"/>
      <c r="E8" s="240"/>
      <c r="F8" s="154" t="s">
        <v>15</v>
      </c>
      <c r="G8" s="154" t="s">
        <v>65</v>
      </c>
      <c r="H8" s="240"/>
      <c r="I8" s="154" t="s">
        <v>98</v>
      </c>
      <c r="J8" s="154" t="s">
        <v>99</v>
      </c>
      <c r="K8" s="155" t="s">
        <v>66</v>
      </c>
      <c r="L8" s="155" t="s">
        <v>67</v>
      </c>
      <c r="M8" s="238"/>
      <c r="N8" s="238"/>
      <c r="O8" s="239"/>
    </row>
    <row r="9" spans="1:15">
      <c r="A9" s="60"/>
      <c r="B9" s="55" t="s">
        <v>13</v>
      </c>
      <c r="C9" s="157"/>
      <c r="D9" s="157"/>
      <c r="E9" s="157"/>
      <c r="F9" s="157"/>
      <c r="G9" s="157"/>
      <c r="H9" s="157"/>
      <c r="I9" s="157"/>
      <c r="J9" s="157"/>
      <c r="K9" s="157"/>
      <c r="L9" s="157"/>
      <c r="M9" s="157"/>
      <c r="N9" s="157"/>
      <c r="O9" s="158"/>
    </row>
    <row r="10" spans="1:15">
      <c r="A10" s="22">
        <v>1</v>
      </c>
      <c r="B10" s="53" t="s">
        <v>87</v>
      </c>
      <c r="C10" s="150">
        <f>SUM(C11:C17)</f>
        <v>0</v>
      </c>
      <c r="D10" s="150">
        <f>SUM(D11:D17)</f>
        <v>0</v>
      </c>
      <c r="E10" s="150">
        <f>SUM(E11:E17)</f>
        <v>0</v>
      </c>
      <c r="F10" s="151">
        <f t="shared" ref="F10:O10" si="0">SUM(F11:F17)</f>
        <v>0</v>
      </c>
      <c r="G10" s="151">
        <f t="shared" si="0"/>
        <v>0</v>
      </c>
      <c r="H10" s="150">
        <f t="shared" si="0"/>
        <v>0</v>
      </c>
      <c r="I10" s="150">
        <f t="shared" si="0"/>
        <v>0</v>
      </c>
      <c r="J10" s="150">
        <f t="shared" si="0"/>
        <v>0</v>
      </c>
      <c r="K10" s="150">
        <f t="shared" si="0"/>
        <v>0</v>
      </c>
      <c r="L10" s="150">
        <f t="shared" si="0"/>
        <v>0</v>
      </c>
      <c r="M10" s="151">
        <f>SUM(M11:M17)</f>
        <v>0</v>
      </c>
      <c r="N10" s="151">
        <f t="shared" si="0"/>
        <v>0</v>
      </c>
      <c r="O10" s="152">
        <f t="shared" si="0"/>
        <v>0</v>
      </c>
    </row>
    <row r="11" spans="1:15">
      <c r="A11" s="22">
        <v>1.1000000000000001</v>
      </c>
      <c r="B11" s="5"/>
      <c r="C11" s="134"/>
      <c r="D11" s="134"/>
      <c r="E11" s="150">
        <f>C11+D11</f>
        <v>0</v>
      </c>
      <c r="F11" s="134"/>
      <c r="G11" s="134"/>
      <c r="H11" s="134"/>
      <c r="I11" s="134"/>
      <c r="J11" s="134"/>
      <c r="K11" s="153"/>
      <c r="L11" s="153"/>
      <c r="M11" s="150">
        <f>C11+F11-H11-I11</f>
        <v>0</v>
      </c>
      <c r="N11" s="150">
        <f>D11+G11+H11-J11+K11-L11</f>
        <v>0</v>
      </c>
      <c r="O11" s="152">
        <f t="shared" ref="O11:O17" si="1">M11+N11</f>
        <v>0</v>
      </c>
    </row>
    <row r="12" spans="1:15">
      <c r="A12" s="22">
        <v>1.2</v>
      </c>
      <c r="B12" s="5"/>
      <c r="C12" s="134"/>
      <c r="D12" s="134"/>
      <c r="E12" s="150">
        <f t="shared" ref="E12:E17" si="2">C12+D12</f>
        <v>0</v>
      </c>
      <c r="F12" s="134"/>
      <c r="G12" s="134"/>
      <c r="H12" s="134"/>
      <c r="I12" s="134"/>
      <c r="J12" s="134"/>
      <c r="K12" s="153"/>
      <c r="L12" s="153"/>
      <c r="M12" s="150">
        <f t="shared" ref="M12:M15" si="3">C12+F12-H12-I12</f>
        <v>0</v>
      </c>
      <c r="N12" s="150">
        <f t="shared" ref="N12:N17" si="4">D12+G12+H12-J12+K12-L12</f>
        <v>0</v>
      </c>
      <c r="O12" s="152">
        <f t="shared" si="1"/>
        <v>0</v>
      </c>
    </row>
    <row r="13" spans="1:15">
      <c r="A13" s="22">
        <v>1.3</v>
      </c>
      <c r="B13" s="5"/>
      <c r="C13" s="134"/>
      <c r="D13" s="134"/>
      <c r="E13" s="150">
        <f t="shared" si="2"/>
        <v>0</v>
      </c>
      <c r="F13" s="134"/>
      <c r="G13" s="134"/>
      <c r="H13" s="134"/>
      <c r="I13" s="134"/>
      <c r="J13" s="134"/>
      <c r="K13" s="153"/>
      <c r="L13" s="153"/>
      <c r="M13" s="150">
        <f t="shared" si="3"/>
        <v>0</v>
      </c>
      <c r="N13" s="150">
        <f t="shared" si="4"/>
        <v>0</v>
      </c>
      <c r="O13" s="152">
        <f t="shared" si="1"/>
        <v>0</v>
      </c>
    </row>
    <row r="14" spans="1:15">
      <c r="A14" s="22">
        <v>1.4</v>
      </c>
      <c r="B14" s="5"/>
      <c r="C14" s="134"/>
      <c r="D14" s="134"/>
      <c r="E14" s="150">
        <f t="shared" si="2"/>
        <v>0</v>
      </c>
      <c r="F14" s="134"/>
      <c r="G14" s="134"/>
      <c r="H14" s="134"/>
      <c r="I14" s="134"/>
      <c r="J14" s="134"/>
      <c r="K14" s="153"/>
      <c r="L14" s="153"/>
      <c r="M14" s="150">
        <f t="shared" si="3"/>
        <v>0</v>
      </c>
      <c r="N14" s="150">
        <f t="shared" si="4"/>
        <v>0</v>
      </c>
      <c r="O14" s="152">
        <f t="shared" si="1"/>
        <v>0</v>
      </c>
    </row>
    <row r="15" spans="1:15">
      <c r="A15" s="22">
        <v>1.5</v>
      </c>
      <c r="B15" s="5"/>
      <c r="C15" s="134"/>
      <c r="D15" s="134"/>
      <c r="E15" s="150">
        <f t="shared" si="2"/>
        <v>0</v>
      </c>
      <c r="F15" s="134"/>
      <c r="G15" s="134"/>
      <c r="H15" s="134"/>
      <c r="I15" s="134"/>
      <c r="J15" s="134"/>
      <c r="K15" s="153"/>
      <c r="L15" s="153"/>
      <c r="M15" s="150">
        <f t="shared" si="3"/>
        <v>0</v>
      </c>
      <c r="N15" s="150">
        <f t="shared" si="4"/>
        <v>0</v>
      </c>
      <c r="O15" s="152">
        <f t="shared" si="1"/>
        <v>0</v>
      </c>
    </row>
    <row r="16" spans="1:15">
      <c r="A16" s="22">
        <v>1.6</v>
      </c>
      <c r="B16" s="5"/>
      <c r="C16" s="134"/>
      <c r="D16" s="134"/>
      <c r="E16" s="150">
        <f t="shared" si="2"/>
        <v>0</v>
      </c>
      <c r="F16" s="134"/>
      <c r="G16" s="134"/>
      <c r="H16" s="134"/>
      <c r="I16" s="134"/>
      <c r="J16" s="134"/>
      <c r="K16" s="153"/>
      <c r="L16" s="153"/>
      <c r="M16" s="150">
        <f>C16+F16-H16-I16</f>
        <v>0</v>
      </c>
      <c r="N16" s="150">
        <f t="shared" si="4"/>
        <v>0</v>
      </c>
      <c r="O16" s="152">
        <f t="shared" si="1"/>
        <v>0</v>
      </c>
    </row>
    <row r="17" spans="1:15">
      <c r="A17" s="22" t="s">
        <v>88</v>
      </c>
      <c r="B17" s="5"/>
      <c r="C17" s="134"/>
      <c r="D17" s="134"/>
      <c r="E17" s="150">
        <f t="shared" si="2"/>
        <v>0</v>
      </c>
      <c r="F17" s="134"/>
      <c r="G17" s="134"/>
      <c r="H17" s="134"/>
      <c r="I17" s="134"/>
      <c r="J17" s="134"/>
      <c r="K17" s="153"/>
      <c r="L17" s="153"/>
      <c r="M17" s="150">
        <f>C17+F17-H17-I17</f>
        <v>0</v>
      </c>
      <c r="N17" s="150">
        <f t="shared" si="4"/>
        <v>0</v>
      </c>
      <c r="O17" s="152">
        <f t="shared" si="1"/>
        <v>0</v>
      </c>
    </row>
    <row r="18" spans="1:15">
      <c r="A18" s="60"/>
      <c r="B18" s="8" t="s">
        <v>102</v>
      </c>
      <c r="C18" s="157"/>
      <c r="D18" s="157"/>
      <c r="E18" s="157"/>
      <c r="F18" s="157"/>
      <c r="G18" s="157"/>
      <c r="H18" s="157"/>
      <c r="I18" s="157"/>
      <c r="J18" s="157"/>
      <c r="K18" s="157"/>
      <c r="L18" s="157"/>
      <c r="M18" s="157"/>
      <c r="N18" s="157"/>
      <c r="O18" s="158"/>
    </row>
    <row r="19" spans="1:15" ht="11.25" customHeight="1" thickBot="1">
      <c r="A19" s="62">
        <v>2</v>
      </c>
      <c r="B19" s="159" t="s">
        <v>87</v>
      </c>
      <c r="C19" s="160"/>
      <c r="D19" s="160"/>
      <c r="E19" s="160"/>
      <c r="F19" s="160"/>
      <c r="G19" s="160"/>
      <c r="H19" s="160"/>
      <c r="I19" s="160"/>
      <c r="J19" s="160"/>
      <c r="K19" s="160"/>
      <c r="L19" s="160"/>
      <c r="M19" s="160">
        <f>C19+F19-H19-I19</f>
        <v>0</v>
      </c>
      <c r="N19" s="160">
        <f t="shared" ref="N19" si="5">D19+G19+H19-J19+K19-L19</f>
        <v>0</v>
      </c>
      <c r="O19" s="161">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qnV8jg19v1tOlFfqvG1PJnIQlM/YMKgtzrP0iAEgQEw=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15k2A00gG5vXyCrxLo9FSjWh2oTNWcu0zijzLWymJj8=</DigestValue>
    </Reference>
  </SignedInfo>
  <SignatureValue>GuAA5lK62RM8v8n+KeTV3YxAnl4x5g5D99dLI1btBHaJ+kgcsedeM78YwLSrO/JILw9Aqc6095UK
//OzTYSZSJ+Tckp5zWUsERO63vkt55XVlI8ijtn+9uOs1+R1sdBa+xSUUAwFXYeLMTqXuuEyI0w0
vYXz1c4y8HSNVDRAwleOvj5vT6TKCGOLxcKzQkcGOriMwAz9TzOwQzPXJqMenVHwo8gKz6M5DZi8
8CK1667gjGIVVUYrKpjf3fxjM5/hujaGTDdy0Ldfu+qmJD4WJYAy9+NWuthxXL1I0RUZnUlBVS4D
IymxKbVg3zOXRPGTeW6v51pzoV6wWwQfdZmAlA==</SignatureValue>
  <KeyInfo>
    <X509Data>
      <X509Certificate>MIIGOjCCBSKgAwIBAgIKbUnumwACAAGmOzANBgkqhkiG9w0BAQsFADBKMRIwEAYKCZImiZPyLGQBGRYCZ2UxEzARBgoJkiaJk/IsZAEZFgNuYmcxHzAdBgNVBAMTFk5CRyBDbGFzcyAyIElOVCBTdWIgQ0EwHhcNMjAwOTEwMTQzOTIzWhcNMjExMjIyMDk0NjU2WjA4MRUwEwYDVQQKEwxKU0MgVGVyYWJhbmsxHzAdBgNVBAMTFkJLUyAtIE5hdGlhIEJlbmFzaHZpbGkwggEiMA0GCSqGSIb3DQEBAQUAA4IBDwAwggEKAoIBAQDbdxwykj9wI77B3YONxgb5MCFLumccgTJMKl3OrIu4Fi6aswhdQIc83yPw+gDhb1IJXrbk+WOpKkeOxxTn6wq9MDw5O+pjLscDhxYwYLJbi1J78VUFZSxvsNmB15kdFkVphkFCKVXwPRhJWUS3PE5zeMTwBhAf5JbOLf1rUQpiFwg1wbCTbi0q8LkSQAIbT1ajr9GdgI8WAuTk93Nrmtw7qrh8h5UZyzcaCHAEj8iMihF4+8kJRyQeBgh6/2Bgb3u9ZbEl4S2VyNn/nSoqjouE4Xa1RZllMrunBrd8gCoZcvmo/ifGSYHEiZRVqYpzsrZalStvZEmJ+dKJ1QLmxKphAgMBAAGjggMyMIIDLjA8BgkrBgEEAYI3FQcELzAtBiUrBgEEAYI3FQjmsmCDjfVEhoGZCYO4oUqDvoRxBIPEkTOEg4hdAgFkAgEjMB0GA1UdJQQWMBQGCCsGAQUFBwMCBggrBgEFBQcDBDALBgNVHQ8EBAMCB4AwJwYJKwYBBAGCNxUKBBowGDAKBggrBgEFBQcDAjAKBggrBgEFBQcDBDAdBgNVHQ4EFgQUw6UJLkVlikb0S7C+rrSMVvVRoL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p/6IhmdjEoynI8H644romT3wDI6UkO4cWdnA22XA/TAlCFaC5VBi4oaSKkjEkTUxgawm4KvG5fi8GobKIiqA/m92t5R3rgO92p367E8+oxkincS2ONtqgSTbKhwD0wUanx6VCE74UtSUu/uiNELV0R+aCpY6Drtjx4iYTYqvQg2veK4DTcXbumTzHl/yQBSOZPGOctvB27zefqsdey9eaQG8sAsakGZIWGehex423MokHFwAP9b+9udYI83doYkXwLA4Q7OQ8M9d9mQX3AmSAs27GCQNfe8/hldRtxv2XrDTTjy6Jdt05yEHc1U1jsY+lJyT1VMi75vQBZkigxQ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cDyrgSluXxl+Rxmo96k+Oca2UJrMNV67OOraKRjB/co=</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3QMBiiMPlkbkP+jLo/77u/qKU8jEdx1Ki9lHUjcBJD0=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BfOqFYncvTrOA0w5jBPLJpo6svE1gFZliFydlsU/uz4=</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NnUQoI2JKtwuEKwKAE+XdgQcMk1eCxH2GhvSmrT4fMo=</DigestValue>
      </Reference>
      <Reference URI="/xl/printerSettings/printerSettings6.bin?ContentType=application/vnd.openxmlformats-officedocument.spreadsheetml.printerSettings">
        <DigestMethod Algorithm="http://www.w3.org/2001/04/xmlenc#sha256"/>
        <DigestValue>kcQsAN/CtwbBVWZZ8D0isPX0FC0qDwQhN/cifc2dlzo=</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OHk9BAJdSDIqjHS5KTxE83BQQFYFJWcGLwCEKjCde2g=</DigestValue>
      </Reference>
      <Reference URI="/xl/styles.xml?ContentType=application/vnd.openxmlformats-officedocument.spreadsheetml.styles+xml">
        <DigestMethod Algorithm="http://www.w3.org/2001/04/xmlenc#sha256"/>
        <DigestValue>fsWynvDQHJkYuZxdxbGoMT/ufdlcUnMyyO4OKg+XmNc=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dFNVJgrqoTupK4XhSSKwzK9McC9l+jP//pFkCv+z6m8=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Bpbv9+s1vZYv581ycDnLARdQVjUVJ69ui7dDJABMsg8=</DigestValue>
      </Reference>
      <Reference URI="/xl/worksheets/sheet2.xml?ContentType=application/vnd.openxmlformats-officedocument.spreadsheetml.worksheet+xml">
        <DigestMethod Algorithm="http://www.w3.org/2001/04/xmlenc#sha256"/>
        <DigestValue>mzp0C7PLhrTZa1rGMt0T7FzHS/pzyT+g3035pz0oVNg=</DigestValue>
      </Reference>
      <Reference URI="/xl/worksheets/sheet3.xml?ContentType=application/vnd.openxmlformats-officedocument.spreadsheetml.worksheet+xml">
        <DigestMethod Algorithm="http://www.w3.org/2001/04/xmlenc#sha256"/>
        <DigestValue>gppqBH78tMT0i+oN73E/usnH3mWK9Ohy3tKTpliAoNs=</DigestValue>
      </Reference>
      <Reference URI="/xl/worksheets/sheet4.xml?ContentType=application/vnd.openxmlformats-officedocument.spreadsheetml.worksheet+xml">
        <DigestMethod Algorithm="http://www.w3.org/2001/04/xmlenc#sha256"/>
        <DigestValue>djzfYnWrdMDCdTLpKjfsuQnUZFrgvMevIZKmuhQ0cZA=</DigestValue>
      </Reference>
      <Reference URI="/xl/worksheets/sheet5.xml?ContentType=application/vnd.openxmlformats-officedocument.spreadsheetml.worksheet+xml">
        <DigestMethod Algorithm="http://www.w3.org/2001/04/xmlenc#sha256"/>
        <DigestValue>EFzfjMM4gn4mhyWP/YOSxZF4GWEmOAJ4d5XlQD0MHD8=</DigestValue>
      </Reference>
      <Reference URI="/xl/worksheets/sheet6.xml?ContentType=application/vnd.openxmlformats-officedocument.spreadsheetml.worksheet+xml">
        <DigestMethod Algorithm="http://www.w3.org/2001/04/xmlenc#sha256"/>
        <DigestValue>HWq2q3wJq7wYzaW2X0Q5rcQnJwF/35ZABzPCTmSZpCY=</DigestValue>
      </Reference>
      <Reference URI="/xl/worksheets/sheet7.xml?ContentType=application/vnd.openxmlformats-officedocument.spreadsheetml.worksheet+xml">
        <DigestMethod Algorithm="http://www.w3.org/2001/04/xmlenc#sha256"/>
        <DigestValue>svj4dfLBiEY5pLNvFiOZ2CDS/rzl9ALSmMCR6QKFqiY=</DigestValue>
      </Reference>
      <Reference URI="/xl/worksheets/sheet8.xml?ContentType=application/vnd.openxmlformats-officedocument.spreadsheetml.worksheet+xml">
        <DigestMethod Algorithm="http://www.w3.org/2001/04/xmlenc#sha256"/>
        <DigestValue>Ntr04yr9xqcfm0niuQnvM3tY0hnnzFVCPyQAZAqhk4s=</DigestValue>
      </Reference>
      <Reference URI="/xl/worksheets/sheet9.xml?ContentType=application/vnd.openxmlformats-officedocument.spreadsheetml.worksheet+xml">
        <DigestMethod Algorithm="http://www.w3.org/2001/04/xmlenc#sha256"/>
        <DigestValue>im9/BCQoARmpdV/IKkD81QQVi1FRThYF5g3NwK0mSmM=</DigestValue>
      </Reference>
    </Manifest>
    <SignatureProperties>
      <SignatureProperty Id="idSignatureTime" Target="#idPackageSignature">
        <mdssi:SignatureTime xmlns:mdssi="http://schemas.openxmlformats.org/package/2006/digital-signature">
          <mdssi:Format>YYYY-MM-DDThh:mm:ssTZD</mdssi:Format>
          <mdssi:Value>2021-05-13T11:23:53Z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2021-05-13T11:23:53Z</xd:SigningTime>
          <xd:SigningCertificate>
            <xd:Cert>
              <xd:CertDigest>
                <DigestMethod Algorithm="http://www.w3.org/2001/04/xmlenc#sha256"/>
                <DigestValue>vi7OIC/UgzSg1azrOTla26HMWT2jdyeAkTAZwJ3/Y/E=</DigestValue>
              </xd:CertDigest>
              <xd:IssuerSerial>
                <X509IssuerName>CN=NBG Class 2 INT Sub CA, DC=nbg, DC=ge</X509IssuerName>
                <X509SerialNumber>516101752286183132603963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BS9yxPzEU360O4gejShQGUxB/HWCDmFfFv517IAnY+s=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BSIaDLKEIWhfvFARAtyfkZliz4ro7+TObmjz8A8fO+c=</DigestValue>
    </Reference>
  </SignedInfo>
  <SignatureValue>6IdIYBGietxwfp5g5l8CscP+L7GsiyGvK9mn0Y4dnRfff/SVpT48j8G0SyVdz3Kr+Ng1uX/7B5ah
PvOjh5AW0OvTU1dXP14gjAtaNjazWo5Hf4JCUXCU2c2H+he0XjwwFoeZrXuqiVQBQP9/N65Hb2iz
onbiNoaDlw1z0zC+I/6cnU4OllBVGEFFXtevqRhrWmOoeGHVvnTriUD7GkujW3C0ZHppitE88tkB
05cErbcFHoP5XTPvew4lalBFeuxRufE5AfjYyC3+8TSKKdfqTg9vHJXGGg0PrPmyjBxpn2n94HcJ
bDviF9rLT6gUeXRwzjPaXo8Gi58XJAv9SN2puw==</SignatureValue>
  <KeyInfo>
    <X509Data>
      <X509Certificate>MIIGNzCCBR+gAwIBAgIKEqQdFwACAAHLYDANBgkqhkiG9w0BAQsFADBKMRIwEAYKCZImiZPyLGQBGRYCZ2UxEzARBgoJkiaJk/IsZAEZFgNuYmcxHzAdBgNVBAMTFk5CRyBDbGFzcyAyIElOVCBTdWIgQ0EwHhcNMjEwMjE3MTI0NjE2WhcNMjExMjIyMDk0NjU2WjA1MRUwEwYDVQQKEwxKU0MgVEVSQUJBTksxHDAaBgNVBAMTE0JLUyAtIFNvcGhpZSBKdWdlbGkwggEiMA0GCSqGSIb3DQEBAQUAA4IBDwAwggEKAoIBAQD8Vu5OnkSM8K6Ul2Lb5PmJSCKNwBlWET1dmbKKd4/dN+b+NxBpdpjMIbRyguQXfGlludrKGBB6sDfsq1tIZ6QTbQqhJx/TL4GV0+nhcnjXgdB7DbaNA5zlcoRpf9E1qiwlGalMEK0AGmU9dZ6OhmYsYZqw7YrAjnvcelOryzW/bq4LJE6JTg49c6xbsS48GjSelvV1A4m2+KxbUj2FntHo1AkekQX3QwyqO2OtdCbYRyToJnpaPKhcs8JMJ3Rq700vusx1DIeWVjtdPy31icKLVXxktX63a1yPIVPHAriCue86zJxFewYaUOgBlVL+J1ye09oHJ5gIRP3BwqJVP9ZlAgMBAAGjggMyMIIDLjA8BgkrBgEEAYI3FQcELzAtBiUrBgEEAYI3FQjmsmCDjfVEhoGZCYO4oUqDvoRxBIPEkTOEg4hdAgFkAgEjMB0GA1UdJQQWMBQGCCsGAQUFBwMCBggrBgEFBQcDBDALBgNVHQ8EBAMCB4AwJwYJKwYBBAGCNxUKBBowGDAKBggrBgEFBQcDAjAKBggrBgEFBQcDBDAdBgNVHQ4EFgQUyspBcTQS91GqTzTL+D3K9MYQrj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U00oU7Acs9vL8qlaRpIOYc9GscTcIWmCv0AMaMfD1P8saxK+VQUS2cmBijog355gt5h1Vac2K20MSBa9N6x6PSq1uFHXEe5DouD2pe3zpm95FQfK5swFFXKVYjOBbtnGRXxlSZUALamRKO3XV7Iq9lsXp9b73kSH0I32769EA3DHLsR6wkgBQBOXrJ+xYTIOuLDBOnkcVU4JnwmmG2D1gAkCmwqsh5fVyNnjfWZulEQ93T/B/Z5Ea0FvCnHp74MJ6zPLjrKeX3R0NQ1egsX+hsS3ZzLM0GC02qZCfCd8H/4nLGeNvEq6N9w0o+gU8HBN74zIvo3AadLn8phbmKu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cDyrgSluXxl+Rxmo96k+Oca2UJrMNV67OOraKRjB/co=</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3QMBiiMPlkbkP+jLo/77u/qKU8jEdx1Ki9lHUjcBJD0=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BfOqFYncvTrOA0w5jBPLJpo6svE1gFZliFydlsU/uz4=</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NnUQoI2JKtwuEKwKAE+XdgQcMk1eCxH2GhvSmrT4fMo=</DigestValue>
      </Reference>
      <Reference URI="/xl/printerSettings/printerSettings6.bin?ContentType=application/vnd.openxmlformats-officedocument.spreadsheetml.printerSettings">
        <DigestMethod Algorithm="http://www.w3.org/2001/04/xmlenc#sha256"/>
        <DigestValue>kcQsAN/CtwbBVWZZ8D0isPX0FC0qDwQhN/cifc2dlzo=</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OHk9BAJdSDIqjHS5KTxE83BQQFYFJWcGLwCEKjCde2g=</DigestValue>
      </Reference>
      <Reference URI="/xl/styles.xml?ContentType=application/vnd.openxmlformats-officedocument.spreadsheetml.styles+xml">
        <DigestMethod Algorithm="http://www.w3.org/2001/04/xmlenc#sha256"/>
        <DigestValue>fsWynvDQHJkYuZxdxbGoMT/ufdlcUnMyyO4OKg+XmNc=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dFNVJgrqoTupK4XhSSKwzK9McC9l+jP//pFkCv+z6m8=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Bpbv9+s1vZYv581ycDnLARdQVjUVJ69ui7dDJABMsg8=</DigestValue>
      </Reference>
      <Reference URI="/xl/worksheets/sheet2.xml?ContentType=application/vnd.openxmlformats-officedocument.spreadsheetml.worksheet+xml">
        <DigestMethod Algorithm="http://www.w3.org/2001/04/xmlenc#sha256"/>
        <DigestValue>mzp0C7PLhrTZa1rGMt0T7FzHS/pzyT+g3035pz0oVNg=</DigestValue>
      </Reference>
      <Reference URI="/xl/worksheets/sheet3.xml?ContentType=application/vnd.openxmlformats-officedocument.spreadsheetml.worksheet+xml">
        <DigestMethod Algorithm="http://www.w3.org/2001/04/xmlenc#sha256"/>
        <DigestValue>gppqBH78tMT0i+oN73E/usnH3mWK9Ohy3tKTpliAoNs=</DigestValue>
      </Reference>
      <Reference URI="/xl/worksheets/sheet4.xml?ContentType=application/vnd.openxmlformats-officedocument.spreadsheetml.worksheet+xml">
        <DigestMethod Algorithm="http://www.w3.org/2001/04/xmlenc#sha256"/>
        <DigestValue>djzfYnWrdMDCdTLpKjfsuQnUZFrgvMevIZKmuhQ0cZA=</DigestValue>
      </Reference>
      <Reference URI="/xl/worksheets/sheet5.xml?ContentType=application/vnd.openxmlformats-officedocument.spreadsheetml.worksheet+xml">
        <DigestMethod Algorithm="http://www.w3.org/2001/04/xmlenc#sha256"/>
        <DigestValue>EFzfjMM4gn4mhyWP/YOSxZF4GWEmOAJ4d5XlQD0MHD8=</DigestValue>
      </Reference>
      <Reference URI="/xl/worksheets/sheet6.xml?ContentType=application/vnd.openxmlformats-officedocument.spreadsheetml.worksheet+xml">
        <DigestMethod Algorithm="http://www.w3.org/2001/04/xmlenc#sha256"/>
        <DigestValue>HWq2q3wJq7wYzaW2X0Q5rcQnJwF/35ZABzPCTmSZpCY=</DigestValue>
      </Reference>
      <Reference URI="/xl/worksheets/sheet7.xml?ContentType=application/vnd.openxmlformats-officedocument.spreadsheetml.worksheet+xml">
        <DigestMethod Algorithm="http://www.w3.org/2001/04/xmlenc#sha256"/>
        <DigestValue>svj4dfLBiEY5pLNvFiOZ2CDS/rzl9ALSmMCR6QKFqiY=</DigestValue>
      </Reference>
      <Reference URI="/xl/worksheets/sheet8.xml?ContentType=application/vnd.openxmlformats-officedocument.spreadsheetml.worksheet+xml">
        <DigestMethod Algorithm="http://www.w3.org/2001/04/xmlenc#sha256"/>
        <DigestValue>Ntr04yr9xqcfm0niuQnvM3tY0hnnzFVCPyQAZAqhk4s=</DigestValue>
      </Reference>
      <Reference URI="/xl/worksheets/sheet9.xml?ContentType=application/vnd.openxmlformats-officedocument.spreadsheetml.worksheet+xml">
        <DigestMethod Algorithm="http://www.w3.org/2001/04/xmlenc#sha256"/>
        <DigestValue>im9/BCQoARmpdV/IKkD81QQVi1FRThYF5g3NwK0mSmM=</DigestValue>
      </Reference>
    </Manifest>
    <SignatureProperties>
      <SignatureProperty Id="idSignatureTime" Target="#idPackageSignature">
        <mdssi:SignatureTime xmlns:mdssi="http://schemas.openxmlformats.org/package/2006/digital-signature">
          <mdssi:Format>YYYY-MM-DDThh:mm:ssTZD</mdssi:Format>
          <mdssi:Value>2021-05-13T11:24:05Z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2021-05-13T11:24:05Z</xd:SigningTime>
          <xd:SigningCertificate>
            <xd:Cert>
              <xd:CertDigest>
                <DigestMethod Algorithm="http://www.w3.org/2001/04/xmlenc#sha256"/>
                <DigestValue>s6+yMesg4Ya9rzYH9qmDLxyi+7E1wPdsIrndeF3rsoE=</DigestValue>
              </xd:CertDigest>
              <xd:IssuerSerial>
                <X509IssuerName>CN=NBG Class 2 INT Sub CA, DC=nbg, DC=ge</X509IssuerName>
                <X509SerialNumber>88029958863902134618976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2021-05-13T11:23:37Z</dcterms:modified>
</cp:coreProperties>
</file>