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708" windowWidth="14808" windowHeight="6816" tabRatio="919"/>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 sheetId="71" r:id="rId10"/>
  </sheets>
  <externalReferences>
    <externalReference r:id="rId11"/>
    <externalReference r:id="rId12"/>
    <externalReference r:id="rId13"/>
  </externalReferences>
  <definedNames>
    <definedName name="_cur1">'[1]Appl (2)'!$F$2:$F$7200</definedName>
    <definedName name="_cur2">'[1]Appl (2)'!$H$2:$H$7200</definedName>
    <definedName name="_xlnm._FilterDatabase" localSheetId="9" hidden="1">Instruction!$A$3:$C$9</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45621"/>
</workbook>
</file>

<file path=xl/calcChain.xml><?xml version="1.0" encoding="utf-8"?>
<calcChain xmlns="http://schemas.openxmlformats.org/spreadsheetml/2006/main">
  <c r="T11" i="67" l="1"/>
  <c r="T12" i="67"/>
  <c r="E18" i="67"/>
  <c r="D22" i="48" l="1"/>
  <c r="E15" i="48"/>
  <c r="D15" i="48"/>
  <c r="F7" i="48"/>
  <c r="E7" i="48"/>
  <c r="E22" i="48" s="1"/>
  <c r="D7" i="48"/>
  <c r="B2" i="49" l="1"/>
  <c r="B2" i="50" s="1"/>
  <c r="B2" i="63" s="1"/>
  <c r="B1" i="49"/>
  <c r="B1" i="50" s="1"/>
  <c r="B1" i="63" s="1"/>
  <c r="B2" i="48"/>
  <c r="B1" i="48"/>
  <c r="C10" i="40" l="1"/>
  <c r="E10" i="40"/>
  <c r="D10" i="40"/>
  <c r="C22" i="67" l="1"/>
  <c r="D22" i="67"/>
  <c r="E22" i="67"/>
  <c r="F22" i="67"/>
  <c r="G22" i="67"/>
  <c r="H22" i="67"/>
  <c r="I22" i="67"/>
  <c r="J22" i="67"/>
  <c r="K22" i="67"/>
  <c r="L22" i="67"/>
  <c r="M22" i="67"/>
  <c r="N22" i="67"/>
  <c r="O22" i="67"/>
  <c r="P22" i="67"/>
  <c r="Q22" i="67"/>
  <c r="R22" i="67"/>
  <c r="S22" i="67"/>
  <c r="P27" i="67"/>
  <c r="P28" i="67"/>
  <c r="P29" i="67"/>
  <c r="P30" i="67"/>
  <c r="P31" i="67"/>
  <c r="P32" i="67"/>
  <c r="C33" i="67"/>
  <c r="D33" i="67"/>
  <c r="E33" i="67"/>
  <c r="F33" i="67"/>
  <c r="G33" i="67"/>
  <c r="H33" i="67"/>
  <c r="I33" i="67"/>
  <c r="J33" i="67"/>
  <c r="K33" i="67"/>
  <c r="L33" i="67"/>
  <c r="M33" i="67"/>
  <c r="N33" i="67"/>
  <c r="O33" i="67"/>
  <c r="N38" i="67"/>
  <c r="M41" i="67"/>
  <c r="N39" i="67"/>
  <c r="N40" i="67"/>
  <c r="C41" i="67"/>
  <c r="D41" i="67"/>
  <c r="E41" i="67"/>
  <c r="F41" i="67"/>
  <c r="G41" i="67"/>
  <c r="H41" i="67"/>
  <c r="I41" i="67"/>
  <c r="J41" i="67"/>
  <c r="K41" i="67"/>
  <c r="L41" i="67"/>
  <c r="T19" i="67"/>
  <c r="T17" i="67"/>
  <c r="T13" i="67"/>
  <c r="T14" i="67"/>
  <c r="T15" i="67"/>
  <c r="T16" i="67"/>
  <c r="T18" i="67"/>
  <c r="T21" i="67"/>
  <c r="T10" i="67"/>
  <c r="T9" i="67"/>
  <c r="N41" i="67" l="1"/>
  <c r="P33" i="67"/>
  <c r="M11" i="63" l="1"/>
  <c r="E11" i="63"/>
  <c r="F10" i="40" l="1"/>
  <c r="G10" i="40" s="1"/>
  <c r="N19" i="63" l="1"/>
  <c r="O19" i="63" s="1"/>
  <c r="M19" i="63"/>
  <c r="M17" i="63"/>
  <c r="C7" i="50" l="1"/>
  <c r="C15" i="49" l="1"/>
  <c r="D7" i="50" l="1"/>
  <c r="E7" i="50"/>
  <c r="F7" i="50"/>
  <c r="G7" i="50"/>
  <c r="C17" i="50"/>
  <c r="D9" i="49"/>
  <c r="D15" i="49"/>
  <c r="E15" i="49" l="1"/>
  <c r="E9" i="49"/>
  <c r="C9" i="49"/>
  <c r="N12" i="63" l="1"/>
  <c r="N13" i="63"/>
  <c r="N14" i="63"/>
  <c r="N15" i="63"/>
  <c r="N16" i="63"/>
  <c r="N17" i="63"/>
  <c r="N11" i="63"/>
  <c r="M16" i="63"/>
  <c r="M12" i="63"/>
  <c r="M13" i="63"/>
  <c r="M14" i="63"/>
  <c r="M15" i="63"/>
  <c r="E17" i="63"/>
  <c r="D10" i="63"/>
  <c r="C10" i="63"/>
  <c r="F10" i="63"/>
  <c r="G10" i="63"/>
  <c r="H10" i="63"/>
  <c r="I10" i="63"/>
  <c r="J10" i="63"/>
  <c r="K10" i="63"/>
  <c r="L10" i="63"/>
  <c r="M10" i="63" l="1"/>
  <c r="N10" i="63"/>
  <c r="F12" i="50"/>
  <c r="G12" i="50"/>
  <c r="D12" i="50"/>
  <c r="E12" i="50"/>
  <c r="C12" i="50"/>
  <c r="D17" i="50"/>
  <c r="E17" i="50"/>
  <c r="F17" i="50"/>
  <c r="G17" i="50"/>
  <c r="O17" i="63"/>
  <c r="O11" i="63"/>
  <c r="O12" i="63"/>
  <c r="O13" i="63"/>
  <c r="O14" i="63"/>
  <c r="O15" i="63"/>
  <c r="O16" i="63"/>
  <c r="E12" i="63"/>
  <c r="E13" i="63"/>
  <c r="E14" i="63"/>
  <c r="E15" i="63"/>
  <c r="E16" i="63"/>
  <c r="E10" i="63" l="1"/>
  <c r="F22" i="50"/>
  <c r="D22" i="50"/>
  <c r="C22" i="50"/>
  <c r="G22" i="50"/>
  <c r="E22" i="50"/>
  <c r="O10" i="63"/>
  <c r="T20" i="67" l="1"/>
  <c r="T22" i="67" l="1"/>
</calcChain>
</file>

<file path=xl/comments1.xml><?xml version="1.0" encoding="utf-8"?>
<comments xmlns="http://schemas.openxmlformats.org/spreadsheetml/2006/main">
  <authors>
    <author>Author</author>
  </authors>
  <commentList>
    <comment ref="T9" authorId="0">
      <text>
        <r>
          <rPr>
            <b/>
            <sz val="9"/>
            <color indexed="81"/>
            <rFont val="Tahoma"/>
            <family val="2"/>
          </rPr>
          <t>Author:</t>
        </r>
        <r>
          <rPr>
            <sz val="9"/>
            <color indexed="81"/>
            <rFont val="Tahoma"/>
            <family val="2"/>
          </rPr>
          <t xml:space="preserve">
ჩასწორებულია 11/05/2017-ში</t>
        </r>
      </text>
    </comment>
  </commentList>
</comments>
</file>

<file path=xl/sharedStrings.xml><?xml version="1.0" encoding="utf-8"?>
<sst xmlns="http://schemas.openxmlformats.org/spreadsheetml/2006/main" count="321" uniqueCount="216">
  <si>
    <t>a</t>
  </si>
  <si>
    <t>b</t>
  </si>
  <si>
    <t>c</t>
  </si>
  <si>
    <t>d</t>
  </si>
  <si>
    <t>e</t>
  </si>
  <si>
    <t>f</t>
  </si>
  <si>
    <t>აქტივების გადაფასების რეზერვი</t>
  </si>
  <si>
    <t>სულ</t>
  </si>
  <si>
    <t>სხვა ცვლილებები</t>
  </si>
  <si>
    <t xml:space="preserve">                                                                </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</si>
  <si>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</si>
  <si>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</si>
  <si>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</si>
  <si>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</si>
  <si>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</si>
  <si>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</si>
  <si>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</si>
  <si>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</si>
  <si>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</si>
  <si>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</si>
  <si>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</si>
  <si>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</si>
  <si>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</si>
  <si>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</si>
  <si>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</si>
  <si>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</si>
  <si>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</si>
  <si>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</si>
  <si>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</si>
  <si>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</si>
  <si>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</si>
  <si>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</si>
  <si>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</si>
  <si>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</si>
  <si>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</si>
  <si>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</si>
  <si>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</si>
  <si>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</si>
  <si>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</si>
  <si>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</si>
  <si>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</si>
  <si>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</si>
  <si>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</si>
  <si>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</si>
  <si>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</si>
  <si>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</si>
  <si>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</si>
  <si>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</si>
  <si>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</si>
  <si>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</si>
  <si>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</si>
  <si>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</si>
  <si>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</si>
  <si>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</si>
  <si>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</si>
  <si>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</si>
  <si>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</si>
  <si>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</si>
  <si>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ქონების გაყიდვიდან მიღებული მოგების (ზარალის) ველი (21);</t>
  </si>
  <si>
    <t>მთლიანი არასაპროცენტო შემოსავლების ველი (24);</t>
  </si>
  <si>
    <t>წმინდა საპროცენტო შემოსავლის ველი (14);</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</si>
  <si>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</si>
  <si>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</si>
  <si>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</si>
  <si>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</si>
  <si>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</si>
  <si>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</si>
  <si>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</si>
  <si>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</si>
  <si>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</si>
  <si>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</si>
  <si>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</si>
  <si>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</si>
  <si>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</si>
  <si>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</si>
  <si>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მთლიანი კაპიტალი</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</si>
  <si>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</si>
  <si>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</si>
  <si>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</si>
  <si>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</si>
  <si>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</si>
  <si>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</si>
  <si>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x</t>
  </si>
  <si>
    <t>არაკონსოლიდირებული</t>
  </si>
  <si>
    <t>ნაწილობრივ 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</si>
  <si>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</si>
  <si>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</si>
  <si>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</si>
  <si>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</si>
  <si>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</si>
  <si>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</si>
  <si>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</si>
  <si>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</si>
  <si>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</si>
  <si>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</si>
  <si>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</si>
  <si>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</si>
  <si>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</si>
  <si>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</si>
  <si>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</si>
  <si>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</si>
  <si>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</si>
  <si>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</si>
  <si>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</si>
  <si>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</si>
  <si>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(4-d) ველი გამოითვლება როგორც სამი წლის (T, T-1, T-2)  მთლიანი შემოსავლების საშუალო არითმეტიკული.</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</si>
  <si>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</si>
  <si>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</si>
  <si>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</si>
  <si>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</si>
  <si>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</si>
  <si>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</si>
  <si>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</si>
  <si>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</si>
  <si>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</si>
  <si>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</si>
  <si>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</si>
  <si>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ბონუსების  მოცულობა</t>
  </si>
  <si>
    <t xml:space="preserve">სულ ანაზღაურება </t>
  </si>
  <si>
    <t xml:space="preserve">მთლიანი ფიქსირებული ანაზღაურება </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</si>
  <si>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</si>
  <si>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"d" სვეტში უნდა ჩაიწეროს "a" სვეტში მითითებული საბალანსო ელემენტების შესაბამისი ღირებულებები საზედამხედველო მიზნებისთვის გამოყენებული ანგარიშგების სტანდარტების მიხედვით. აღნიშნულიდან გამომდინარე ამ ველში უნდა ჩაიწეროს "საქართველოს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გამოყენებით მიღებული ოდენობები საქართველოს ეროვნული ბანკის მიერ დამტკიცებული სამართლებრივი აქტების მოთხოვნების გათვალისწინებით.</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</si>
  <si>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</si>
  <si>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</si>
  <si>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</si>
  <si>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</si>
  <si>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</si>
  <si>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</si>
  <si>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</si>
  <si>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</si>
  <si>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</si>
  <si>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</si>
  <si>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</si>
  <si>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</si>
  <si>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</si>
  <si>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</si>
  <si>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</si>
  <si>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</si>
  <si>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</si>
  <si>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</si>
  <si>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</si>
  <si>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</si>
  <si>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"f" სვეტში უნდა ჩაიწეროს თუ როგორ ნაწილდება "d" სვეტში მითითებული თანხები სტანდარტიზებული საზედამხედველო ანგარიშგების ანგარიშგებაში.</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</si>
  <si>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</si>
  <si>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</si>
  <si>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</si>
  <si>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</si>
  <si>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</si>
  <si>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</si>
  <si>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</si>
  <si>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</si>
  <si>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</si>
  <si>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</si>
  <si>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</si>
  <si>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</si>
  <si>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</si>
  <si>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</si>
  <si>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</si>
  <si>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</si>
  <si>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</si>
  <si>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</si>
  <si>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</si>
  <si>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</si>
  <si>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</si>
  <si>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</si>
  <si>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</si>
  <si>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 xml:space="preserve">უმაღლესი მენეჯმენტი - ბანკის დირექტორატისა და სამეთვალყურეო საბჭოს წევრები. </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</si>
  <si>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</si>
  <si>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</si>
  <si>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</si>
  <si>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</si>
  <si>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</si>
  <si>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</si>
  <si>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</si>
  <si>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</si>
  <si>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</si>
  <si>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</si>
  <si>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</si>
  <si>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განმარტებები გვერდისთვის "20. LI3", ცხრილი 20</t>
  </si>
  <si>
    <t>განმარტებები გვერდისთვის "21. LI0", ცხრილი 21</t>
  </si>
  <si>
    <t>განმარტებები გვერდისთვის "25. REM2", ცხრილი 25</t>
  </si>
  <si>
    <t>განმარტებები გვერდისთვის "23. OR2", ცხრილი 23</t>
  </si>
  <si>
    <t>განმარტებები გვერდისთვის "24. REM1", ცხრილი 24</t>
  </si>
  <si>
    <t>განმარტებები გვერდისთვის "26. REM3", ცხრილი 26</t>
  </si>
  <si>
    <t>განმარტებები გვერდისთვის "27. REM4", 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</si>
  <si>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</si>
  <si>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</si>
  <si>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</si>
  <si>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</si>
  <si>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</si>
  <si>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</si>
  <si>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აღნიშნულ ცხრილში უმაღლესი მენეჯმენტის მიერ აქციების მფლობელობა მჟღავნდება სახელობითად.</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</si>
  <si>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</si>
  <si>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უმაღლესი მენეჯმენტის მფლობელობაში არსებული აქციები (რაოდენობა)</t>
  </si>
  <si>
    <t>სს "სილქ როუდ ბანკი"</t>
  </si>
  <si>
    <t>ფულადი სახსრები და მათი ეკვივალენტები</t>
  </si>
  <si>
    <t>მოთხოვნები საკრედიტო დაწესებულებების მიმართ</t>
  </si>
  <si>
    <t>კლიენტებზე გაცემული სესხები</t>
  </si>
  <si>
    <t>საინვესტიციო ფასიანი ქაღალდები:</t>
  </si>
  <si>
    <t>- გასაყიდად გამიზნული</t>
  </si>
  <si>
    <t>- დაფარვის ვადამდე ფლობილი</t>
  </si>
  <si>
    <t>- სესხები და მისაღები ანგარიშები</t>
  </si>
  <si>
    <t>საინვესტიციო ქონება</t>
  </si>
  <si>
    <t>ძირითადი საშუალებები</t>
  </si>
  <si>
    <t>არამატერიალური აქტივები</t>
  </si>
  <si>
    <t>ვალდებულებები საკრედიტო დაწესებულებების წინაშე</t>
  </si>
  <si>
    <t>ვალდებულებები კლიენტების წინაშე</t>
  </si>
  <si>
    <t>მოგების გადავადებული საგადასახადო ვალდებულებები</t>
  </si>
  <si>
    <t>ანარიცხები</t>
  </si>
  <si>
    <t>საწესდებო კაპიტალი</t>
  </si>
  <si>
    <t xml:space="preserve">მიწის და შენობების გადაფასების რეზერვი </t>
  </si>
  <si>
    <t>მოგების საგადასახადო აქტივი</t>
  </si>
  <si>
    <t>გასაყიდად არსებული აქტივები</t>
  </si>
  <si>
    <t>სუბორდინირებული სესხი</t>
  </si>
  <si>
    <t>სს სილქ როუდ ბანკი</t>
  </si>
  <si>
    <t>12/312016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</si>
</sst>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0_р_._-;\-* #,##0.00_р_._-;_-* &quot;-&quot;??_р_._-;_-@_-"/>
    <numFmt numFmtId="195" formatCode="#,##0.00_ ;[Red]\-#,##0.00\ "/>
  </numFmts>
  <fonts count="105">
    <font>
      <sz val="11"/>
      <color theme="1"/>
      <name val="Sylfaen"/>
      <family val="2"/>
      <scheme val="minor"/>
    </font>
    <font>
      <sz val="11"/>
      <color theme="1"/>
      <name val="Sylfaen"/>
      <family val="2"/>
      <scheme val="minor"/>
    </font>
    <font>
      <sz val="10"/>
      <name val="Arial"/>
      <family val="2"/>
    </font>
    <font>
      <sz val="10"/>
      <color theme="1"/>
      <name val="Sylfaen"/>
      <family val="2"/>
      <scheme val="minor"/>
    </font>
    <font>
      <b/>
      <sz val="10"/>
      <color theme="1"/>
      <name val="Sylfaen"/>
      <family val="2"/>
      <scheme val="minor"/>
    </font>
    <font>
      <sz val="10"/>
      <name val="Arial"/>
      <family val="2"/>
      <charset val="204"/>
    </font>
    <font>
      <sz val="10"/>
      <name val="Sylfaen"/>
      <family val="1"/>
    </font>
    <font>
      <u/>
      <sz val="10"/>
      <color indexed="12"/>
      <name val="Arial"/>
      <family val="2"/>
    </font>
    <font>
      <i/>
      <sz val="10"/>
      <color theme="1"/>
      <name val="Sylfaen"/>
      <family val="2"/>
      <scheme val="minor"/>
    </font>
    <font>
      <sz val="10"/>
      <color theme="1"/>
      <name val="Segoe UI"/>
      <family val="2"/>
    </font>
    <font>
      <sz val="10"/>
      <color theme="1"/>
      <name val="Times New Roman"/>
      <family val="1"/>
    </font>
    <font>
      <sz val="10"/>
      <color rgb="FFFF0000"/>
      <name val="Sylfaen"/>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Sylfaen"/>
      <family val="2"/>
      <scheme val="minor"/>
    </font>
    <font>
      <sz val="10"/>
      <color indexed="9"/>
      <name val="Calibri"/>
      <family val="2"/>
    </font>
    <font>
      <sz val="11"/>
      <color indexed="20"/>
      <name val="Calibri"/>
      <family val="2"/>
    </font>
    <font>
      <sz val="10"/>
      <color rgb="FF9C0006"/>
      <name val="Sylfaen"/>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Sylfaen"/>
      <family val="2"/>
      <scheme val="minor"/>
    </font>
    <font>
      <b/>
      <sz val="10"/>
      <color indexed="52"/>
      <name val="Calibri"/>
      <family val="2"/>
    </font>
    <font>
      <b/>
      <sz val="11"/>
      <color indexed="9"/>
      <name val="Calibri"/>
      <family val="2"/>
    </font>
    <font>
      <b/>
      <sz val="10"/>
      <color theme="0"/>
      <name val="Sylfaen"/>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Sylfaen"/>
      <family val="2"/>
      <scheme val="minor"/>
    </font>
    <font>
      <i/>
      <sz val="10"/>
      <color indexed="23"/>
      <name val="Calibri"/>
      <family val="2"/>
    </font>
    <font>
      <sz val="11"/>
      <color indexed="17"/>
      <name val="Calibri"/>
      <family val="2"/>
    </font>
    <font>
      <sz val="10"/>
      <color rgb="FF006100"/>
      <name val="Sylfaen"/>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Sylfaen"/>
      <family val="2"/>
      <scheme val="minor"/>
    </font>
    <font>
      <sz val="10"/>
      <color indexed="62"/>
      <name val="Calibri"/>
      <family val="2"/>
    </font>
    <font>
      <sz val="11"/>
      <color indexed="52"/>
      <name val="Calibri"/>
      <family val="2"/>
    </font>
    <font>
      <sz val="10"/>
      <color rgb="FFFA7D00"/>
      <name val="Sylfaen"/>
      <family val="2"/>
      <scheme val="minor"/>
    </font>
    <font>
      <sz val="10"/>
      <color indexed="52"/>
      <name val="Calibri"/>
      <family val="2"/>
    </font>
    <font>
      <sz val="11"/>
      <color indexed="60"/>
      <name val="Calibri"/>
      <family val="2"/>
    </font>
    <font>
      <sz val="10"/>
      <color rgb="FF9C6500"/>
      <name val="Sylfaen"/>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Sylfaen"/>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Sylfaen"/>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Sylfaen"/>
      <family val="2"/>
      <scheme val="minor"/>
    </font>
    <font>
      <sz val="11"/>
      <name val="Sylfaen"/>
      <family val="1"/>
    </font>
    <font>
      <b/>
      <sz val="8"/>
      <name val="Sylfaen"/>
      <family val="1"/>
    </font>
    <font>
      <sz val="8"/>
      <name val="Sylfaen"/>
      <family val="1"/>
    </font>
    <font>
      <sz val="9"/>
      <color theme="1"/>
      <name val="Sylfaen"/>
      <family val="2"/>
      <scheme val="minor"/>
    </font>
    <font>
      <sz val="10"/>
      <name val="Sylfaen"/>
      <family val="2"/>
      <scheme val="minor"/>
    </font>
    <font>
      <sz val="9"/>
      <color indexed="81"/>
      <name val="Tahoma"/>
      <family val="2"/>
    </font>
    <font>
      <b/>
      <sz val="9"/>
      <color indexed="81"/>
      <name val="Tahoma"/>
      <family val="2"/>
    </font>
    <font>
      <sz val="11"/>
      <color theme="1"/>
      <name val="Sylfaen"/>
      <family val="2"/>
      <charset val="204"/>
      <scheme val="minor"/>
    </font>
    <font>
      <u/>
      <sz val="10"/>
      <color indexed="12"/>
      <name val="Arial"/>
      <family val="2"/>
      <charset val="204"/>
    </font>
    <font>
      <sz val="12"/>
      <name val="Times New Roman"/>
      <family val="1"/>
      <charset val="204"/>
    </font>
  </fonts>
  <fills count="77">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s>
  <borders count="6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top/>
      <bottom style="medium">
        <color indexed="64"/>
      </bottom>
      <diagonal/>
    </border>
  </borders>
  <cellStyleXfs count="2096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9"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8"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5" applyNumberFormat="0" applyAlignment="0" applyProtection="0">
      <alignment horizontal="left" vertical="center"/>
    </xf>
    <xf numFmtId="0" fontId="41" fillId="0" borderId="25" applyNumberFormat="0" applyAlignment="0" applyProtection="0">
      <alignment horizontal="left" vertical="center"/>
    </xf>
    <xf numFmtId="168" fontId="41" fillId="0" borderId="25" applyNumberFormat="0" applyAlignment="0" applyProtection="0">
      <alignment horizontal="left" vertical="center"/>
    </xf>
    <xf numFmtId="0" fontId="41" fillId="0" borderId="7">
      <alignment horizontal="left" vertical="center"/>
    </xf>
    <xf numFmtId="0" fontId="41" fillId="0" borderId="7">
      <alignment horizontal="left" vertical="center"/>
    </xf>
    <xf numFmtId="168" fontId="41" fillId="0" borderId="7">
      <alignment horizontal="left" vertical="center"/>
    </xf>
    <xf numFmtId="0" fontId="42" fillId="0" borderId="35" applyNumberFormat="0" applyFill="0" applyAlignment="0" applyProtection="0"/>
    <xf numFmtId="169" fontId="42" fillId="0" borderId="35" applyNumberFormat="0" applyFill="0" applyAlignment="0" applyProtection="0"/>
    <xf numFmtId="0"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0" fontId="42" fillId="0" borderId="35" applyNumberFormat="0" applyFill="0" applyAlignment="0" applyProtection="0"/>
    <xf numFmtId="0" fontId="43" fillId="0" borderId="36" applyNumberFormat="0" applyFill="0" applyAlignment="0" applyProtection="0"/>
    <xf numFmtId="169" fontId="43" fillId="0" borderId="36" applyNumberFormat="0" applyFill="0" applyAlignment="0" applyProtection="0"/>
    <xf numFmtId="0"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0" fontId="43" fillId="0" borderId="36" applyNumberFormat="0" applyFill="0" applyAlignment="0" applyProtection="0"/>
    <xf numFmtId="0" fontId="44" fillId="0" borderId="37" applyNumberFormat="0" applyFill="0" applyAlignment="0" applyProtection="0"/>
    <xf numFmtId="169"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9"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0" fontId="53" fillId="42" borderId="32"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0" fontId="56" fillId="0" borderId="3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0" fontId="56" fillId="0" borderId="3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9"/>
    <xf numFmtId="169" fontId="13" fillId="0" borderId="39"/>
    <xf numFmtId="168" fontId="13" fillId="0" borderId="3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9"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168" fontId="2" fillId="0" borderId="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9"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9"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12" fillId="0" borderId="43"/>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0" fontId="102" fillId="0" borderId="0"/>
    <xf numFmtId="0" fontId="5" fillId="0" borderId="0"/>
    <xf numFmtId="194" fontId="102" fillId="0" borderId="0" applyFont="0" applyFill="0" applyBorder="0" applyAlignment="0" applyProtection="0"/>
    <xf numFmtId="0" fontId="102" fillId="0" borderId="0"/>
    <xf numFmtId="0" fontId="103" fillId="0" borderId="0" applyNumberFormat="0" applyFill="0" applyBorder="0" applyAlignment="0" applyProtection="0">
      <alignment vertical="top"/>
      <protection locked="0"/>
    </xf>
    <xf numFmtId="0" fontId="98" fillId="0" borderId="0"/>
    <xf numFmtId="0" fontId="104" fillId="0" borderId="0"/>
    <xf numFmtId="9" fontId="104" fillId="0" borderId="0" applyFont="0" applyFill="0" applyBorder="0" applyAlignment="0" applyProtection="0"/>
    <xf numFmtId="43" fontId="1" fillId="0" borderId="0" applyFont="0" applyFill="0" applyBorder="0" applyAlignment="0" applyProtection="0"/>
  </cellStyleXfs>
  <cellXfs count="254">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3" fillId="0" borderId="2" xfId="0" applyFont="1" applyFill="1" applyBorder="1" applyAlignment="1">
      <alignment horizontal="center"/>
    </xf>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3" fillId="0" borderId="15" xfId="0" applyFont="1" applyFill="1" applyBorder="1" applyAlignment="1">
      <alignment horizontal="center"/>
    </xf>
    <xf numFmtId="0" fontId="4" fillId="0" borderId="0"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2" xfId="0" applyFont="1" applyFill="1" applyBorder="1" applyAlignment="1">
      <alignment horizontal="center" vertical="center"/>
    </xf>
    <xf numFmtId="0" fontId="3" fillId="0" borderId="14"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applyAlignment="1"/>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wrapText="1"/>
    </xf>
    <xf numFmtId="167" fontId="3" fillId="0" borderId="0" xfId="0" applyNumberFormat="1" applyFont="1" applyAlignment="1">
      <alignment textRotation="90" wrapText="1"/>
    </xf>
    <xf numFmtId="0" fontId="0" fillId="0" borderId="0" xfId="0" applyFont="1"/>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0" borderId="6" xfId="0" applyFont="1" applyBorder="1" applyAlignment="1">
      <alignment vertical="center"/>
    </xf>
    <xf numFmtId="0" fontId="3" fillId="0" borderId="47" xfId="0" applyFont="1" applyBorder="1"/>
    <xf numFmtId="0" fontId="9" fillId="0" borderId="18" xfId="0" applyFont="1" applyBorder="1" applyAlignment="1">
      <alignment vertical="center" wrapText="1"/>
    </xf>
    <xf numFmtId="0" fontId="3" fillId="0" borderId="48" xfId="0" applyFont="1" applyBorder="1"/>
    <xf numFmtId="0" fontId="3" fillId="0" borderId="18" xfId="0" applyFont="1" applyBorder="1"/>
    <xf numFmtId="0" fontId="3" fillId="0" borderId="50" xfId="0" applyFont="1" applyBorder="1"/>
    <xf numFmtId="0" fontId="3" fillId="0" borderId="12" xfId="0" applyFont="1" applyBorder="1"/>
    <xf numFmtId="0" fontId="3" fillId="0" borderId="17" xfId="0" applyFont="1" applyBorder="1"/>
    <xf numFmtId="0" fontId="3" fillId="0" borderId="48" xfId="0" applyFont="1" applyBorder="1" applyAlignment="1">
      <alignment horizontal="center"/>
    </xf>
    <xf numFmtId="167" fontId="3" fillId="0" borderId="8" xfId="0" applyNumberFormat="1" applyFont="1" applyFill="1" applyBorder="1" applyAlignment="1">
      <alignment horizontal="center" vertical="center" textRotation="90" wrapText="1"/>
    </xf>
    <xf numFmtId="167" fontId="3" fillId="0" borderId="2" xfId="0" applyNumberFormat="1" applyFont="1" applyFill="1" applyBorder="1" applyAlignment="1">
      <alignment horizontal="center" vertical="center" textRotation="90" wrapText="1"/>
    </xf>
    <xf numFmtId="0" fontId="3" fillId="0" borderId="8" xfId="0" applyFont="1" applyFill="1" applyBorder="1" applyAlignment="1">
      <alignment horizontal="center"/>
    </xf>
    <xf numFmtId="0" fontId="3" fillId="0" borderId="8" xfId="0" applyFont="1" applyFill="1" applyBorder="1" applyAlignment="1">
      <alignment horizontal="center" wrapText="1"/>
    </xf>
    <xf numFmtId="0" fontId="3" fillId="0" borderId="2" xfId="0" applyFont="1" applyFill="1" applyBorder="1" applyAlignment="1">
      <alignment horizontal="center" wrapText="1"/>
    </xf>
    <xf numFmtId="0" fontId="3" fillId="0" borderId="0" xfId="0" applyFont="1" applyFill="1" applyBorder="1"/>
    <xf numFmtId="0" fontId="3" fillId="0" borderId="4" xfId="0" applyFont="1" applyBorder="1" applyAlignment="1">
      <alignment horizontal="left" vertical="center"/>
    </xf>
    <xf numFmtId="0" fontId="3" fillId="0" borderId="4" xfId="0" applyFont="1" applyFill="1" applyBorder="1" applyAlignment="1">
      <alignment horizontal="left" vertical="center"/>
    </xf>
    <xf numFmtId="0" fontId="3" fillId="0" borderId="48" xfId="0" applyFont="1" applyBorder="1" applyAlignment="1">
      <alignment horizontal="center" wrapText="1"/>
    </xf>
    <xf numFmtId="0" fontId="3" fillId="0" borderId="48" xfId="0" applyFont="1" applyBorder="1" applyAlignment="1">
      <alignment horizontal="center" vertical="center" wrapText="1"/>
    </xf>
    <xf numFmtId="167" fontId="3" fillId="0" borderId="15" xfId="0" applyNumberFormat="1" applyFont="1" applyFill="1" applyBorder="1" applyAlignment="1">
      <alignment horizontal="center" vertical="center" textRotation="90" wrapText="1"/>
    </xf>
    <xf numFmtId="0" fontId="3" fillId="0" borderId="18" xfId="0" applyFont="1" applyFill="1" applyBorder="1"/>
    <xf numFmtId="0" fontId="3" fillId="0" borderId="15" xfId="0" applyFont="1" applyFill="1" applyBorder="1" applyAlignment="1">
      <alignment horizontal="center" vertical="center"/>
    </xf>
    <xf numFmtId="0" fontId="3" fillId="0" borderId="15" xfId="0" applyFont="1" applyFill="1" applyBorder="1" applyAlignment="1">
      <alignment horizontal="center" wrapText="1"/>
    </xf>
    <xf numFmtId="0" fontId="6" fillId="0" borderId="14" xfId="8" applyFont="1" applyFill="1" applyBorder="1" applyProtection="1"/>
    <xf numFmtId="0" fontId="6" fillId="0" borderId="14" xfId="8" applyFont="1" applyFill="1" applyBorder="1" applyAlignment="1" applyProtection="1"/>
    <xf numFmtId="0" fontId="6" fillId="0" borderId="17" xfId="8" applyFont="1" applyFill="1" applyBorder="1" applyAlignment="1" applyProtection="1"/>
    <xf numFmtId="0" fontId="3" fillId="0" borderId="18" xfId="0" applyFont="1" applyBorder="1" applyAlignment="1">
      <alignment horizontal="center"/>
    </xf>
    <xf numFmtId="0" fontId="3" fillId="0" borderId="19" xfId="0" applyFont="1" applyBorder="1" applyAlignment="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7" xfId="0" applyFont="1" applyBorder="1" applyAlignment="1">
      <alignment horizontal="right" vertical="center"/>
    </xf>
    <xf numFmtId="0" fontId="4" fillId="0" borderId="18" xfId="0" applyFont="1" applyFill="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7" xfId="0" applyFont="1" applyBorder="1" applyAlignment="1">
      <alignment horizontal="right" vertical="center" wrapText="1"/>
    </xf>
    <xf numFmtId="0" fontId="10" fillId="0" borderId="47"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20" xfId="0" applyFont="1" applyFill="1" applyBorder="1"/>
    <xf numFmtId="0" fontId="4" fillId="35" borderId="18" xfId="0" applyFont="1" applyFill="1" applyBorder="1"/>
    <xf numFmtId="0" fontId="3" fillId="0" borderId="14" xfId="0" applyFont="1" applyBorder="1" applyAlignment="1">
      <alignment horizontal="right" wrapText="1"/>
    </xf>
    <xf numFmtId="0" fontId="3" fillId="0" borderId="0" xfId="0" applyFont="1" applyBorder="1" applyAlignment="1">
      <alignment wrapText="1"/>
    </xf>
    <xf numFmtId="0" fontId="3" fillId="2" borderId="15" xfId="0" applyFont="1" applyFill="1" applyBorder="1" applyAlignment="1">
      <alignment horizontal="center" vertical="center" wrapText="1"/>
    </xf>
    <xf numFmtId="0" fontId="95" fillId="0" borderId="0" xfId="20955" applyFont="1" applyFill="1" applyBorder="1" applyAlignment="1" applyProtection="1">
      <alignment horizontal="left" wrapText="1" inden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8" xfId="0" applyFont="1" applyFill="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7" fillId="0" borderId="0" xfId="0" applyFont="1" applyFill="1" applyBorder="1" applyAlignment="1"/>
    <xf numFmtId="49" fontId="97" fillId="0" borderId="2" xfId="0" applyNumberFormat="1" applyFont="1" applyFill="1" applyBorder="1" applyAlignment="1">
      <alignment horizontal="right" vertical="center"/>
    </xf>
    <xf numFmtId="49" fontId="97" fillId="0" borderId="0" xfId="0" applyNumberFormat="1" applyFont="1" applyFill="1" applyBorder="1" applyAlignment="1">
      <alignment horizontal="right" vertical="center"/>
    </xf>
    <xf numFmtId="0" fontId="97" fillId="0" borderId="0" xfId="0" applyFont="1" applyFill="1" applyBorder="1" applyAlignment="1">
      <alignment vertical="center" wrapText="1"/>
    </xf>
    <xf numFmtId="0" fontId="97" fillId="0" borderId="0" xfId="0" applyFont="1" applyFill="1" applyBorder="1" applyAlignment="1">
      <alignment horizontal="left" vertical="center" wrapText="1"/>
    </xf>
    <xf numFmtId="0" fontId="99"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45" xfId="0" applyFont="1" applyBorder="1"/>
    <xf numFmtId="0" fontId="3" fillId="0" borderId="0" xfId="0" applyFont="1" applyFill="1"/>
    <xf numFmtId="0" fontId="99" fillId="0" borderId="59" xfId="20955" applyFont="1" applyFill="1" applyBorder="1" applyAlignment="1" applyProtection="1"/>
    <xf numFmtId="0" fontId="99" fillId="0" borderId="4" xfId="20955" applyFont="1" applyFill="1" applyBorder="1" applyAlignment="1" applyProtection="1"/>
    <xf numFmtId="0" fontId="4" fillId="0" borderId="0" xfId="0" applyFont="1" applyFill="1"/>
    <xf numFmtId="0" fontId="3" fillId="0" borderId="11" xfId="0" applyFont="1" applyFill="1" applyBorder="1"/>
    <xf numFmtId="0" fontId="3" fillId="0" borderId="48" xfId="0" applyFont="1" applyFill="1" applyBorder="1" applyAlignment="1">
      <alignment horizontal="center"/>
    </xf>
    <xf numFmtId="193" fontId="4" fillId="76" borderId="15" xfId="0" applyNumberFormat="1" applyFont="1" applyFill="1" applyBorder="1" applyAlignment="1">
      <alignment horizontal="center" vertical="center"/>
    </xf>
    <xf numFmtId="193" fontId="4" fillId="35" borderId="18" xfId="0" applyNumberFormat="1" applyFont="1" applyFill="1" applyBorder="1" applyAlignment="1">
      <alignment horizontal="center" vertical="center"/>
    </xf>
    <xf numFmtId="193" fontId="4" fillId="35" borderId="19" xfId="0" applyNumberFormat="1" applyFont="1" applyFill="1" applyBorder="1" applyAlignment="1">
      <alignment horizontal="center" vertical="center"/>
    </xf>
    <xf numFmtId="0" fontId="3" fillId="0" borderId="14" xfId="0" applyFont="1" applyBorder="1" applyProtection="1">
      <protection locked="0"/>
    </xf>
    <xf numFmtId="193" fontId="3" fillId="0" borderId="2" xfId="0" applyNumberFormat="1" applyFont="1" applyBorder="1" applyAlignment="1" applyProtection="1">
      <alignment horizontal="center" vertical="center"/>
      <protection locked="0"/>
    </xf>
    <xf numFmtId="193" fontId="3" fillId="0" borderId="2" xfId="0" applyNumberFormat="1" applyFont="1" applyBorder="1" applyProtection="1">
      <protection locked="0"/>
    </xf>
    <xf numFmtId="193" fontId="3" fillId="0" borderId="2" xfId="0" applyNumberFormat="1" applyFont="1" applyFill="1" applyBorder="1" applyAlignment="1" applyProtection="1">
      <alignment horizontal="center" vertical="center"/>
      <protection locked="0"/>
    </xf>
    <xf numFmtId="193" fontId="4" fillId="35" borderId="15" xfId="0" applyNumberFormat="1" applyFont="1" applyFill="1" applyBorder="1" applyAlignment="1">
      <alignment horizontal="center" vertical="center"/>
    </xf>
    <xf numFmtId="193" fontId="4" fillId="0" borderId="2" xfId="0" applyNumberFormat="1" applyFont="1" applyBorder="1" applyAlignment="1" applyProtection="1">
      <alignment horizontal="center" vertical="center" wrapText="1"/>
      <protection locked="0"/>
    </xf>
    <xf numFmtId="193" fontId="4" fillId="0" borderId="4" xfId="0" applyNumberFormat="1" applyFont="1" applyBorder="1" applyAlignment="1" applyProtection="1">
      <alignment horizontal="center" vertical="center" wrapText="1"/>
      <protection locked="0"/>
    </xf>
    <xf numFmtId="193" fontId="4" fillId="0" borderId="8" xfId="0" applyNumberFormat="1" applyFont="1" applyBorder="1" applyAlignment="1" applyProtection="1">
      <alignment horizontal="center" vertical="center" textRotation="90" wrapText="1"/>
      <protection locked="0"/>
    </xf>
    <xf numFmtId="193" fontId="4" fillId="0" borderId="2" xfId="0" applyNumberFormat="1" applyFont="1" applyBorder="1" applyAlignment="1" applyProtection="1">
      <alignment horizontal="center" vertical="center" textRotation="90" wrapText="1"/>
      <protection locked="0"/>
    </xf>
    <xf numFmtId="193" fontId="3" fillId="0" borderId="2" xfId="0" applyNumberFormat="1" applyFont="1" applyBorder="1" applyAlignment="1" applyProtection="1">
      <alignment horizontal="center"/>
      <protection locked="0"/>
    </xf>
    <xf numFmtId="193" fontId="3" fillId="0" borderId="4" xfId="0" applyNumberFormat="1" applyFont="1" applyBorder="1" applyAlignment="1" applyProtection="1">
      <alignment horizontal="center"/>
      <protection locked="0"/>
    </xf>
    <xf numFmtId="193" fontId="3" fillId="0" borderId="4" xfId="0" applyNumberFormat="1" applyFont="1" applyBorder="1" applyProtection="1">
      <protection locked="0"/>
    </xf>
    <xf numFmtId="193" fontId="3" fillId="0" borderId="15" xfId="0" applyNumberFormat="1" applyFont="1" applyBorder="1" applyProtection="1">
      <protection locked="0"/>
    </xf>
    <xf numFmtId="193" fontId="3" fillId="0" borderId="18" xfId="0" applyNumberFormat="1" applyFont="1" applyBorder="1" applyProtection="1">
      <protection locked="0"/>
    </xf>
    <xf numFmtId="193" fontId="3" fillId="0" borderId="19" xfId="0" applyNumberFormat="1" applyFont="1" applyBorder="1" applyProtection="1">
      <protection locked="0"/>
    </xf>
    <xf numFmtId="193" fontId="3" fillId="35" borderId="18" xfId="0" applyNumberFormat="1" applyFont="1" applyFill="1" applyBorder="1"/>
    <xf numFmtId="193" fontId="3" fillId="35" borderId="19" xfId="0" applyNumberFormat="1" applyFont="1" applyFill="1" applyBorder="1"/>
    <xf numFmtId="193" fontId="10" fillId="35" borderId="2" xfId="0" applyNumberFormat="1" applyFont="1" applyFill="1" applyBorder="1" applyAlignment="1">
      <alignment vertical="center" wrapText="1"/>
    </xf>
    <xf numFmtId="193" fontId="10" fillId="35" borderId="15" xfId="0" applyNumberFormat="1" applyFont="1" applyFill="1" applyBorder="1" applyAlignment="1">
      <alignment vertical="center" wrapText="1"/>
    </xf>
    <xf numFmtId="193" fontId="10" fillId="35" borderId="2" xfId="0" applyNumberFormat="1" applyFont="1" applyFill="1" applyBorder="1" applyAlignment="1">
      <alignment horizontal="right" vertical="center" wrapText="1"/>
    </xf>
    <xf numFmtId="193" fontId="10" fillId="35" borderId="15" xfId="0" applyNumberFormat="1" applyFont="1" applyFill="1" applyBorder="1" applyAlignment="1">
      <alignment horizontal="right" vertical="center" wrapText="1"/>
    </xf>
    <xf numFmtId="193" fontId="10" fillId="35" borderId="18" xfId="0" applyNumberFormat="1" applyFont="1" applyFill="1" applyBorder="1" applyAlignment="1">
      <alignment horizontal="right" vertical="center" wrapText="1"/>
    </xf>
    <xf numFmtId="193" fontId="10" fillId="35" borderId="19" xfId="0" applyNumberFormat="1" applyFont="1" applyFill="1" applyBorder="1" applyAlignment="1">
      <alignment horizontal="right" vertical="center" wrapText="1"/>
    </xf>
    <xf numFmtId="193" fontId="10" fillId="0" borderId="2" xfId="0" applyNumberFormat="1" applyFont="1" applyBorder="1" applyAlignment="1" applyProtection="1">
      <alignment vertical="center" wrapText="1"/>
      <protection locked="0"/>
    </xf>
    <xf numFmtId="193" fontId="10" fillId="0" borderId="15" xfId="0" applyNumberFormat="1" applyFont="1" applyBorder="1" applyAlignment="1" applyProtection="1">
      <alignment vertical="center" wrapText="1"/>
      <protection locked="0"/>
    </xf>
    <xf numFmtId="193" fontId="10" fillId="0" borderId="2" xfId="0" applyNumberFormat="1" applyFont="1" applyBorder="1" applyAlignment="1" applyProtection="1">
      <alignment horizontal="center" vertical="center" wrapText="1"/>
      <protection locked="0"/>
    </xf>
    <xf numFmtId="193" fontId="10" fillId="0" borderId="15" xfId="0" applyNumberFormat="1" applyFont="1" applyBorder="1" applyAlignment="1" applyProtection="1">
      <alignment horizontal="center" vertical="center" wrapText="1"/>
      <protection locked="0"/>
    </xf>
    <xf numFmtId="193" fontId="3" fillId="35" borderId="2" xfId="0" applyNumberFormat="1" applyFont="1" applyFill="1" applyBorder="1"/>
    <xf numFmtId="193" fontId="3" fillId="0" borderId="1" xfId="0" applyNumberFormat="1" applyFont="1" applyBorder="1" applyProtection="1">
      <protection locked="0"/>
    </xf>
    <xf numFmtId="193" fontId="3" fillId="0" borderId="53" xfId="0" applyNumberFormat="1" applyFont="1" applyBorder="1" applyProtection="1">
      <protection locked="0"/>
    </xf>
    <xf numFmtId="193" fontId="10" fillId="35" borderId="8" xfId="0" applyNumberFormat="1" applyFont="1" applyFill="1" applyBorder="1" applyAlignment="1">
      <alignment horizontal="right" vertical="center" wrapText="1"/>
    </xf>
    <xf numFmtId="193" fontId="10" fillId="35" borderId="18" xfId="0" applyNumberFormat="1" applyFont="1" applyFill="1" applyBorder="1" applyAlignment="1">
      <alignment vertical="center" wrapText="1"/>
    </xf>
    <xf numFmtId="193" fontId="10" fillId="35" borderId="19" xfId="0" applyNumberFormat="1" applyFont="1" applyFill="1" applyBorder="1" applyAlignment="1">
      <alignment vertical="center" wrapText="1"/>
    </xf>
    <xf numFmtId="193" fontId="9" fillId="0" borderId="8" xfId="0" applyNumberFormat="1" applyFont="1" applyBorder="1" applyAlignment="1" applyProtection="1">
      <alignment horizontal="center" vertical="center" wrapText="1"/>
      <protection locked="0"/>
    </xf>
    <xf numFmtId="193" fontId="9" fillId="0" borderId="2" xfId="0" applyNumberFormat="1" applyFont="1" applyBorder="1" applyAlignment="1" applyProtection="1">
      <alignment horizontal="center" vertical="center" wrapText="1"/>
      <protection locked="0"/>
    </xf>
    <xf numFmtId="193" fontId="9" fillId="0" borderId="15" xfId="0" applyNumberFormat="1" applyFont="1" applyBorder="1" applyAlignment="1" applyProtection="1">
      <alignment horizontal="center" vertical="center" wrapText="1"/>
      <protection locked="0"/>
    </xf>
    <xf numFmtId="193" fontId="3" fillId="35" borderId="2" xfId="0" applyNumberFormat="1" applyFont="1" applyFill="1" applyBorder="1" applyAlignment="1">
      <alignment horizontal="center" vertical="center"/>
    </xf>
    <xf numFmtId="193" fontId="3" fillId="35" borderId="2" xfId="0" applyNumberFormat="1" applyFont="1" applyFill="1" applyBorder="1" applyAlignment="1">
      <alignment horizontal="center" vertical="center" wrapText="1"/>
    </xf>
    <xf numFmtId="193" fontId="3" fillId="35" borderId="15" xfId="0" applyNumberFormat="1" applyFont="1" applyFill="1" applyBorder="1" applyAlignment="1">
      <alignment horizontal="center" vertical="center"/>
    </xf>
    <xf numFmtId="193" fontId="3" fillId="2"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3" fontId="3" fillId="0" borderId="0" xfId="0" applyNumberFormat="1" applyFont="1"/>
    <xf numFmtId="169" fontId="13" fillId="36" borderId="0" xfId="15" applyBorder="1"/>
    <xf numFmtId="169" fontId="13" fillId="36" borderId="49" xfId="15" applyBorder="1"/>
    <xf numFmtId="0" fontId="3" fillId="0" borderId="18" xfId="0" applyFont="1" applyBorder="1" applyAlignment="1">
      <alignment horizontal="right" wrapText="1"/>
    </xf>
    <xf numFmtId="193" fontId="3" fillId="35" borderId="18" xfId="0" applyNumberFormat="1" applyFont="1" applyFill="1" applyBorder="1" applyAlignment="1">
      <alignment horizontal="center" vertical="center"/>
    </xf>
    <xf numFmtId="193" fontId="3" fillId="35" borderId="19" xfId="0" applyNumberFormat="1" applyFont="1" applyFill="1" applyBorder="1" applyAlignment="1">
      <alignment horizontal="center" vertical="center"/>
    </xf>
    <xf numFmtId="0" fontId="3" fillId="0" borderId="0" xfId="0" applyFont="1" applyFill="1" applyAlignment="1">
      <alignment horizontal="left"/>
    </xf>
    <xf numFmtId="193" fontId="0" fillId="0" borderId="0" xfId="0" applyNumberFormat="1"/>
    <xf numFmtId="14" fontId="3" fillId="0" borderId="0" xfId="0" applyNumberFormat="1" applyFont="1" applyFill="1" applyAlignment="1">
      <alignment horizontal="left"/>
    </xf>
    <xf numFmtId="14" fontId="3" fillId="0" borderId="12" xfId="0" applyNumberFormat="1" applyFont="1" applyBorder="1" applyAlignment="1">
      <alignment horizontal="center"/>
    </xf>
    <xf numFmtId="14" fontId="3" fillId="0" borderId="2" xfId="0" applyNumberFormat="1" applyFont="1" applyBorder="1" applyAlignment="1">
      <alignment horizontal="center" vertical="center" wrapText="1"/>
    </xf>
    <xf numFmtId="193" fontId="3" fillId="0" borderId="2" xfId="0" applyNumberFormat="1" applyFont="1" applyBorder="1" applyAlignment="1" applyProtection="1">
      <alignment wrapText="1"/>
      <protection locked="0"/>
    </xf>
    <xf numFmtId="14" fontId="3" fillId="0" borderId="13" xfId="0" applyNumberFormat="1" applyFont="1" applyFill="1" applyBorder="1" applyAlignment="1">
      <alignment horizontal="center"/>
    </xf>
    <xf numFmtId="14" fontId="6" fillId="0" borderId="0" xfId="8" applyNumberFormat="1" applyFont="1" applyFill="1" applyBorder="1" applyAlignment="1" applyProtection="1">
      <alignment horizontal="left"/>
    </xf>
    <xf numFmtId="14" fontId="3" fillId="0" borderId="0" xfId="0" applyNumberFormat="1" applyFont="1" applyBorder="1" applyAlignment="1">
      <alignment horizontal="left"/>
    </xf>
    <xf numFmtId="14" fontId="3" fillId="0" borderId="0" xfId="0" applyNumberFormat="1" applyFont="1" applyAlignment="1">
      <alignment horizontal="left"/>
    </xf>
    <xf numFmtId="14" fontId="3" fillId="0" borderId="0" xfId="0" applyNumberFormat="1" applyFont="1" applyAlignment="1">
      <alignment horizontal="left" vertical="center"/>
    </xf>
    <xf numFmtId="195" fontId="0" fillId="0" borderId="0" xfId="0" applyNumberFormat="1"/>
    <xf numFmtId="164" fontId="1" fillId="0" borderId="0" xfId="20964" applyNumberFormat="1" applyFont="1"/>
    <xf numFmtId="0" fontId="3" fillId="0" borderId="2" xfId="0" applyFont="1" applyFill="1" applyBorder="1" applyAlignment="1">
      <alignment horizontal="center"/>
    </xf>
    <xf numFmtId="0" fontId="3" fillId="0" borderId="15" xfId="0" applyFont="1" applyFill="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xf>
    <xf numFmtId="0" fontId="3" fillId="0" borderId="14" xfId="0" applyFont="1" applyBorder="1" applyAlignment="1">
      <alignment horizontal="center"/>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6" fillId="0" borderId="3" xfId="8" applyFont="1" applyFill="1" applyBorder="1" applyAlignment="1" applyProtection="1">
      <alignment horizontal="center"/>
    </xf>
    <xf numFmtId="0" fontId="6" fillId="0" borderId="45" xfId="8" applyFont="1" applyFill="1" applyBorder="1" applyAlignment="1" applyProtection="1">
      <alignment horizontal="center"/>
    </xf>
    <xf numFmtId="193" fontId="3" fillId="3" borderId="9" xfId="0" applyNumberFormat="1" applyFont="1" applyFill="1" applyBorder="1" applyAlignment="1">
      <alignment horizontal="center"/>
    </xf>
    <xf numFmtId="193" fontId="3" fillId="3" borderId="24" xfId="0" applyNumberFormat="1" applyFont="1" applyFill="1" applyBorder="1" applyAlignment="1">
      <alignment horizontal="center"/>
    </xf>
    <xf numFmtId="193" fontId="3" fillId="3" borderId="46" xfId="0" applyNumberFormat="1" applyFont="1" applyFill="1" applyBorder="1" applyAlignment="1">
      <alignment horizontal="center"/>
    </xf>
    <xf numFmtId="193" fontId="3" fillId="3" borderId="49"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51"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7" fillId="0" borderId="6" xfId="0" applyFont="1" applyFill="1" applyBorder="1" applyAlignment="1">
      <alignment horizontal="left" vertical="center" wrapText="1"/>
    </xf>
    <xf numFmtId="0" fontId="97" fillId="0" borderId="8" xfId="0" applyFont="1" applyFill="1" applyBorder="1" applyAlignment="1">
      <alignment horizontal="left" vertical="center" wrapText="1"/>
    </xf>
    <xf numFmtId="0" fontId="98" fillId="0" borderId="6" xfId="0" applyFont="1" applyBorder="1" applyAlignment="1">
      <alignment horizontal="left"/>
    </xf>
    <xf numFmtId="0" fontId="98" fillId="0" borderId="8" xfId="0" applyFont="1" applyBorder="1" applyAlignment="1">
      <alignment horizontal="left"/>
    </xf>
    <xf numFmtId="0" fontId="96" fillId="75" borderId="2" xfId="0" applyFont="1" applyFill="1" applyBorder="1" applyAlignment="1">
      <alignment horizontal="center" vertical="center" wrapText="1"/>
    </xf>
    <xf numFmtId="0" fontId="97" fillId="0" borderId="6" xfId="0" applyFont="1" applyFill="1" applyBorder="1" applyAlignment="1">
      <alignment horizontal="left" vertical="center" wrapText="1" indent="1"/>
    </xf>
    <xf numFmtId="0" fontId="97" fillId="0" borderId="8" xfId="0" applyFont="1" applyFill="1" applyBorder="1" applyAlignment="1">
      <alignment horizontal="left" vertical="center" wrapText="1" indent="1"/>
    </xf>
    <xf numFmtId="0" fontId="96" fillId="75" borderId="57" xfId="0" applyFont="1" applyFill="1" applyBorder="1" applyAlignment="1">
      <alignment horizontal="center" vertical="center" wrapText="1"/>
    </xf>
    <xf numFmtId="0" fontId="96" fillId="75" borderId="0" xfId="0" applyFont="1" applyFill="1" applyBorder="1" applyAlignment="1">
      <alignment horizontal="center" vertical="center" wrapText="1"/>
    </xf>
    <xf numFmtId="0" fontId="96" fillId="75" borderId="58" xfId="0" applyFont="1" applyFill="1" applyBorder="1" applyAlignment="1">
      <alignment horizontal="center" vertical="center" wrapText="1"/>
    </xf>
    <xf numFmtId="0" fontId="96" fillId="0" borderId="54" xfId="0" applyFont="1" applyFill="1" applyBorder="1" applyAlignment="1">
      <alignment horizontal="center" vertical="center"/>
    </xf>
    <xf numFmtId="0" fontId="96" fillId="0" borderId="55" xfId="0" applyFont="1" applyFill="1" applyBorder="1" applyAlignment="1">
      <alignment horizontal="center" vertical="center"/>
    </xf>
    <xf numFmtId="0" fontId="96" fillId="0" borderId="56" xfId="0" applyFont="1" applyFill="1" applyBorder="1" applyAlignment="1">
      <alignment horizontal="center" vertical="center"/>
    </xf>
    <xf numFmtId="0" fontId="97" fillId="0" borderId="2" xfId="0" applyFont="1" applyFill="1" applyBorder="1" applyAlignment="1">
      <alignment horizontal="left" vertical="center" wrapText="1"/>
    </xf>
  </cellXfs>
  <cellStyles count="20965">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3" xfId="719"/>
    <cellStyle name="Calculation 2 10 4" xfId="720"/>
    <cellStyle name="Calculation 2 10 5" xfId="721"/>
    <cellStyle name="Calculation 2 11" xfId="722"/>
    <cellStyle name="Calculation 2 11 2" xfId="723"/>
    <cellStyle name="Calculation 2 11 3" xfId="724"/>
    <cellStyle name="Calculation 2 11 4" xfId="725"/>
    <cellStyle name="Calculation 2 11 5" xfId="726"/>
    <cellStyle name="Calculation 2 12" xfId="727"/>
    <cellStyle name="Calculation 2 12 2" xfId="728"/>
    <cellStyle name="Calculation 2 12 3" xfId="729"/>
    <cellStyle name="Calculation 2 12 4" xfId="730"/>
    <cellStyle name="Calculation 2 12 5" xfId="731"/>
    <cellStyle name="Calculation 2 13" xfId="732"/>
    <cellStyle name="Calculation 2 13 2" xfId="733"/>
    <cellStyle name="Calculation 2 13 3" xfId="734"/>
    <cellStyle name="Calculation 2 13 4" xfId="735"/>
    <cellStyle name="Calculation 2 14" xfId="736"/>
    <cellStyle name="Calculation 2 15" xfId="737"/>
    <cellStyle name="Calculation 2 16" xfId="738"/>
    <cellStyle name="Calculation 2 2" xfId="739"/>
    <cellStyle name="Calculation 2 2 2" xfId="740"/>
    <cellStyle name="Calculation 2 2 2 2" xfId="741"/>
    <cellStyle name="Calculation 2 2 2 3" xfId="742"/>
    <cellStyle name="Calculation 2 2 2 4" xfId="743"/>
    <cellStyle name="Calculation 2 2 3" xfId="744"/>
    <cellStyle name="Calculation 2 2 3 2" xfId="745"/>
    <cellStyle name="Calculation 2 2 3 3" xfId="746"/>
    <cellStyle name="Calculation 2 2 3 4" xfId="747"/>
    <cellStyle name="Calculation 2 2 4" xfId="748"/>
    <cellStyle name="Calculation 2 2 4 2" xfId="749"/>
    <cellStyle name="Calculation 2 2 4 3" xfId="750"/>
    <cellStyle name="Calculation 2 2 4 4" xfId="751"/>
    <cellStyle name="Calculation 2 2 5" xfId="752"/>
    <cellStyle name="Calculation 2 2 5 2" xfId="753"/>
    <cellStyle name="Calculation 2 2 5 3" xfId="754"/>
    <cellStyle name="Calculation 2 2 5 4" xfId="755"/>
    <cellStyle name="Calculation 2 2 6" xfId="756"/>
    <cellStyle name="Calculation 2 2 7" xfId="757"/>
    <cellStyle name="Calculation 2 2 8" xfId="758"/>
    <cellStyle name="Calculation 2 2 9" xfId="759"/>
    <cellStyle name="Calculation 2 3" xfId="760"/>
    <cellStyle name="Calculation 2 3 2" xfId="761"/>
    <cellStyle name="Calculation 2 3 3" xfId="762"/>
    <cellStyle name="Calculation 2 3 4" xfId="763"/>
    <cellStyle name="Calculation 2 3 5" xfId="764"/>
    <cellStyle name="Calculation 2 4" xfId="765"/>
    <cellStyle name="Calculation 2 4 2" xfId="766"/>
    <cellStyle name="Calculation 2 4 3" xfId="767"/>
    <cellStyle name="Calculation 2 4 4" xfId="768"/>
    <cellStyle name="Calculation 2 4 5" xfId="769"/>
    <cellStyle name="Calculation 2 5" xfId="770"/>
    <cellStyle name="Calculation 2 5 2" xfId="771"/>
    <cellStyle name="Calculation 2 5 3" xfId="772"/>
    <cellStyle name="Calculation 2 5 4" xfId="773"/>
    <cellStyle name="Calculation 2 5 5" xfId="774"/>
    <cellStyle name="Calculation 2 6" xfId="775"/>
    <cellStyle name="Calculation 2 6 2" xfId="776"/>
    <cellStyle name="Calculation 2 6 3" xfId="777"/>
    <cellStyle name="Calculation 2 6 4" xfId="778"/>
    <cellStyle name="Calculation 2 6 5" xfId="779"/>
    <cellStyle name="Calculation 2 7" xfId="780"/>
    <cellStyle name="Calculation 2 7 2" xfId="781"/>
    <cellStyle name="Calculation 2 7 3" xfId="782"/>
    <cellStyle name="Calculation 2 7 4" xfId="783"/>
    <cellStyle name="Calculation 2 7 5" xfId="784"/>
    <cellStyle name="Calculation 2 8" xfId="785"/>
    <cellStyle name="Calculation 2 8 2" xfId="786"/>
    <cellStyle name="Calculation 2 8 3" xfId="787"/>
    <cellStyle name="Calculation 2 8 4" xfId="788"/>
    <cellStyle name="Calculation 2 8 5" xfId="789"/>
    <cellStyle name="Calculation 2 9" xfId="790"/>
    <cellStyle name="Calculation 2 9 2" xfId="791"/>
    <cellStyle name="Calculation 2 9 3" xfId="792"/>
    <cellStyle name="Calculation 2 9 4" xfId="793"/>
    <cellStyle name="Calculation 2 9 5" xfId="794"/>
    <cellStyle name="Calculation 3" xfId="795"/>
    <cellStyle name="Calculation 3 2" xfId="796"/>
    <cellStyle name="Calculation 3 3" xfId="797"/>
    <cellStyle name="Calculation 4" xfId="798"/>
    <cellStyle name="Calculation 4 2" xfId="799"/>
    <cellStyle name="Calculation 4 3" xfId="800"/>
    <cellStyle name="Calculation 5" xfId="801"/>
    <cellStyle name="Calculation 5 2" xfId="802"/>
    <cellStyle name="Calculation 5 3" xfId="803"/>
    <cellStyle name="Calculation 6" xfId="804"/>
    <cellStyle name="Calculation 6 2" xfId="805"/>
    <cellStyle name="Calculation 6 3" xfId="806"/>
    <cellStyle name="Calculation 7" xfId="807"/>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64" builtinId="3"/>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11" xfId="20958"/>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Hyperlink 4" xfId="20960"/>
    <cellStyle name="Îáû÷íûé_23_1 " xfId="9327"/>
    <cellStyle name="Input 2" xfId="9328"/>
    <cellStyle name="Input 2 10" xfId="9329"/>
    <cellStyle name="Input 2 10 2" xfId="9330"/>
    <cellStyle name="Input 2 10 3" xfId="9331"/>
    <cellStyle name="Input 2 10 4" xfId="9332"/>
    <cellStyle name="Input 2 10 5" xfId="9333"/>
    <cellStyle name="Input 2 11" xfId="9334"/>
    <cellStyle name="Input 2 11 2" xfId="9335"/>
    <cellStyle name="Input 2 11 3" xfId="9336"/>
    <cellStyle name="Input 2 11 4" xfId="9337"/>
    <cellStyle name="Input 2 11 5" xfId="9338"/>
    <cellStyle name="Input 2 12" xfId="9339"/>
    <cellStyle name="Input 2 12 2" xfId="9340"/>
    <cellStyle name="Input 2 12 3" xfId="9341"/>
    <cellStyle name="Input 2 12 4" xfId="9342"/>
    <cellStyle name="Input 2 12 5" xfId="9343"/>
    <cellStyle name="Input 2 13" xfId="9344"/>
    <cellStyle name="Input 2 13 2" xfId="9345"/>
    <cellStyle name="Input 2 13 3" xfId="9346"/>
    <cellStyle name="Input 2 13 4" xfId="9347"/>
    <cellStyle name="Input 2 14" xfId="9348"/>
    <cellStyle name="Input 2 15" xfId="9349"/>
    <cellStyle name="Input 2 16" xfId="9350"/>
    <cellStyle name="Input 2 2" xfId="9351"/>
    <cellStyle name="Input 2 2 2" xfId="9352"/>
    <cellStyle name="Input 2 2 2 2" xfId="9353"/>
    <cellStyle name="Input 2 2 2 3" xfId="9354"/>
    <cellStyle name="Input 2 2 2 4" xfId="9355"/>
    <cellStyle name="Input 2 2 3" xfId="9356"/>
    <cellStyle name="Input 2 2 3 2" xfId="9357"/>
    <cellStyle name="Input 2 2 3 3" xfId="9358"/>
    <cellStyle name="Input 2 2 3 4" xfId="9359"/>
    <cellStyle name="Input 2 2 4" xfId="9360"/>
    <cellStyle name="Input 2 2 4 2" xfId="9361"/>
    <cellStyle name="Input 2 2 4 3" xfId="9362"/>
    <cellStyle name="Input 2 2 4 4" xfId="9363"/>
    <cellStyle name="Input 2 2 5" xfId="9364"/>
    <cellStyle name="Input 2 2 5 2" xfId="9365"/>
    <cellStyle name="Input 2 2 5 3" xfId="9366"/>
    <cellStyle name="Input 2 2 5 4" xfId="9367"/>
    <cellStyle name="Input 2 2 6" xfId="9368"/>
    <cellStyle name="Input 2 2 7" xfId="9369"/>
    <cellStyle name="Input 2 2 8" xfId="9370"/>
    <cellStyle name="Input 2 2 9" xfId="9371"/>
    <cellStyle name="Input 2 3" xfId="9372"/>
    <cellStyle name="Input 2 3 2" xfId="9373"/>
    <cellStyle name="Input 2 3 3" xfId="9374"/>
    <cellStyle name="Input 2 3 4" xfId="9375"/>
    <cellStyle name="Input 2 3 5" xfId="9376"/>
    <cellStyle name="Input 2 4" xfId="9377"/>
    <cellStyle name="Input 2 4 2" xfId="9378"/>
    <cellStyle name="Input 2 4 3" xfId="9379"/>
    <cellStyle name="Input 2 4 4" xfId="9380"/>
    <cellStyle name="Input 2 4 5" xfId="9381"/>
    <cellStyle name="Input 2 5" xfId="9382"/>
    <cellStyle name="Input 2 5 2" xfId="9383"/>
    <cellStyle name="Input 2 5 3" xfId="9384"/>
    <cellStyle name="Input 2 5 4" xfId="9385"/>
    <cellStyle name="Input 2 5 5" xfId="9386"/>
    <cellStyle name="Input 2 6" xfId="9387"/>
    <cellStyle name="Input 2 6 2" xfId="9388"/>
    <cellStyle name="Input 2 6 3" xfId="9389"/>
    <cellStyle name="Input 2 6 4" xfId="9390"/>
    <cellStyle name="Input 2 6 5" xfId="9391"/>
    <cellStyle name="Input 2 7" xfId="9392"/>
    <cellStyle name="Input 2 7 2" xfId="9393"/>
    <cellStyle name="Input 2 7 3" xfId="9394"/>
    <cellStyle name="Input 2 7 4" xfId="9395"/>
    <cellStyle name="Input 2 7 5" xfId="9396"/>
    <cellStyle name="Input 2 8" xfId="9397"/>
    <cellStyle name="Input 2 8 2" xfId="9398"/>
    <cellStyle name="Input 2 8 3" xfId="9399"/>
    <cellStyle name="Input 2 8 4" xfId="9400"/>
    <cellStyle name="Input 2 8 5" xfId="9401"/>
    <cellStyle name="Input 2 9" xfId="9402"/>
    <cellStyle name="Input 2 9 2" xfId="9403"/>
    <cellStyle name="Input 2 9 3" xfId="9404"/>
    <cellStyle name="Input 2 9 4" xfId="9405"/>
    <cellStyle name="Input 2 9 5" xfId="9406"/>
    <cellStyle name="Input 3" xfId="9407"/>
    <cellStyle name="Input 3 2" xfId="9408"/>
    <cellStyle name="Input 3 3" xfId="9409"/>
    <cellStyle name="Input 4" xfId="9410"/>
    <cellStyle name="Input 4 2" xfId="9411"/>
    <cellStyle name="Input 4 3" xfId="9412"/>
    <cellStyle name="Input 5" xfId="9413"/>
    <cellStyle name="Input 5 2" xfId="9414"/>
    <cellStyle name="Input 5 3" xfId="9415"/>
    <cellStyle name="Input 6" xfId="9416"/>
    <cellStyle name="Input 6 2" xfId="9417"/>
    <cellStyle name="Input 6 3" xfId="9418"/>
    <cellStyle name="Input 7" xfId="9419"/>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0 7" xfId="20957"/>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2" xfId="20955"/>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08" xfId="20956"/>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23" xfId="20961"/>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2 2 2" xfId="20962"/>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88" xfId="20959"/>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3" xfId="20381"/>
    <cellStyle name="Note 2 10 4" xfId="20382"/>
    <cellStyle name="Note 2 10 5" xfId="20383"/>
    <cellStyle name="Note 2 11" xfId="20384"/>
    <cellStyle name="Note 2 11 2" xfId="20385"/>
    <cellStyle name="Note 2 11 3" xfId="20386"/>
    <cellStyle name="Note 2 11 4" xfId="20387"/>
    <cellStyle name="Note 2 11 5" xfId="20388"/>
    <cellStyle name="Note 2 12" xfId="20389"/>
    <cellStyle name="Note 2 12 2" xfId="20390"/>
    <cellStyle name="Note 2 12 3" xfId="20391"/>
    <cellStyle name="Note 2 12 4" xfId="20392"/>
    <cellStyle name="Note 2 12 5" xfId="20393"/>
    <cellStyle name="Note 2 13" xfId="20394"/>
    <cellStyle name="Note 2 13 2" xfId="20395"/>
    <cellStyle name="Note 2 13 3" xfId="20396"/>
    <cellStyle name="Note 2 13 4" xfId="20397"/>
    <cellStyle name="Note 2 13 5" xfId="20398"/>
    <cellStyle name="Note 2 14" xfId="20399"/>
    <cellStyle name="Note 2 14 2" xfId="20400"/>
    <cellStyle name="Note 2 15" xfId="20401"/>
    <cellStyle name="Note 2 15 2" xfId="20402"/>
    <cellStyle name="Note 2 16" xfId="20403"/>
    <cellStyle name="Note 2 17" xfId="20404"/>
    <cellStyle name="Note 2 2" xfId="20405"/>
    <cellStyle name="Note 2 2 10" xfId="20406"/>
    <cellStyle name="Note 2 2 2" xfId="20407"/>
    <cellStyle name="Note 2 2 2 2" xfId="20408"/>
    <cellStyle name="Note 2 2 2 3" xfId="20409"/>
    <cellStyle name="Note 2 2 2 4" xfId="20410"/>
    <cellStyle name="Note 2 2 2 5" xfId="20411"/>
    <cellStyle name="Note 2 2 3" xfId="20412"/>
    <cellStyle name="Note 2 2 3 2" xfId="20413"/>
    <cellStyle name="Note 2 2 3 3" xfId="20414"/>
    <cellStyle name="Note 2 2 3 4" xfId="20415"/>
    <cellStyle name="Note 2 2 3 5" xfId="20416"/>
    <cellStyle name="Note 2 2 4" xfId="20417"/>
    <cellStyle name="Note 2 2 4 2" xfId="20418"/>
    <cellStyle name="Note 2 2 4 3" xfId="20419"/>
    <cellStyle name="Note 2 2 4 4" xfId="20420"/>
    <cellStyle name="Note 2 2 5" xfId="20421"/>
    <cellStyle name="Note 2 2 5 2" xfId="20422"/>
    <cellStyle name="Note 2 2 5 3" xfId="20423"/>
    <cellStyle name="Note 2 2 5 4" xfId="20424"/>
    <cellStyle name="Note 2 2 6" xfId="20425"/>
    <cellStyle name="Note 2 2 7" xfId="20426"/>
    <cellStyle name="Note 2 2 8" xfId="20427"/>
    <cellStyle name="Note 2 2 9" xfId="20428"/>
    <cellStyle name="Note 2 3" xfId="20429"/>
    <cellStyle name="Note 2 3 2" xfId="20430"/>
    <cellStyle name="Note 2 3 3" xfId="20431"/>
    <cellStyle name="Note 2 3 4" xfId="20432"/>
    <cellStyle name="Note 2 3 5" xfId="20433"/>
    <cellStyle name="Note 2 4" xfId="20434"/>
    <cellStyle name="Note 2 4 2" xfId="20435"/>
    <cellStyle name="Note 2 4 2 2" xfId="20436"/>
    <cellStyle name="Note 2 4 3" xfId="20437"/>
    <cellStyle name="Note 2 4 3 2" xfId="20438"/>
    <cellStyle name="Note 2 4 4" xfId="20439"/>
    <cellStyle name="Note 2 4 4 2" xfId="20440"/>
    <cellStyle name="Note 2 4 5" xfId="20441"/>
    <cellStyle name="Note 2 4 6" xfId="20442"/>
    <cellStyle name="Note 2 4 7" xfId="20443"/>
    <cellStyle name="Note 2 5" xfId="20444"/>
    <cellStyle name="Note 2 5 2" xfId="20445"/>
    <cellStyle name="Note 2 5 2 2" xfId="20446"/>
    <cellStyle name="Note 2 5 3" xfId="20447"/>
    <cellStyle name="Note 2 5 3 2" xfId="20448"/>
    <cellStyle name="Note 2 5 4" xfId="20449"/>
    <cellStyle name="Note 2 5 4 2" xfId="20450"/>
    <cellStyle name="Note 2 5 5" xfId="20451"/>
    <cellStyle name="Note 2 5 6" xfId="20452"/>
    <cellStyle name="Note 2 5 7" xfId="20453"/>
    <cellStyle name="Note 2 6" xfId="20454"/>
    <cellStyle name="Note 2 6 2" xfId="20455"/>
    <cellStyle name="Note 2 6 2 2" xfId="20456"/>
    <cellStyle name="Note 2 6 3" xfId="20457"/>
    <cellStyle name="Note 2 6 3 2" xfId="20458"/>
    <cellStyle name="Note 2 6 4" xfId="20459"/>
    <cellStyle name="Note 2 6 4 2" xfId="20460"/>
    <cellStyle name="Note 2 6 5" xfId="20461"/>
    <cellStyle name="Note 2 6 6" xfId="20462"/>
    <cellStyle name="Note 2 6 7" xfId="20463"/>
    <cellStyle name="Note 2 7" xfId="20464"/>
    <cellStyle name="Note 2 7 2" xfId="20465"/>
    <cellStyle name="Note 2 7 2 2" xfId="20466"/>
    <cellStyle name="Note 2 7 3" xfId="20467"/>
    <cellStyle name="Note 2 7 3 2" xfId="20468"/>
    <cellStyle name="Note 2 7 4" xfId="20469"/>
    <cellStyle name="Note 2 7 4 2" xfId="20470"/>
    <cellStyle name="Note 2 7 5" xfId="20471"/>
    <cellStyle name="Note 2 7 6" xfId="20472"/>
    <cellStyle name="Note 2 7 7" xfId="20473"/>
    <cellStyle name="Note 2 8" xfId="20474"/>
    <cellStyle name="Note 2 8 2" xfId="20475"/>
    <cellStyle name="Note 2 8 3" xfId="20476"/>
    <cellStyle name="Note 2 8 4" xfId="20477"/>
    <cellStyle name="Note 2 8 5" xfId="20478"/>
    <cellStyle name="Note 2 9" xfId="20479"/>
    <cellStyle name="Note 2 9 2" xfId="20480"/>
    <cellStyle name="Note 2 9 3" xfId="20481"/>
    <cellStyle name="Note 2 9 4" xfId="20482"/>
    <cellStyle name="Note 2 9 5" xfId="20483"/>
    <cellStyle name="Note 3 2" xfId="20484"/>
    <cellStyle name="Note 3 2 2" xfId="20485"/>
    <cellStyle name="Note 3 2 3" xfId="20486"/>
    <cellStyle name="Note 3 3" xfId="20487"/>
    <cellStyle name="Note 3 3 2" xfId="20488"/>
    <cellStyle name="Note 3 4" xfId="20489"/>
    <cellStyle name="Note 3 5" xfId="20490"/>
    <cellStyle name="Note 4 2" xfId="20491"/>
    <cellStyle name="Note 4 2 2" xfId="20492"/>
    <cellStyle name="Note 4 2 3" xfId="20493"/>
    <cellStyle name="Note 4 3" xfId="20494"/>
    <cellStyle name="Note 4 4" xfId="20495"/>
    <cellStyle name="Note 4 5" xfId="20496"/>
    <cellStyle name="Note 5" xfId="20497"/>
    <cellStyle name="Note 5 2" xfId="20498"/>
    <cellStyle name="Note 5 2 2" xfId="20499"/>
    <cellStyle name="Note 5 3" xfId="20500"/>
    <cellStyle name="Note 5 3 2" xfId="20501"/>
    <cellStyle name="Note 5 4" xfId="20502"/>
    <cellStyle name="Note 5 5" xfId="20503"/>
    <cellStyle name="Note 6" xfId="20504"/>
    <cellStyle name="Note 6 2" xfId="20505"/>
    <cellStyle name="Note 6 2 2" xfId="20506"/>
    <cellStyle name="Note 6 3" xfId="20507"/>
    <cellStyle name="Note 6 4" xfId="20508"/>
    <cellStyle name="Note 7" xfId="20509"/>
    <cellStyle name="Note 8" xfId="20510"/>
    <cellStyle name="Note 8 2" xfId="20511"/>
    <cellStyle name="Note 9" xfId="20512"/>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3" xfId="20526"/>
    <cellStyle name="Output 2 10 4" xfId="20527"/>
    <cellStyle name="Output 2 10 5" xfId="20528"/>
    <cellStyle name="Output 2 11" xfId="20529"/>
    <cellStyle name="Output 2 11 2" xfId="20530"/>
    <cellStyle name="Output 2 11 3" xfId="20531"/>
    <cellStyle name="Output 2 11 4" xfId="20532"/>
    <cellStyle name="Output 2 11 5" xfId="20533"/>
    <cellStyle name="Output 2 12" xfId="20534"/>
    <cellStyle name="Output 2 12 2" xfId="20535"/>
    <cellStyle name="Output 2 12 3" xfId="20536"/>
    <cellStyle name="Output 2 12 4" xfId="20537"/>
    <cellStyle name="Output 2 12 5" xfId="20538"/>
    <cellStyle name="Output 2 13" xfId="20539"/>
    <cellStyle name="Output 2 13 2" xfId="20540"/>
    <cellStyle name="Output 2 13 3" xfId="20541"/>
    <cellStyle name="Output 2 13 4" xfId="20542"/>
    <cellStyle name="Output 2 14" xfId="20543"/>
    <cellStyle name="Output 2 15" xfId="20544"/>
    <cellStyle name="Output 2 16" xfId="20545"/>
    <cellStyle name="Output 2 2" xfId="20546"/>
    <cellStyle name="Output 2 2 2" xfId="20547"/>
    <cellStyle name="Output 2 2 2 2" xfId="20548"/>
    <cellStyle name="Output 2 2 2 3" xfId="20549"/>
    <cellStyle name="Output 2 2 2 4" xfId="20550"/>
    <cellStyle name="Output 2 2 3" xfId="20551"/>
    <cellStyle name="Output 2 2 3 2" xfId="20552"/>
    <cellStyle name="Output 2 2 3 3" xfId="20553"/>
    <cellStyle name="Output 2 2 3 4" xfId="20554"/>
    <cellStyle name="Output 2 2 4" xfId="20555"/>
    <cellStyle name="Output 2 2 4 2" xfId="20556"/>
    <cellStyle name="Output 2 2 4 3" xfId="20557"/>
    <cellStyle name="Output 2 2 4 4" xfId="20558"/>
    <cellStyle name="Output 2 2 5" xfId="20559"/>
    <cellStyle name="Output 2 2 5 2" xfId="20560"/>
    <cellStyle name="Output 2 2 5 3" xfId="20561"/>
    <cellStyle name="Output 2 2 5 4" xfId="20562"/>
    <cellStyle name="Output 2 2 6" xfId="20563"/>
    <cellStyle name="Output 2 2 7" xfId="20564"/>
    <cellStyle name="Output 2 2 8" xfId="20565"/>
    <cellStyle name="Output 2 2 9" xfId="20566"/>
    <cellStyle name="Output 2 3" xfId="20567"/>
    <cellStyle name="Output 2 3 2" xfId="20568"/>
    <cellStyle name="Output 2 3 3" xfId="20569"/>
    <cellStyle name="Output 2 3 4" xfId="20570"/>
    <cellStyle name="Output 2 3 5" xfId="20571"/>
    <cellStyle name="Output 2 4" xfId="20572"/>
    <cellStyle name="Output 2 4 2" xfId="20573"/>
    <cellStyle name="Output 2 4 3" xfId="20574"/>
    <cellStyle name="Output 2 4 4" xfId="20575"/>
    <cellStyle name="Output 2 4 5" xfId="20576"/>
    <cellStyle name="Output 2 5" xfId="20577"/>
    <cellStyle name="Output 2 5 2" xfId="20578"/>
    <cellStyle name="Output 2 5 3" xfId="20579"/>
    <cellStyle name="Output 2 5 4" xfId="20580"/>
    <cellStyle name="Output 2 5 5" xfId="20581"/>
    <cellStyle name="Output 2 6" xfId="20582"/>
    <cellStyle name="Output 2 6 2" xfId="20583"/>
    <cellStyle name="Output 2 6 3" xfId="20584"/>
    <cellStyle name="Output 2 6 4" xfId="20585"/>
    <cellStyle name="Output 2 6 5" xfId="20586"/>
    <cellStyle name="Output 2 7" xfId="20587"/>
    <cellStyle name="Output 2 7 2" xfId="20588"/>
    <cellStyle name="Output 2 7 3" xfId="20589"/>
    <cellStyle name="Output 2 7 4" xfId="20590"/>
    <cellStyle name="Output 2 7 5" xfId="20591"/>
    <cellStyle name="Output 2 8" xfId="20592"/>
    <cellStyle name="Output 2 8 2" xfId="20593"/>
    <cellStyle name="Output 2 8 3" xfId="20594"/>
    <cellStyle name="Output 2 8 4" xfId="20595"/>
    <cellStyle name="Output 2 8 5" xfId="20596"/>
    <cellStyle name="Output 2 9" xfId="20597"/>
    <cellStyle name="Output 2 9 2" xfId="20598"/>
    <cellStyle name="Output 2 9 3" xfId="20599"/>
    <cellStyle name="Output 2 9 4" xfId="20600"/>
    <cellStyle name="Output 2 9 5" xfId="20601"/>
    <cellStyle name="Output 3" xfId="20602"/>
    <cellStyle name="Output 3 2" xfId="20603"/>
    <cellStyle name="Output 3 3" xfId="20604"/>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29" xfId="2096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3" xfId="20821"/>
    <cellStyle name="Total 2 10 4" xfId="20822"/>
    <cellStyle name="Total 2 10 5" xfId="20823"/>
    <cellStyle name="Total 2 11" xfId="20824"/>
    <cellStyle name="Total 2 11 2" xfId="20825"/>
    <cellStyle name="Total 2 11 3" xfId="20826"/>
    <cellStyle name="Total 2 11 4" xfId="20827"/>
    <cellStyle name="Total 2 11 5" xfId="20828"/>
    <cellStyle name="Total 2 12" xfId="20829"/>
    <cellStyle name="Total 2 12 2" xfId="20830"/>
    <cellStyle name="Total 2 12 3" xfId="20831"/>
    <cellStyle name="Total 2 12 4" xfId="20832"/>
    <cellStyle name="Total 2 12 5" xfId="20833"/>
    <cellStyle name="Total 2 13" xfId="20834"/>
    <cellStyle name="Total 2 13 2" xfId="20835"/>
    <cellStyle name="Total 2 13 3" xfId="20836"/>
    <cellStyle name="Total 2 13 4" xfId="20837"/>
    <cellStyle name="Total 2 14" xfId="20838"/>
    <cellStyle name="Total 2 15" xfId="20839"/>
    <cellStyle name="Total 2 16" xfId="20840"/>
    <cellStyle name="Total 2 2" xfId="20841"/>
    <cellStyle name="Total 2 2 2" xfId="20842"/>
    <cellStyle name="Total 2 2 2 2" xfId="20843"/>
    <cellStyle name="Total 2 2 2 3" xfId="20844"/>
    <cellStyle name="Total 2 2 2 4" xfId="20845"/>
    <cellStyle name="Total 2 2 3" xfId="20846"/>
    <cellStyle name="Total 2 2 3 2" xfId="20847"/>
    <cellStyle name="Total 2 2 3 3" xfId="20848"/>
    <cellStyle name="Total 2 2 3 4" xfId="20849"/>
    <cellStyle name="Total 2 2 4" xfId="20850"/>
    <cellStyle name="Total 2 2 4 2" xfId="20851"/>
    <cellStyle name="Total 2 2 4 3" xfId="20852"/>
    <cellStyle name="Total 2 2 4 4" xfId="20853"/>
    <cellStyle name="Total 2 2 5" xfId="20854"/>
    <cellStyle name="Total 2 2 5 2" xfId="20855"/>
    <cellStyle name="Total 2 2 5 3" xfId="20856"/>
    <cellStyle name="Total 2 2 5 4" xfId="20857"/>
    <cellStyle name="Total 2 2 6" xfId="20858"/>
    <cellStyle name="Total 2 2 7" xfId="20859"/>
    <cellStyle name="Total 2 2 8" xfId="20860"/>
    <cellStyle name="Total 2 2 9" xfId="20861"/>
    <cellStyle name="Total 2 3" xfId="20862"/>
    <cellStyle name="Total 2 3 2" xfId="20863"/>
    <cellStyle name="Total 2 3 3" xfId="20864"/>
    <cellStyle name="Total 2 3 4" xfId="20865"/>
    <cellStyle name="Total 2 3 5" xfId="20866"/>
    <cellStyle name="Total 2 4" xfId="20867"/>
    <cellStyle name="Total 2 4 2" xfId="20868"/>
    <cellStyle name="Total 2 4 3" xfId="20869"/>
    <cellStyle name="Total 2 4 4" xfId="20870"/>
    <cellStyle name="Total 2 4 5" xfId="20871"/>
    <cellStyle name="Total 2 5" xfId="20872"/>
    <cellStyle name="Total 2 5 2" xfId="20873"/>
    <cellStyle name="Total 2 5 3" xfId="20874"/>
    <cellStyle name="Total 2 5 4" xfId="20875"/>
    <cellStyle name="Total 2 5 5" xfId="20876"/>
    <cellStyle name="Total 2 6" xfId="20877"/>
    <cellStyle name="Total 2 6 2" xfId="20878"/>
    <cellStyle name="Total 2 6 3" xfId="20879"/>
    <cellStyle name="Total 2 6 4" xfId="20880"/>
    <cellStyle name="Total 2 6 5" xfId="20881"/>
    <cellStyle name="Total 2 7" xfId="20882"/>
    <cellStyle name="Total 2 7 2" xfId="20883"/>
    <cellStyle name="Total 2 7 3" xfId="20884"/>
    <cellStyle name="Total 2 7 4" xfId="20885"/>
    <cellStyle name="Total 2 7 5" xfId="20886"/>
    <cellStyle name="Total 2 8" xfId="20887"/>
    <cellStyle name="Total 2 8 2" xfId="20888"/>
    <cellStyle name="Total 2 8 3" xfId="20889"/>
    <cellStyle name="Total 2 8 4" xfId="20890"/>
    <cellStyle name="Total 2 8 5" xfId="20891"/>
    <cellStyle name="Total 2 9" xfId="20892"/>
    <cellStyle name="Total 2 9 2" xfId="20893"/>
    <cellStyle name="Total 2 9 3" xfId="20894"/>
    <cellStyle name="Total 2 9 4" xfId="20895"/>
    <cellStyle name="Total 2 9 5" xfId="20896"/>
    <cellStyle name="Total 3" xfId="20897"/>
    <cellStyle name="Total 3 2" xfId="20898"/>
    <cellStyle name="Total 3 3" xfId="20899"/>
    <cellStyle name="Total 4" xfId="20900"/>
    <cellStyle name="Total 4 2" xfId="20901"/>
    <cellStyle name="Total 4 3" xfId="20902"/>
    <cellStyle name="Total 5" xfId="20903"/>
    <cellStyle name="Total 5 2" xfId="20904"/>
    <cellStyle name="Total 5 3" xfId="20905"/>
    <cellStyle name="Total 6" xfId="20906"/>
    <cellStyle name="Total 6 2" xfId="20907"/>
    <cellStyle name="Total 6 3" xfId="20908"/>
    <cellStyle name="Total 7" xfId="20909"/>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abSelected="1" zoomScale="85" zoomScaleNormal="85" workbookViewId="0">
      <selection activeCell="B16" sqref="B16"/>
    </sheetView>
  </sheetViews>
  <sheetFormatPr defaultRowHeight="14.4"/>
  <cols>
    <col min="1" max="1" width="9.6640625" style="128" bestFit="1" customWidth="1"/>
    <col min="2" max="2" width="128.6640625" style="99" bestFit="1" customWidth="1"/>
    <col min="3" max="3" width="39.44140625" customWidth="1"/>
  </cols>
  <sheetData>
    <row r="1" spans="1:3" s="1" customFormat="1">
      <c r="A1" s="126" t="s">
        <v>169</v>
      </c>
      <c r="B1" s="100" t="s">
        <v>130</v>
      </c>
      <c r="C1" s="97"/>
    </row>
    <row r="2" spans="1:3" s="101" customFormat="1">
      <c r="A2" s="127">
        <v>20</v>
      </c>
      <c r="B2" s="98" t="s">
        <v>133</v>
      </c>
    </row>
    <row r="3" spans="1:3" s="101" customFormat="1">
      <c r="A3" s="127">
        <v>21</v>
      </c>
      <c r="B3" s="98" t="s">
        <v>93</v>
      </c>
    </row>
    <row r="4" spans="1:3" s="101" customFormat="1">
      <c r="A4" s="127">
        <v>22</v>
      </c>
      <c r="B4" s="103" t="s">
        <v>149</v>
      </c>
    </row>
    <row r="5" spans="1:3" s="101" customFormat="1">
      <c r="A5" s="127">
        <v>23</v>
      </c>
      <c r="B5" s="103" t="s">
        <v>124</v>
      </c>
    </row>
    <row r="6" spans="1:3" s="101" customFormat="1">
      <c r="A6" s="127">
        <v>24</v>
      </c>
      <c r="B6" s="98" t="s">
        <v>147</v>
      </c>
    </row>
    <row r="7" spans="1:3" s="101" customFormat="1">
      <c r="A7" s="127">
        <v>25</v>
      </c>
      <c r="B7" s="102" t="s">
        <v>126</v>
      </c>
    </row>
    <row r="8" spans="1:3" s="101" customFormat="1">
      <c r="A8" s="127">
        <v>26</v>
      </c>
      <c r="B8" s="102" t="s">
        <v>128</v>
      </c>
    </row>
    <row r="9" spans="1:3" s="101" customFormat="1">
      <c r="A9" s="127">
        <v>27</v>
      </c>
      <c r="B9" s="102" t="s">
        <v>127</v>
      </c>
    </row>
    <row r="10" spans="1:3" s="1" customFormat="1">
      <c r="A10" s="129"/>
      <c r="B10" s="99"/>
      <c r="C10" s="97"/>
    </row>
    <row r="11" spans="1:3" s="1" customFormat="1" ht="43.2">
      <c r="A11" s="129"/>
      <c r="B11" s="109" t="s">
        <v>190</v>
      </c>
      <c r="C11" s="97"/>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35"/>
  <sheetViews>
    <sheetView showGridLines="0" topLeftCell="B1" zoomScaleNormal="100" workbookViewId="0">
      <selection activeCell="A15" sqref="A15:C15"/>
    </sheetView>
  </sheetViews>
  <sheetFormatPr defaultColWidth="43.5546875" defaultRowHeight="12"/>
  <cols>
    <col min="1" max="1" width="5.33203125" style="123" customWidth="1"/>
    <col min="2" max="2" width="73.88671875" style="124" customWidth="1"/>
    <col min="3" max="3" width="131.44140625" style="125" customWidth="1"/>
    <col min="4" max="5" width="10.33203125" style="121" customWidth="1"/>
    <col min="6" max="16384" width="43.5546875" style="121"/>
  </cols>
  <sheetData>
    <row r="1" spans="1:3" ht="13.2" thickTop="1" thickBot="1">
      <c r="A1" s="250" t="s">
        <v>161</v>
      </c>
      <c r="B1" s="251"/>
      <c r="C1" s="252"/>
    </row>
    <row r="2" spans="1:3" ht="26.25" customHeight="1">
      <c r="A2" s="122"/>
      <c r="B2" s="253" t="s">
        <v>162</v>
      </c>
      <c r="C2" s="253"/>
    </row>
    <row r="3" spans="1:3">
      <c r="A3" s="247" t="s">
        <v>178</v>
      </c>
      <c r="B3" s="248"/>
      <c r="C3" s="249"/>
    </row>
    <row r="4" spans="1:3">
      <c r="A4" s="122"/>
      <c r="B4" s="240" t="s">
        <v>131</v>
      </c>
      <c r="C4" s="241" t="s">
        <v>131</v>
      </c>
    </row>
    <row r="5" spans="1:3">
      <c r="A5" s="122"/>
      <c r="B5" s="240" t="s">
        <v>120</v>
      </c>
      <c r="C5" s="241" t="s">
        <v>120</v>
      </c>
    </row>
    <row r="6" spans="1:3">
      <c r="A6" s="122"/>
      <c r="B6" s="240" t="s">
        <v>141</v>
      </c>
      <c r="C6" s="241" t="s">
        <v>141</v>
      </c>
    </row>
    <row r="7" spans="1:3">
      <c r="A7" s="122"/>
      <c r="B7" s="240" t="s">
        <v>121</v>
      </c>
      <c r="C7" s="241" t="s">
        <v>121</v>
      </c>
    </row>
    <row r="8" spans="1:3">
      <c r="A8" s="122"/>
      <c r="B8" s="240" t="s">
        <v>122</v>
      </c>
      <c r="C8" s="241" t="s">
        <v>122</v>
      </c>
    </row>
    <row r="9" spans="1:3">
      <c r="A9" s="122"/>
      <c r="B9" s="240" t="s">
        <v>142</v>
      </c>
      <c r="C9" s="241" t="s">
        <v>142</v>
      </c>
    </row>
    <row r="10" spans="1:3">
      <c r="A10" s="247" t="s">
        <v>179</v>
      </c>
      <c r="B10" s="248"/>
      <c r="C10" s="249"/>
    </row>
    <row r="11" spans="1:3">
      <c r="A11" s="122"/>
      <c r="B11" s="240" t="s">
        <v>134</v>
      </c>
      <c r="C11" s="241" t="s">
        <v>134</v>
      </c>
    </row>
    <row r="12" spans="1:3">
      <c r="A12" s="122"/>
      <c r="B12" s="240" t="s">
        <v>143</v>
      </c>
      <c r="C12" s="241" t="s">
        <v>143</v>
      </c>
    </row>
    <row r="13" spans="1:3">
      <c r="A13" s="122"/>
      <c r="B13" s="240" t="s">
        <v>144</v>
      </c>
      <c r="C13" s="241" t="s">
        <v>144</v>
      </c>
    </row>
    <row r="14" spans="1:3">
      <c r="A14" s="122"/>
      <c r="B14" s="240" t="s">
        <v>135</v>
      </c>
      <c r="C14" s="241" t="s">
        <v>135</v>
      </c>
    </row>
    <row r="15" spans="1:3" ht="11.25" customHeight="1">
      <c r="A15" s="244" t="s">
        <v>181</v>
      </c>
      <c r="B15" s="244"/>
      <c r="C15" s="244"/>
    </row>
    <row r="16" spans="1:3">
      <c r="A16" s="122"/>
      <c r="B16" s="240" t="s">
        <v>125</v>
      </c>
      <c r="C16" s="241"/>
    </row>
    <row r="17" spans="1:3">
      <c r="A17" s="122"/>
      <c r="B17" s="245" t="s">
        <v>60</v>
      </c>
      <c r="C17" s="246"/>
    </row>
    <row r="18" spans="1:3">
      <c r="A18" s="122"/>
      <c r="B18" s="245" t="s">
        <v>59</v>
      </c>
      <c r="C18" s="246"/>
    </row>
    <row r="19" spans="1:3">
      <c r="A19" s="122"/>
      <c r="B19" s="245" t="s">
        <v>58</v>
      </c>
      <c r="C19" s="246"/>
    </row>
    <row r="20" spans="1:3">
      <c r="A20" s="122"/>
      <c r="B20" s="240" t="s">
        <v>61</v>
      </c>
      <c r="C20" s="241"/>
    </row>
    <row r="21" spans="1:3">
      <c r="A21" s="122"/>
      <c r="B21" s="240" t="s">
        <v>105</v>
      </c>
      <c r="C21" s="241"/>
    </row>
    <row r="22" spans="1:3">
      <c r="A22" s="122"/>
      <c r="B22" s="240" t="s">
        <v>192</v>
      </c>
      <c r="C22" s="241"/>
    </row>
    <row r="23" spans="1:3" ht="11.25" customHeight="1">
      <c r="A23" s="244" t="s">
        <v>182</v>
      </c>
      <c r="B23" s="244"/>
      <c r="C23" s="244"/>
    </row>
    <row r="24" spans="1:3" ht="33.75" customHeight="1">
      <c r="A24" s="122"/>
      <c r="B24" s="240" t="s">
        <v>163</v>
      </c>
      <c r="C24" s="241"/>
    </row>
    <row r="25" spans="1:3" ht="14.25" customHeight="1">
      <c r="A25" s="122"/>
      <c r="B25" s="240" t="s">
        <v>164</v>
      </c>
      <c r="C25" s="241"/>
    </row>
    <row r="26" spans="1:3">
      <c r="A26" s="244" t="s">
        <v>180</v>
      </c>
      <c r="B26" s="244"/>
      <c r="C26" s="244"/>
    </row>
    <row r="27" spans="1:3">
      <c r="A27" s="122"/>
      <c r="B27" s="240" t="s">
        <v>150</v>
      </c>
      <c r="C27" s="241"/>
    </row>
    <row r="28" spans="1:3">
      <c r="A28" s="122"/>
      <c r="B28" s="240" t="s">
        <v>151</v>
      </c>
      <c r="C28" s="241"/>
    </row>
    <row r="29" spans="1:3">
      <c r="A29" s="122"/>
      <c r="B29" s="240" t="s">
        <v>165</v>
      </c>
      <c r="C29" s="241"/>
    </row>
    <row r="30" spans="1:3" ht="11.25" customHeight="1">
      <c r="A30" s="244" t="s">
        <v>183</v>
      </c>
      <c r="B30" s="244"/>
      <c r="C30" s="244"/>
    </row>
    <row r="31" spans="1:3">
      <c r="A31" s="122"/>
      <c r="B31" s="240" t="s">
        <v>116</v>
      </c>
      <c r="C31" s="241"/>
    </row>
    <row r="32" spans="1:3" ht="21.75" customHeight="1">
      <c r="A32" s="122"/>
      <c r="B32" s="240" t="s">
        <v>111</v>
      </c>
      <c r="C32" s="241"/>
    </row>
    <row r="33" spans="1:3">
      <c r="A33" s="244" t="s">
        <v>184</v>
      </c>
      <c r="B33" s="244"/>
      <c r="C33" s="244"/>
    </row>
    <row r="34" spans="1:3">
      <c r="A34" s="122"/>
      <c r="B34" s="240" t="s">
        <v>166</v>
      </c>
      <c r="C34" s="241"/>
    </row>
    <row r="35" spans="1:3" ht="12.6">
      <c r="A35" s="122"/>
      <c r="B35" s="242" t="s">
        <v>191</v>
      </c>
      <c r="C35" s="243"/>
    </row>
  </sheetData>
  <mergeCells count="35">
    <mergeCell ref="B11:C11"/>
    <mergeCell ref="B12:C12"/>
    <mergeCell ref="B13:C13"/>
    <mergeCell ref="B14:C14"/>
    <mergeCell ref="A15:C15"/>
    <mergeCell ref="B6:C6"/>
    <mergeCell ref="B7:C7"/>
    <mergeCell ref="B8:C8"/>
    <mergeCell ref="B9:C9"/>
    <mergeCell ref="A10:C10"/>
    <mergeCell ref="A3:C3"/>
    <mergeCell ref="B4:C4"/>
    <mergeCell ref="A1:C1"/>
    <mergeCell ref="B2:C2"/>
    <mergeCell ref="B5:C5"/>
    <mergeCell ref="B27:C27"/>
    <mergeCell ref="B16:C16"/>
    <mergeCell ref="B17:C17"/>
    <mergeCell ref="B18:C18"/>
    <mergeCell ref="B19:C19"/>
    <mergeCell ref="B20:C20"/>
    <mergeCell ref="B21:C21"/>
    <mergeCell ref="B22:C22"/>
    <mergeCell ref="A23:C23"/>
    <mergeCell ref="B24:C24"/>
    <mergeCell ref="B25:C25"/>
    <mergeCell ref="A26:C26"/>
    <mergeCell ref="B34:C34"/>
    <mergeCell ref="B35:C35"/>
    <mergeCell ref="B28:C28"/>
    <mergeCell ref="B29:C29"/>
    <mergeCell ref="A30:C30"/>
    <mergeCell ref="B31:C31"/>
    <mergeCell ref="B32:C32"/>
    <mergeCell ref="A33:C33"/>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V51"/>
  <sheetViews>
    <sheetView zoomScale="70" zoomScaleNormal="70" workbookViewId="0">
      <pane xSplit="1" ySplit="4" topLeftCell="K5" activePane="bottomRight" state="frozen"/>
      <selection activeCell="L18" sqref="L18"/>
      <selection pane="topRight" activeCell="L18" sqref="L18"/>
      <selection pane="bottomLeft" activeCell="L18" sqref="L18"/>
      <selection pane="bottomRight" activeCell="S26" sqref="S26"/>
    </sheetView>
  </sheetViews>
  <sheetFormatPr defaultRowHeight="14.4"/>
  <cols>
    <col min="1" max="1" width="10.5546875" style="3" bestFit="1" customWidth="1"/>
    <col min="2" max="2" width="47.6640625" style="3" customWidth="1"/>
    <col min="3" max="3" width="29.6640625" style="3" customWidth="1"/>
    <col min="4" max="4" width="38.5546875" style="3" customWidth="1"/>
    <col min="5" max="5" width="29.5546875" style="3" customWidth="1"/>
    <col min="6" max="6" width="16.5546875" style="3" customWidth="1"/>
    <col min="7" max="7" width="13.88671875" style="3" customWidth="1"/>
    <col min="8" max="8" width="12" style="3" customWidth="1"/>
    <col min="9" max="9" width="11.5546875" style="3" customWidth="1"/>
    <col min="10" max="10" width="12" style="3" customWidth="1"/>
    <col min="11" max="11" width="11.5546875" style="3" customWidth="1"/>
    <col min="12" max="12" width="13.6640625" style="3" customWidth="1"/>
    <col min="13" max="14" width="12.88671875" style="3" customWidth="1"/>
    <col min="15" max="15" width="10.33203125" style="3" customWidth="1"/>
    <col min="16" max="16" width="13.5546875" style="3" customWidth="1"/>
    <col min="17" max="17" width="10.6640625" style="3" customWidth="1"/>
    <col min="18" max="18" width="12" style="3" customWidth="1"/>
    <col min="19" max="19" width="11.5546875" style="3" customWidth="1"/>
    <col min="20" max="20" width="13.6640625" style="3" customWidth="1"/>
    <col min="21" max="21" width="11.5546875" customWidth="1"/>
    <col min="22" max="22" width="12.5546875" bestFit="1" customWidth="1"/>
  </cols>
  <sheetData>
    <row r="1" spans="1:22">
      <c r="A1" s="7" t="s">
        <v>54</v>
      </c>
      <c r="B1" s="131" t="s">
        <v>194</v>
      </c>
    </row>
    <row r="2" spans="1:22" s="10" customFormat="1" ht="15.75" customHeight="1">
      <c r="A2" s="10" t="s">
        <v>55</v>
      </c>
      <c r="B2" s="195">
        <v>43465</v>
      </c>
    </row>
    <row r="3" spans="1:22">
      <c r="A3" s="68"/>
      <c r="B3" s="188"/>
      <c r="C3" s="44"/>
      <c r="D3" s="44"/>
      <c r="E3" s="11"/>
      <c r="F3" s="20"/>
    </row>
    <row r="4" spans="1:22" ht="15" thickBot="1">
      <c r="A4" s="133" t="s">
        <v>170</v>
      </c>
      <c r="B4" s="134" t="s">
        <v>132</v>
      </c>
      <c r="C4" s="44"/>
      <c r="D4" s="44"/>
      <c r="E4" s="11"/>
      <c r="F4" s="20"/>
    </row>
    <row r="5" spans="1:22" s="46" customFormat="1">
      <c r="A5" s="135"/>
      <c r="B5" s="136" t="s">
        <v>0</v>
      </c>
      <c r="C5" s="71" t="s">
        <v>1</v>
      </c>
      <c r="D5" s="72" t="s">
        <v>2</v>
      </c>
      <c r="E5" s="62" t="s">
        <v>3</v>
      </c>
      <c r="F5" s="62" t="s">
        <v>4</v>
      </c>
      <c r="G5" s="203" t="s">
        <v>5</v>
      </c>
      <c r="H5" s="203"/>
      <c r="I5" s="203"/>
      <c r="J5" s="203"/>
      <c r="K5" s="203"/>
      <c r="L5" s="203"/>
      <c r="M5" s="203"/>
      <c r="N5" s="203"/>
      <c r="O5" s="203"/>
      <c r="P5" s="203"/>
      <c r="Q5" s="203"/>
      <c r="R5" s="203"/>
      <c r="S5" s="203"/>
      <c r="T5" s="204"/>
    </row>
    <row r="6" spans="1:22" s="46" customFormat="1" ht="16.95" customHeight="1">
      <c r="A6" s="212"/>
      <c r="B6" s="214" t="s">
        <v>81</v>
      </c>
      <c r="C6" s="208" t="s">
        <v>80</v>
      </c>
      <c r="D6" s="208" t="s">
        <v>139</v>
      </c>
      <c r="E6" s="208" t="s">
        <v>74</v>
      </c>
      <c r="F6" s="208" t="s">
        <v>77</v>
      </c>
      <c r="G6" s="215" t="s">
        <v>76</v>
      </c>
      <c r="H6" s="216"/>
      <c r="I6" s="216"/>
      <c r="J6" s="216"/>
      <c r="K6" s="216"/>
      <c r="L6" s="216"/>
      <c r="M6" s="216"/>
      <c r="N6" s="216"/>
      <c r="O6" s="216"/>
      <c r="P6" s="216"/>
      <c r="Q6" s="216"/>
      <c r="R6" s="216"/>
      <c r="S6" s="216"/>
      <c r="T6" s="217"/>
    </row>
    <row r="7" spans="1:22" s="46" customFormat="1" ht="14.4" customHeight="1">
      <c r="A7" s="212"/>
      <c r="B7" s="214"/>
      <c r="C7" s="208"/>
      <c r="D7" s="208"/>
      <c r="E7" s="208"/>
      <c r="F7" s="208"/>
      <c r="G7" s="65">
        <v>1</v>
      </c>
      <c r="H7" s="6">
        <v>2</v>
      </c>
      <c r="I7" s="6">
        <v>3</v>
      </c>
      <c r="J7" s="6">
        <v>4</v>
      </c>
      <c r="K7" s="6">
        <v>5</v>
      </c>
      <c r="L7" s="6">
        <v>6.1</v>
      </c>
      <c r="M7" s="6">
        <v>6.2</v>
      </c>
      <c r="N7" s="6">
        <v>6</v>
      </c>
      <c r="O7" s="6">
        <v>7</v>
      </c>
      <c r="P7" s="6">
        <v>8</v>
      </c>
      <c r="Q7" s="6">
        <v>9</v>
      </c>
      <c r="R7" s="6">
        <v>10</v>
      </c>
      <c r="S7" s="6">
        <v>11</v>
      </c>
      <c r="T7" s="12">
        <v>12</v>
      </c>
    </row>
    <row r="8" spans="1:22" s="46" customFormat="1" ht="109.8">
      <c r="A8" s="212"/>
      <c r="B8" s="214"/>
      <c r="C8" s="208"/>
      <c r="D8" s="208"/>
      <c r="E8" s="208"/>
      <c r="F8" s="208"/>
      <c r="G8" s="63" t="s">
        <v>24</v>
      </c>
      <c r="H8" s="64" t="s">
        <v>25</v>
      </c>
      <c r="I8" s="64" t="s">
        <v>26</v>
      </c>
      <c r="J8" s="64" t="s">
        <v>27</v>
      </c>
      <c r="K8" s="64" t="s">
        <v>28</v>
      </c>
      <c r="L8" s="64" t="s">
        <v>29</v>
      </c>
      <c r="M8" s="64" t="s">
        <v>30</v>
      </c>
      <c r="N8" s="64" t="s">
        <v>31</v>
      </c>
      <c r="O8" s="64" t="s">
        <v>32</v>
      </c>
      <c r="P8" s="64" t="s">
        <v>33</v>
      </c>
      <c r="Q8" s="64" t="s">
        <v>34</v>
      </c>
      <c r="R8" s="64" t="s">
        <v>35</v>
      </c>
      <c r="S8" s="64" t="s">
        <v>36</v>
      </c>
      <c r="T8" s="73" t="s">
        <v>37</v>
      </c>
    </row>
    <row r="9" spans="1:22">
      <c r="A9" s="140">
        <v>1</v>
      </c>
      <c r="B9" s="69" t="s">
        <v>195</v>
      </c>
      <c r="C9" s="141">
        <v>20073136.610000126</v>
      </c>
      <c r="D9" s="141"/>
      <c r="E9" s="141">
        <v>5051510.67</v>
      </c>
      <c r="F9" s="142"/>
      <c r="G9" s="141">
        <v>5051511</v>
      </c>
      <c r="H9" s="141">
        <v>1579632</v>
      </c>
      <c r="I9" s="141">
        <v>13441994</v>
      </c>
      <c r="J9" s="141"/>
      <c r="K9" s="141"/>
      <c r="L9" s="141"/>
      <c r="M9" s="141"/>
      <c r="N9" s="141"/>
      <c r="O9" s="141"/>
      <c r="P9" s="141"/>
      <c r="Q9" s="141"/>
      <c r="R9" s="141"/>
      <c r="S9" s="141"/>
      <c r="T9" s="137">
        <f>SUM(G9:K9,N9:S9)</f>
        <v>20073137</v>
      </c>
      <c r="U9" s="189"/>
      <c r="V9" s="199"/>
    </row>
    <row r="10" spans="1:22">
      <c r="A10" s="140">
        <v>2</v>
      </c>
      <c r="B10" s="69" t="s">
        <v>196</v>
      </c>
      <c r="C10" s="141">
        <v>2182898.1200000048</v>
      </c>
      <c r="D10" s="141"/>
      <c r="E10" s="141">
        <v>17358431.379999999</v>
      </c>
      <c r="F10" s="193"/>
      <c r="G10" s="141"/>
      <c r="H10" s="141">
        <v>2182898.1200000048</v>
      </c>
      <c r="I10" s="141"/>
      <c r="J10" s="141"/>
      <c r="K10" s="141"/>
      <c r="L10" s="141"/>
      <c r="M10" s="141"/>
      <c r="N10" s="141"/>
      <c r="O10" s="141"/>
      <c r="P10" s="141"/>
      <c r="Q10" s="141"/>
      <c r="R10" s="141"/>
      <c r="S10" s="141"/>
      <c r="T10" s="137">
        <f>SUM(G10:K10,N10:S10)</f>
        <v>2182898.1200000048</v>
      </c>
      <c r="U10" s="189"/>
      <c r="V10" s="199"/>
    </row>
    <row r="11" spans="1:22">
      <c r="A11" s="140">
        <v>3</v>
      </c>
      <c r="B11" s="69" t="s">
        <v>197</v>
      </c>
      <c r="C11" s="141">
        <v>15987062.945097398</v>
      </c>
      <c r="D11" s="141"/>
      <c r="E11" s="143">
        <v>16476306.339999998</v>
      </c>
      <c r="F11" s="142"/>
      <c r="G11" s="141"/>
      <c r="H11" s="141"/>
      <c r="I11" s="141"/>
      <c r="J11" s="141"/>
      <c r="K11" s="141"/>
      <c r="L11" s="141">
        <v>18987864.785370752</v>
      </c>
      <c r="M11" s="141">
        <v>-3463384.3502733558</v>
      </c>
      <c r="N11" s="141">
        <v>15524480.435097396</v>
      </c>
      <c r="O11" s="141">
        <v>272283.5</v>
      </c>
      <c r="P11" s="141"/>
      <c r="Q11" s="141"/>
      <c r="R11" s="141"/>
      <c r="S11" s="141">
        <v>190299.11000000002</v>
      </c>
      <c r="T11" s="137">
        <f t="shared" ref="T11:T12" si="0">SUM(G11:K11,N11:S11)</f>
        <v>15987063.045097396</v>
      </c>
      <c r="U11" s="189"/>
      <c r="V11" s="199"/>
    </row>
    <row r="12" spans="1:22">
      <c r="A12" s="140">
        <v>4</v>
      </c>
      <c r="B12" s="69" t="s">
        <v>198</v>
      </c>
      <c r="C12" s="141"/>
      <c r="D12" s="141"/>
      <c r="E12" s="143"/>
      <c r="F12" s="142"/>
      <c r="G12" s="141"/>
      <c r="H12" s="141"/>
      <c r="I12" s="141"/>
      <c r="J12" s="141"/>
      <c r="K12" s="141"/>
      <c r="L12" s="141"/>
      <c r="M12" s="141"/>
      <c r="N12" s="141"/>
      <c r="O12" s="141"/>
      <c r="P12" s="141"/>
      <c r="Q12" s="141"/>
      <c r="R12" s="141"/>
      <c r="S12" s="141"/>
      <c r="T12" s="137">
        <f t="shared" si="0"/>
        <v>0</v>
      </c>
      <c r="U12" s="189"/>
      <c r="V12" s="199"/>
    </row>
    <row r="13" spans="1:22">
      <c r="A13" s="140"/>
      <c r="B13" s="69" t="s">
        <v>199</v>
      </c>
      <c r="C13" s="141">
        <v>20000</v>
      </c>
      <c r="D13" s="141"/>
      <c r="E13" s="143">
        <v>20000</v>
      </c>
      <c r="F13" s="142"/>
      <c r="G13" s="141"/>
      <c r="H13" s="141"/>
      <c r="I13" s="141"/>
      <c r="J13" s="141"/>
      <c r="K13" s="141"/>
      <c r="L13" s="141"/>
      <c r="M13" s="141"/>
      <c r="N13" s="141"/>
      <c r="O13" s="141"/>
      <c r="P13" s="141"/>
      <c r="Q13" s="141">
        <v>20000</v>
      </c>
      <c r="R13" s="141"/>
      <c r="S13" s="141"/>
      <c r="T13" s="137">
        <f t="shared" ref="T13:T21" si="1">SUM(G13:K13,N13:S13)</f>
        <v>20000</v>
      </c>
      <c r="U13" s="189"/>
      <c r="V13" s="199"/>
    </row>
    <row r="14" spans="1:22">
      <c r="A14" s="140"/>
      <c r="B14" s="69" t="s">
        <v>200</v>
      </c>
      <c r="C14" s="141">
        <v>13617247.52</v>
      </c>
      <c r="D14" s="141"/>
      <c r="E14" s="143">
        <v>13617247.520000001</v>
      </c>
      <c r="F14" s="193"/>
      <c r="G14" s="141"/>
      <c r="H14" s="141"/>
      <c r="I14" s="141"/>
      <c r="J14" s="141">
        <v>13125104.880000001</v>
      </c>
      <c r="K14" s="141"/>
      <c r="L14" s="141"/>
      <c r="M14" s="141"/>
      <c r="N14" s="141"/>
      <c r="O14" s="141">
        <v>492142.64</v>
      </c>
      <c r="P14" s="141"/>
      <c r="Q14" s="141"/>
      <c r="R14" s="141"/>
      <c r="S14" s="141"/>
      <c r="T14" s="137">
        <f t="shared" si="1"/>
        <v>13617247.520000001</v>
      </c>
      <c r="U14" s="189"/>
      <c r="V14" s="199"/>
    </row>
    <row r="15" spans="1:22">
      <c r="A15" s="140"/>
      <c r="B15" s="69" t="s">
        <v>201</v>
      </c>
      <c r="C15" s="141">
        <v>0</v>
      </c>
      <c r="D15" s="141"/>
      <c r="E15" s="143">
        <v>0</v>
      </c>
      <c r="F15" s="193"/>
      <c r="G15" s="141"/>
      <c r="H15" s="141"/>
      <c r="I15" s="141"/>
      <c r="J15" s="141"/>
      <c r="K15" s="141"/>
      <c r="L15" s="141"/>
      <c r="M15" s="141"/>
      <c r="N15" s="141"/>
      <c r="O15" s="141"/>
      <c r="P15" s="141"/>
      <c r="Q15" s="141"/>
      <c r="R15" s="141"/>
      <c r="S15" s="141"/>
      <c r="T15" s="137">
        <f t="shared" si="1"/>
        <v>0</v>
      </c>
      <c r="U15" s="189"/>
      <c r="V15" s="199"/>
    </row>
    <row r="16" spans="1:22">
      <c r="A16" s="140">
        <v>4</v>
      </c>
      <c r="B16" s="69" t="s">
        <v>202</v>
      </c>
      <c r="C16" s="141">
        <v>0</v>
      </c>
      <c r="D16" s="141"/>
      <c r="E16" s="143">
        <v>795960.9</v>
      </c>
      <c r="F16" s="193"/>
      <c r="G16" s="141"/>
      <c r="H16" s="141"/>
      <c r="I16" s="141"/>
      <c r="J16" s="141"/>
      <c r="K16" s="141"/>
      <c r="L16" s="141"/>
      <c r="M16" s="141"/>
      <c r="N16" s="141"/>
      <c r="O16" s="141"/>
      <c r="P16" s="141"/>
      <c r="Q16" s="141"/>
      <c r="R16" s="141"/>
      <c r="S16" s="141"/>
      <c r="T16" s="137">
        <f t="shared" si="1"/>
        <v>0</v>
      </c>
      <c r="U16" s="189"/>
      <c r="V16" s="199"/>
    </row>
    <row r="17" spans="1:22">
      <c r="A17" s="140">
        <v>5</v>
      </c>
      <c r="B17" s="69" t="s">
        <v>203</v>
      </c>
      <c r="C17" s="141">
        <v>18188668.557745397</v>
      </c>
      <c r="D17" s="141"/>
      <c r="E17" s="143">
        <v>14589203.929999996</v>
      </c>
      <c r="F17" s="193"/>
      <c r="G17" s="141"/>
      <c r="H17" s="141"/>
      <c r="I17" s="141"/>
      <c r="J17" s="141"/>
      <c r="K17" s="141"/>
      <c r="L17" s="141"/>
      <c r="M17" s="141"/>
      <c r="N17" s="141"/>
      <c r="O17" s="141"/>
      <c r="P17" s="141"/>
      <c r="Q17" s="141"/>
      <c r="R17" s="141">
        <v>17609855.557745401</v>
      </c>
      <c r="S17" s="141">
        <v>578813.14</v>
      </c>
      <c r="T17" s="137">
        <f t="shared" si="1"/>
        <v>18188668.697745401</v>
      </c>
      <c r="U17" s="189"/>
      <c r="V17" s="199"/>
    </row>
    <row r="18" spans="1:22">
      <c r="A18" s="140">
        <v>6</v>
      </c>
      <c r="B18" s="69" t="s">
        <v>36</v>
      </c>
      <c r="C18" s="141">
        <v>822689.76000019617</v>
      </c>
      <c r="D18" s="141"/>
      <c r="E18" s="143">
        <f>721.5+1284403</f>
        <v>1285124.5</v>
      </c>
      <c r="F18" s="193"/>
      <c r="G18" s="141"/>
      <c r="H18" s="141"/>
      <c r="I18" s="141"/>
      <c r="J18" s="141"/>
      <c r="K18" s="141"/>
      <c r="L18" s="141"/>
      <c r="M18" s="141"/>
      <c r="N18" s="141"/>
      <c r="O18" s="141">
        <v>10766</v>
      </c>
      <c r="P18" s="141"/>
      <c r="Q18" s="141"/>
      <c r="R18" s="141"/>
      <c r="S18" s="141">
        <v>811923.76000019605</v>
      </c>
      <c r="T18" s="137">
        <f t="shared" si="1"/>
        <v>822689.76000019605</v>
      </c>
      <c r="U18" s="189"/>
      <c r="V18" s="199"/>
    </row>
    <row r="19" spans="1:22">
      <c r="A19" s="140">
        <v>7</v>
      </c>
      <c r="B19" s="69" t="s">
        <v>204</v>
      </c>
      <c r="C19" s="141">
        <v>56367.880000000136</v>
      </c>
      <c r="D19" s="141"/>
      <c r="E19" s="143">
        <v>56368</v>
      </c>
      <c r="F19" s="142"/>
      <c r="G19" s="141"/>
      <c r="H19" s="141"/>
      <c r="I19" s="141"/>
      <c r="J19" s="141"/>
      <c r="K19" s="141"/>
      <c r="L19" s="141"/>
      <c r="M19" s="141"/>
      <c r="N19" s="141"/>
      <c r="O19" s="141"/>
      <c r="P19" s="141"/>
      <c r="Q19" s="141"/>
      <c r="R19" s="141">
        <v>56367.880000000136</v>
      </c>
      <c r="S19" s="141"/>
      <c r="T19" s="137">
        <f t="shared" si="1"/>
        <v>56367.880000000136</v>
      </c>
      <c r="U19" s="189"/>
      <c r="V19" s="199"/>
    </row>
    <row r="20" spans="1:22">
      <c r="A20" s="140">
        <v>8</v>
      </c>
      <c r="B20" s="69" t="s">
        <v>211</v>
      </c>
      <c r="C20" s="141">
        <v>54935.960000000021</v>
      </c>
      <c r="D20" s="141"/>
      <c r="E20" s="143">
        <v>360952.62</v>
      </c>
      <c r="F20" s="142"/>
      <c r="G20" s="141"/>
      <c r="H20" s="141"/>
      <c r="I20" s="141"/>
      <c r="J20" s="141"/>
      <c r="K20" s="141"/>
      <c r="L20" s="141"/>
      <c r="M20" s="141"/>
      <c r="N20" s="141"/>
      <c r="O20" s="141"/>
      <c r="P20" s="141"/>
      <c r="Q20" s="141"/>
      <c r="R20" s="141"/>
      <c r="S20" s="141">
        <v>54935.960000000021</v>
      </c>
      <c r="T20" s="137">
        <f t="shared" si="1"/>
        <v>54935.960000000021</v>
      </c>
      <c r="U20" s="189"/>
      <c r="V20" s="199"/>
    </row>
    <row r="21" spans="1:22">
      <c r="A21" s="140">
        <v>9</v>
      </c>
      <c r="B21" s="69" t="s">
        <v>212</v>
      </c>
      <c r="C21" s="141">
        <v>4916317.350306415</v>
      </c>
      <c r="D21" s="141"/>
      <c r="E21" s="143">
        <v>0</v>
      </c>
      <c r="F21" s="193"/>
      <c r="G21" s="141"/>
      <c r="H21" s="141"/>
      <c r="I21" s="141"/>
      <c r="J21" s="141"/>
      <c r="K21" s="141"/>
      <c r="L21" s="141"/>
      <c r="M21" s="141"/>
      <c r="N21" s="141"/>
      <c r="O21" s="141"/>
      <c r="P21" s="141">
        <v>4916317.350306415</v>
      </c>
      <c r="Q21" s="141"/>
      <c r="R21" s="141"/>
      <c r="S21" s="141"/>
      <c r="T21" s="137">
        <f t="shared" si="1"/>
        <v>4916317.350306415</v>
      </c>
      <c r="U21" s="189"/>
      <c r="V21" s="199"/>
    </row>
    <row r="22" spans="1:22" ht="15" thickBot="1">
      <c r="A22" s="61"/>
      <c r="B22" s="104" t="s">
        <v>37</v>
      </c>
      <c r="C22" s="138">
        <f t="shared" ref="C22:T22" si="2">SUM(C9:C21)</f>
        <v>75919324.703149527</v>
      </c>
      <c r="D22" s="138">
        <f t="shared" si="2"/>
        <v>0</v>
      </c>
      <c r="E22" s="138">
        <f t="shared" si="2"/>
        <v>69611105.859999999</v>
      </c>
      <c r="F22" s="138">
        <f t="shared" si="2"/>
        <v>0</v>
      </c>
      <c r="G22" s="138">
        <f t="shared" si="2"/>
        <v>5051511</v>
      </c>
      <c r="H22" s="138">
        <f t="shared" si="2"/>
        <v>3762530.1200000048</v>
      </c>
      <c r="I22" s="138">
        <f t="shared" si="2"/>
        <v>13441994</v>
      </c>
      <c r="J22" s="138">
        <f t="shared" si="2"/>
        <v>13125104.880000001</v>
      </c>
      <c r="K22" s="138">
        <f t="shared" si="2"/>
        <v>0</v>
      </c>
      <c r="L22" s="138">
        <f t="shared" si="2"/>
        <v>18987864.785370752</v>
      </c>
      <c r="M22" s="138">
        <f t="shared" si="2"/>
        <v>-3463384.3502733558</v>
      </c>
      <c r="N22" s="138">
        <f t="shared" si="2"/>
        <v>15524480.435097396</v>
      </c>
      <c r="O22" s="138">
        <f t="shared" si="2"/>
        <v>775192.14</v>
      </c>
      <c r="P22" s="138">
        <f t="shared" si="2"/>
        <v>4916317.350306415</v>
      </c>
      <c r="Q22" s="138">
        <f t="shared" si="2"/>
        <v>20000</v>
      </c>
      <c r="R22" s="138">
        <f t="shared" si="2"/>
        <v>17666223.4377454</v>
      </c>
      <c r="S22" s="138">
        <f t="shared" si="2"/>
        <v>1635971.970000196</v>
      </c>
      <c r="T22" s="139">
        <f t="shared" si="2"/>
        <v>75919325.333149418</v>
      </c>
      <c r="U22" s="189"/>
      <c r="V22" s="199"/>
    </row>
    <row r="23" spans="1:22" s="46" customFormat="1">
      <c r="A23" s="55"/>
      <c r="B23" s="62" t="s">
        <v>0</v>
      </c>
      <c r="C23" s="71" t="s">
        <v>1</v>
      </c>
      <c r="D23" s="72" t="s">
        <v>2</v>
      </c>
      <c r="E23" s="62" t="s">
        <v>3</v>
      </c>
      <c r="F23" s="62" t="s">
        <v>4</v>
      </c>
      <c r="G23" s="203" t="s">
        <v>5</v>
      </c>
      <c r="H23" s="203"/>
      <c r="I23" s="203"/>
      <c r="J23" s="203"/>
      <c r="K23" s="203"/>
      <c r="L23" s="203"/>
      <c r="M23" s="203"/>
      <c r="N23" s="203"/>
      <c r="O23" s="203"/>
      <c r="P23" s="204"/>
      <c r="Q23"/>
      <c r="R23"/>
      <c r="S23"/>
      <c r="T23"/>
    </row>
    <row r="24" spans="1:22" s="46" customFormat="1" ht="14.4" customHeight="1">
      <c r="A24" s="213"/>
      <c r="B24" s="205" t="s">
        <v>79</v>
      </c>
      <c r="C24" s="208" t="s">
        <v>78</v>
      </c>
      <c r="D24" s="208" t="s">
        <v>140</v>
      </c>
      <c r="E24" s="208" t="s">
        <v>74</v>
      </c>
      <c r="F24" s="208" t="s">
        <v>77</v>
      </c>
      <c r="G24" s="201" t="s">
        <v>76</v>
      </c>
      <c r="H24" s="201"/>
      <c r="I24" s="201"/>
      <c r="J24" s="201"/>
      <c r="K24" s="201"/>
      <c r="L24" s="201"/>
      <c r="M24" s="201"/>
      <c r="N24" s="201"/>
      <c r="O24" s="201"/>
      <c r="P24" s="202"/>
      <c r="Q24" s="3"/>
      <c r="R24" s="3"/>
      <c r="S24" s="3"/>
      <c r="T24" s="3"/>
    </row>
    <row r="25" spans="1:22" s="46" customFormat="1" ht="14.4" customHeight="1">
      <c r="A25" s="213"/>
      <c r="B25" s="206"/>
      <c r="C25" s="208"/>
      <c r="D25" s="208"/>
      <c r="E25" s="208"/>
      <c r="F25" s="208"/>
      <c r="G25" s="66">
        <v>13</v>
      </c>
      <c r="H25" s="67">
        <v>14</v>
      </c>
      <c r="I25" s="67">
        <v>15</v>
      </c>
      <c r="J25" s="67">
        <v>16</v>
      </c>
      <c r="K25" s="67">
        <v>17</v>
      </c>
      <c r="L25" s="67">
        <v>18</v>
      </c>
      <c r="M25" s="67">
        <v>19</v>
      </c>
      <c r="N25" s="67">
        <v>20</v>
      </c>
      <c r="O25" s="67">
        <v>21</v>
      </c>
      <c r="P25" s="76">
        <v>22</v>
      </c>
      <c r="Q25" s="3"/>
      <c r="R25" s="3"/>
      <c r="S25" s="3"/>
      <c r="T25" s="3"/>
    </row>
    <row r="26" spans="1:22" s="46" customFormat="1" ht="100.2" customHeight="1">
      <c r="A26" s="213"/>
      <c r="B26" s="207"/>
      <c r="C26" s="208"/>
      <c r="D26" s="208"/>
      <c r="E26" s="208"/>
      <c r="F26" s="208"/>
      <c r="G26" s="63" t="s">
        <v>38</v>
      </c>
      <c r="H26" s="64" t="s">
        <v>39</v>
      </c>
      <c r="I26" s="64" t="s">
        <v>40</v>
      </c>
      <c r="J26" s="64" t="s">
        <v>41</v>
      </c>
      <c r="K26" s="64" t="s">
        <v>42</v>
      </c>
      <c r="L26" s="64" t="s">
        <v>43</v>
      </c>
      <c r="M26" s="64" t="s">
        <v>44</v>
      </c>
      <c r="N26" s="64" t="s">
        <v>11</v>
      </c>
      <c r="O26" s="64" t="s">
        <v>45</v>
      </c>
      <c r="P26" s="73" t="s">
        <v>46</v>
      </c>
      <c r="Q26" s="3"/>
      <c r="R26" s="3"/>
      <c r="S26" s="3"/>
      <c r="T26" s="3"/>
    </row>
    <row r="27" spans="1:22">
      <c r="A27" s="22">
        <v>1</v>
      </c>
      <c r="B27" s="69" t="s">
        <v>205</v>
      </c>
      <c r="C27" s="145">
        <v>0</v>
      </c>
      <c r="D27" s="145"/>
      <c r="E27" s="145">
        <v>0</v>
      </c>
      <c r="F27" s="146"/>
      <c r="G27" s="147"/>
      <c r="H27" s="148"/>
      <c r="I27" s="148"/>
      <c r="J27" s="148"/>
      <c r="K27" s="148"/>
      <c r="L27" s="148"/>
      <c r="M27" s="148"/>
      <c r="N27" s="148"/>
      <c r="O27" s="148"/>
      <c r="P27" s="144">
        <f t="shared" ref="P27:P32" si="3">SUM(G27:O27)</f>
        <v>0</v>
      </c>
      <c r="Q27" s="182"/>
    </row>
    <row r="28" spans="1:22">
      <c r="A28" s="22">
        <v>2</v>
      </c>
      <c r="B28" s="69" t="s">
        <v>213</v>
      </c>
      <c r="C28" s="149"/>
      <c r="D28" s="142"/>
      <c r="E28" s="142">
        <v>0</v>
      </c>
      <c r="F28" s="142"/>
      <c r="G28" s="142"/>
      <c r="H28" s="142"/>
      <c r="I28" s="142"/>
      <c r="J28" s="142"/>
      <c r="K28" s="142"/>
      <c r="L28" s="142"/>
      <c r="M28" s="142"/>
      <c r="N28" s="142"/>
      <c r="O28" s="142">
        <v>0</v>
      </c>
      <c r="P28" s="144">
        <f t="shared" si="3"/>
        <v>0</v>
      </c>
      <c r="Q28" s="182"/>
    </row>
    <row r="29" spans="1:22">
      <c r="A29" s="22">
        <v>3</v>
      </c>
      <c r="B29" s="69" t="s">
        <v>206</v>
      </c>
      <c r="C29" s="149">
        <v>12892663</v>
      </c>
      <c r="D29" s="142"/>
      <c r="E29" s="142">
        <v>13046573</v>
      </c>
      <c r="F29" s="142"/>
      <c r="G29" s="142"/>
      <c r="H29" s="142">
        <v>10052998</v>
      </c>
      <c r="I29" s="142">
        <v>1492485</v>
      </c>
      <c r="J29" s="142">
        <v>1317237</v>
      </c>
      <c r="K29" s="142"/>
      <c r="L29" s="142"/>
      <c r="M29" s="142">
        <v>29943</v>
      </c>
      <c r="N29" s="142"/>
      <c r="O29" s="142"/>
      <c r="P29" s="144">
        <f t="shared" si="3"/>
        <v>12892663</v>
      </c>
      <c r="Q29" s="182"/>
    </row>
    <row r="30" spans="1:22">
      <c r="A30" s="22">
        <v>4</v>
      </c>
      <c r="B30" s="69" t="s">
        <v>207</v>
      </c>
      <c r="C30" s="149">
        <v>133946.37975393599</v>
      </c>
      <c r="D30" s="142"/>
      <c r="E30" s="142">
        <v>612632.06000000006</v>
      </c>
      <c r="F30" s="142"/>
      <c r="G30" s="142"/>
      <c r="H30" s="142"/>
      <c r="I30" s="142"/>
      <c r="J30" s="142"/>
      <c r="K30" s="142"/>
      <c r="L30" s="142"/>
      <c r="M30" s="142"/>
      <c r="N30" s="142"/>
      <c r="O30" s="142">
        <v>133946</v>
      </c>
      <c r="P30" s="144">
        <f t="shared" si="3"/>
        <v>133946</v>
      </c>
      <c r="Q30" s="182"/>
    </row>
    <row r="31" spans="1:22">
      <c r="A31" s="22">
        <v>5</v>
      </c>
      <c r="B31" s="69" t="s">
        <v>208</v>
      </c>
      <c r="C31" s="149">
        <v>0.28399999858811498</v>
      </c>
      <c r="D31" s="142"/>
      <c r="E31" s="142">
        <v>0</v>
      </c>
      <c r="F31" s="142"/>
      <c r="G31" s="142"/>
      <c r="H31" s="142"/>
      <c r="I31" s="142"/>
      <c r="J31" s="142"/>
      <c r="K31" s="142"/>
      <c r="L31" s="142"/>
      <c r="M31" s="142"/>
      <c r="N31" s="142"/>
      <c r="O31" s="142"/>
      <c r="P31" s="144">
        <f t="shared" si="3"/>
        <v>0</v>
      </c>
      <c r="Q31" s="182"/>
    </row>
    <row r="32" spans="1:22">
      <c r="A32" s="22">
        <v>6</v>
      </c>
      <c r="B32" s="69" t="s">
        <v>11</v>
      </c>
      <c r="C32" s="149">
        <v>872059</v>
      </c>
      <c r="D32" s="142"/>
      <c r="E32" s="142">
        <v>532160</v>
      </c>
      <c r="F32" s="142"/>
      <c r="G32" s="142"/>
      <c r="H32" s="142"/>
      <c r="I32" s="142"/>
      <c r="J32" s="142"/>
      <c r="K32" s="142"/>
      <c r="L32" s="142"/>
      <c r="M32" s="142"/>
      <c r="N32" s="142">
        <v>872059</v>
      </c>
      <c r="O32" s="142"/>
      <c r="P32" s="144">
        <f t="shared" si="3"/>
        <v>872059</v>
      </c>
      <c r="Q32" s="182"/>
    </row>
    <row r="33" spans="1:20" ht="15" thickBot="1">
      <c r="A33" s="61"/>
      <c r="B33" s="105" t="s">
        <v>46</v>
      </c>
      <c r="C33" s="138">
        <f t="shared" ref="C33:P33" si="4">SUM(C27:C32)</f>
        <v>13898668.663753934</v>
      </c>
      <c r="D33" s="138">
        <f t="shared" si="4"/>
        <v>0</v>
      </c>
      <c r="E33" s="138">
        <f t="shared" si="4"/>
        <v>14191365.060000001</v>
      </c>
      <c r="F33" s="138">
        <f t="shared" si="4"/>
        <v>0</v>
      </c>
      <c r="G33" s="138">
        <f t="shared" si="4"/>
        <v>0</v>
      </c>
      <c r="H33" s="138">
        <f t="shared" si="4"/>
        <v>10052998</v>
      </c>
      <c r="I33" s="138">
        <f t="shared" si="4"/>
        <v>1492485</v>
      </c>
      <c r="J33" s="138">
        <f t="shared" si="4"/>
        <v>1317237</v>
      </c>
      <c r="K33" s="138">
        <f t="shared" si="4"/>
        <v>0</v>
      </c>
      <c r="L33" s="138">
        <f t="shared" si="4"/>
        <v>0</v>
      </c>
      <c r="M33" s="138">
        <f t="shared" si="4"/>
        <v>29943</v>
      </c>
      <c r="N33" s="138">
        <f t="shared" si="4"/>
        <v>872059</v>
      </c>
      <c r="O33" s="138">
        <f t="shared" si="4"/>
        <v>133946</v>
      </c>
      <c r="P33" s="139">
        <f t="shared" si="4"/>
        <v>13898668</v>
      </c>
      <c r="Q33" s="182"/>
    </row>
    <row r="34" spans="1:20" s="46" customFormat="1">
      <c r="A34" s="55"/>
      <c r="B34" s="62" t="s">
        <v>0</v>
      </c>
      <c r="C34" s="71" t="s">
        <v>1</v>
      </c>
      <c r="D34" s="72" t="s">
        <v>2</v>
      </c>
      <c r="E34" s="62" t="s">
        <v>3</v>
      </c>
      <c r="F34" s="62" t="s">
        <v>4</v>
      </c>
      <c r="G34" s="203" t="s">
        <v>5</v>
      </c>
      <c r="H34" s="203"/>
      <c r="I34" s="203"/>
      <c r="J34" s="203"/>
      <c r="K34" s="203"/>
      <c r="L34" s="203"/>
      <c r="M34" s="203"/>
      <c r="N34" s="204"/>
      <c r="O34"/>
      <c r="P34"/>
      <c r="Q34"/>
      <c r="R34"/>
      <c r="S34"/>
      <c r="T34"/>
    </row>
    <row r="35" spans="1:20" s="46" customFormat="1" ht="40.200000000000003" customHeight="1">
      <c r="A35" s="213"/>
      <c r="B35" s="205" t="s">
        <v>157</v>
      </c>
      <c r="C35" s="208" t="s">
        <v>78</v>
      </c>
      <c r="D35" s="208" t="s">
        <v>140</v>
      </c>
      <c r="E35" s="208" t="s">
        <v>74</v>
      </c>
      <c r="F35" s="208" t="s">
        <v>77</v>
      </c>
      <c r="G35" s="209" t="s">
        <v>76</v>
      </c>
      <c r="H35" s="210"/>
      <c r="I35" s="210"/>
      <c r="J35" s="210"/>
      <c r="K35" s="210"/>
      <c r="L35" s="210"/>
      <c r="M35" s="210"/>
      <c r="N35" s="211"/>
      <c r="O35"/>
      <c r="P35"/>
      <c r="Q35"/>
      <c r="R35"/>
      <c r="S35"/>
      <c r="T35"/>
    </row>
    <row r="36" spans="1:20" s="46" customFormat="1" ht="13.95" customHeight="1">
      <c r="A36" s="213"/>
      <c r="B36" s="206"/>
      <c r="C36" s="208"/>
      <c r="D36" s="208"/>
      <c r="E36" s="208"/>
      <c r="F36" s="208"/>
      <c r="G36" s="21">
        <v>23</v>
      </c>
      <c r="H36" s="21">
        <v>24</v>
      </c>
      <c r="I36" s="21">
        <v>25</v>
      </c>
      <c r="J36" s="21">
        <v>26</v>
      </c>
      <c r="K36" s="21">
        <v>27</v>
      </c>
      <c r="L36" s="21">
        <v>28</v>
      </c>
      <c r="M36" s="21">
        <v>29</v>
      </c>
      <c r="N36" s="75">
        <v>30</v>
      </c>
      <c r="O36" s="3"/>
      <c r="P36" s="68"/>
      <c r="Q36" s="68"/>
      <c r="R36" s="68"/>
      <c r="S36" s="3"/>
      <c r="T36" s="3"/>
    </row>
    <row r="37" spans="1:20" s="46" customFormat="1" ht="102" customHeight="1">
      <c r="A37" s="213"/>
      <c r="B37" s="207"/>
      <c r="C37" s="208"/>
      <c r="D37" s="208"/>
      <c r="E37" s="208"/>
      <c r="F37" s="208"/>
      <c r="G37" s="64" t="s">
        <v>47</v>
      </c>
      <c r="H37" s="64" t="s">
        <v>48</v>
      </c>
      <c r="I37" s="64" t="s">
        <v>49</v>
      </c>
      <c r="J37" s="64" t="s">
        <v>50</v>
      </c>
      <c r="K37" s="64" t="s">
        <v>51</v>
      </c>
      <c r="L37" s="64" t="s">
        <v>52</v>
      </c>
      <c r="M37" s="64" t="s">
        <v>6</v>
      </c>
      <c r="N37" s="73" t="s">
        <v>53</v>
      </c>
      <c r="O37" s="3"/>
      <c r="P37" s="68"/>
      <c r="Q37" s="68"/>
      <c r="R37" s="68"/>
      <c r="S37" s="3"/>
      <c r="T37" s="3"/>
    </row>
    <row r="38" spans="1:20">
      <c r="A38" s="22">
        <v>1</v>
      </c>
      <c r="B38" s="70" t="s">
        <v>209</v>
      </c>
      <c r="C38" s="150">
        <v>61146400</v>
      </c>
      <c r="D38" s="151"/>
      <c r="E38" s="151">
        <v>61146400</v>
      </c>
      <c r="F38" s="151"/>
      <c r="G38" s="142">
        <v>61146400</v>
      </c>
      <c r="H38" s="142"/>
      <c r="I38" s="142"/>
      <c r="J38" s="142"/>
      <c r="K38" s="142"/>
      <c r="L38" s="142"/>
      <c r="M38" s="142"/>
      <c r="N38" s="144">
        <f t="shared" ref="N38:N40" si="5">SUM(G38:M38)</f>
        <v>61146400</v>
      </c>
      <c r="O38" s="182"/>
      <c r="P38" s="182"/>
    </row>
    <row r="39" spans="1:20">
      <c r="A39" s="22">
        <v>2</v>
      </c>
      <c r="B39" s="70" t="s">
        <v>210</v>
      </c>
      <c r="C39" s="150">
        <v>7322225.4775595004</v>
      </c>
      <c r="D39" s="151"/>
      <c r="E39" s="151">
        <v>4982432.3</v>
      </c>
      <c r="F39" s="151"/>
      <c r="G39" s="142"/>
      <c r="H39" s="142"/>
      <c r="I39" s="142"/>
      <c r="J39" s="142"/>
      <c r="K39" s="142"/>
      <c r="L39" s="142"/>
      <c r="M39" s="142">
        <v>7322225.5</v>
      </c>
      <c r="N39" s="144">
        <f t="shared" si="5"/>
        <v>7322225.5</v>
      </c>
      <c r="O39" s="182"/>
      <c r="P39" s="182"/>
    </row>
    <row r="40" spans="1:20">
      <c r="A40" s="22">
        <v>3</v>
      </c>
      <c r="B40" s="5" t="s">
        <v>52</v>
      </c>
      <c r="C40" s="149">
        <v>-6447969</v>
      </c>
      <c r="D40" s="142"/>
      <c r="E40" s="142">
        <v>-10709091.25</v>
      </c>
      <c r="F40" s="142"/>
      <c r="G40" s="142"/>
      <c r="H40" s="142"/>
      <c r="I40" s="142"/>
      <c r="J40" s="142"/>
      <c r="K40" s="142"/>
      <c r="L40" s="142">
        <v>-6447969</v>
      </c>
      <c r="M40" s="142"/>
      <c r="N40" s="144">
        <f t="shared" si="5"/>
        <v>-6447969</v>
      </c>
      <c r="O40" s="182"/>
      <c r="P40" s="182"/>
    </row>
    <row r="41" spans="1:20" ht="15" thickBot="1">
      <c r="A41" s="61"/>
      <c r="B41" s="105" t="s">
        <v>75</v>
      </c>
      <c r="C41" s="138">
        <f t="shared" ref="C41:N41" si="6">SUM(C38:C40)</f>
        <v>62020656.477559507</v>
      </c>
      <c r="D41" s="138">
        <f t="shared" si="6"/>
        <v>0</v>
      </c>
      <c r="E41" s="138">
        <f t="shared" si="6"/>
        <v>55419741.049999997</v>
      </c>
      <c r="F41" s="138">
        <f t="shared" si="6"/>
        <v>0</v>
      </c>
      <c r="G41" s="138">
        <f t="shared" si="6"/>
        <v>61146400</v>
      </c>
      <c r="H41" s="138">
        <f t="shared" si="6"/>
        <v>0</v>
      </c>
      <c r="I41" s="138">
        <f t="shared" si="6"/>
        <v>0</v>
      </c>
      <c r="J41" s="138">
        <f t="shared" si="6"/>
        <v>0</v>
      </c>
      <c r="K41" s="138">
        <f t="shared" si="6"/>
        <v>0</v>
      </c>
      <c r="L41" s="138">
        <f t="shared" si="6"/>
        <v>-6447969</v>
      </c>
      <c r="M41" s="138">
        <f t="shared" si="6"/>
        <v>7322225.5</v>
      </c>
      <c r="N41" s="139">
        <f t="shared" si="6"/>
        <v>62020656.5</v>
      </c>
      <c r="O41" s="182"/>
      <c r="P41" s="182"/>
    </row>
    <row r="43" spans="1:20">
      <c r="C43" s="182"/>
    </row>
    <row r="44" spans="1:20" s="4" customFormat="1">
      <c r="A44" s="11"/>
      <c r="B44" s="11"/>
      <c r="C44" s="11"/>
      <c r="D44" s="11"/>
      <c r="E44" s="11"/>
      <c r="F44" s="11"/>
      <c r="G44" s="11"/>
      <c r="H44" s="11"/>
      <c r="I44" s="11"/>
      <c r="J44" s="11"/>
      <c r="K44" s="11"/>
      <c r="L44" s="11"/>
      <c r="M44" s="11"/>
      <c r="N44" s="11"/>
      <c r="O44" s="11"/>
      <c r="P44" s="11"/>
      <c r="Q44" s="11"/>
      <c r="R44" s="11"/>
      <c r="S44" s="11"/>
      <c r="T44" s="11"/>
    </row>
    <row r="45" spans="1:20" s="4" customFormat="1">
      <c r="A45" s="11"/>
      <c r="B45" s="11"/>
      <c r="C45" s="11"/>
      <c r="D45" s="11"/>
      <c r="E45" s="11"/>
      <c r="F45" s="11"/>
      <c r="G45" s="11"/>
      <c r="H45" s="11"/>
      <c r="I45" s="11"/>
      <c r="J45" s="11"/>
      <c r="K45" s="11"/>
      <c r="L45" s="11"/>
      <c r="M45" s="11"/>
      <c r="N45" s="11"/>
      <c r="O45" s="11"/>
      <c r="P45" s="11"/>
      <c r="Q45" s="11"/>
      <c r="R45" s="11"/>
      <c r="S45" s="11"/>
      <c r="T45" s="11"/>
    </row>
    <row r="46" spans="1:20" s="4" customFormat="1">
      <c r="A46" s="11"/>
      <c r="B46" s="11"/>
      <c r="C46" s="11"/>
      <c r="D46" s="11"/>
      <c r="E46" s="11"/>
      <c r="F46" s="11"/>
      <c r="G46" s="11"/>
      <c r="H46" s="11"/>
      <c r="I46" s="11"/>
      <c r="J46" s="11"/>
      <c r="K46" s="11"/>
      <c r="L46" s="11"/>
      <c r="M46" s="11"/>
      <c r="N46" s="11"/>
      <c r="O46" s="11"/>
      <c r="P46" s="11"/>
      <c r="Q46" s="11"/>
      <c r="R46" s="11"/>
      <c r="S46" s="11"/>
      <c r="T46" s="11"/>
    </row>
    <row r="51" spans="16:16">
      <c r="P51" s="45"/>
    </row>
  </sheetData>
  <mergeCells count="24">
    <mergeCell ref="A6:A8"/>
    <mergeCell ref="A24:A26"/>
    <mergeCell ref="A35:A37"/>
    <mergeCell ref="G23:P23"/>
    <mergeCell ref="G5:T5"/>
    <mergeCell ref="B6:B8"/>
    <mergeCell ref="C6:C8"/>
    <mergeCell ref="D6:D8"/>
    <mergeCell ref="E6:E8"/>
    <mergeCell ref="F6:F8"/>
    <mergeCell ref="G6:T6"/>
    <mergeCell ref="B24:B26"/>
    <mergeCell ref="C24:C26"/>
    <mergeCell ref="D24:D26"/>
    <mergeCell ref="E24:E26"/>
    <mergeCell ref="F24:F26"/>
    <mergeCell ref="G24:P24"/>
    <mergeCell ref="G34:N34"/>
    <mergeCell ref="B35:B37"/>
    <mergeCell ref="C35:C37"/>
    <mergeCell ref="D35:D37"/>
    <mergeCell ref="E35:E37"/>
    <mergeCell ref="F35:F37"/>
    <mergeCell ref="G35:N35"/>
  </mergeCells>
  <pageMargins left="0.7" right="0.7" top="0.75" bottom="0.75" header="0.3" footer="0.3"/>
  <pageSetup paperSize="9" scale="54" orientation="landscape" horizontalDpi="4294967295" verticalDpi="4294967295" r:id="rId1"/>
  <rowBreaks count="1" manualBreakCount="1">
    <brk id="22"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3"/>
  <sheetViews>
    <sheetView workbookViewId="0">
      <pane xSplit="1" ySplit="6" topLeftCell="B7" activePane="bottomRight" state="frozen"/>
      <selection activeCell="L18" sqref="L18"/>
      <selection pane="topRight" activeCell="L18" sqref="L18"/>
      <selection pane="bottomLeft" activeCell="L18" sqref="L18"/>
      <selection pane="bottomRight" activeCell="B21" sqref="B21"/>
    </sheetView>
  </sheetViews>
  <sheetFormatPr defaultRowHeight="14.4"/>
  <cols>
    <col min="1" max="1" width="10.5546875" style="46" bestFit="1" customWidth="1"/>
    <col min="2" max="2" width="39" style="3" customWidth="1"/>
    <col min="3" max="3" width="31.33203125" style="3" bestFit="1" customWidth="1"/>
    <col min="4" max="5" width="14.5546875" style="3" bestFit="1" customWidth="1"/>
    <col min="6" max="6" width="21.6640625" style="3" customWidth="1"/>
    <col min="7" max="7" width="12" style="3" bestFit="1" customWidth="1"/>
    <col min="8" max="8" width="8" style="3" customWidth="1"/>
  </cols>
  <sheetData>
    <row r="1" spans="1:8">
      <c r="A1" s="7" t="s">
        <v>54</v>
      </c>
      <c r="B1" s="3" t="s">
        <v>214</v>
      </c>
    </row>
    <row r="2" spans="1:8">
      <c r="A2" s="10" t="s">
        <v>55</v>
      </c>
      <c r="B2" s="195">
        <v>43465</v>
      </c>
      <c r="C2" s="10"/>
      <c r="D2" s="10"/>
      <c r="E2" s="10"/>
      <c r="F2" s="10"/>
      <c r="G2" s="10"/>
      <c r="H2" s="10"/>
    </row>
    <row r="3" spans="1:8">
      <c r="A3" s="10"/>
      <c r="B3" s="10"/>
      <c r="C3" s="10"/>
      <c r="D3" s="10"/>
      <c r="E3" s="10"/>
      <c r="F3" s="10"/>
      <c r="G3" s="10"/>
      <c r="H3" s="10"/>
    </row>
    <row r="4" spans="1:8" ht="15" thickBot="1">
      <c r="A4" s="133" t="s">
        <v>171</v>
      </c>
      <c r="B4" s="16" t="s">
        <v>93</v>
      </c>
    </row>
    <row r="5" spans="1:8" ht="14.4" customHeight="1">
      <c r="A5" s="223"/>
      <c r="B5" s="218" t="s">
        <v>92</v>
      </c>
      <c r="C5" s="220" t="s">
        <v>136</v>
      </c>
      <c r="D5" s="218" t="s">
        <v>91</v>
      </c>
      <c r="E5" s="218"/>
      <c r="F5" s="218"/>
      <c r="G5" s="218"/>
      <c r="H5" s="221" t="s">
        <v>90</v>
      </c>
    </row>
    <row r="6" spans="1:8" ht="41.4">
      <c r="A6" s="224"/>
      <c r="B6" s="219"/>
      <c r="C6" s="205"/>
      <c r="D6" s="14" t="s">
        <v>89</v>
      </c>
      <c r="E6" s="14" t="s">
        <v>88</v>
      </c>
      <c r="F6" s="14" t="s">
        <v>87</v>
      </c>
      <c r="G6" s="14" t="s">
        <v>86</v>
      </c>
      <c r="H6" s="222"/>
    </row>
    <row r="7" spans="1:8">
      <c r="A7" s="77">
        <v>1</v>
      </c>
      <c r="B7" s="47"/>
      <c r="C7" s="41" t="s">
        <v>85</v>
      </c>
      <c r="D7" s="5"/>
      <c r="E7" s="5"/>
      <c r="F7" s="5"/>
      <c r="G7" s="41" t="s">
        <v>82</v>
      </c>
      <c r="H7" s="40"/>
    </row>
    <row r="8" spans="1:8">
      <c r="A8" s="78">
        <v>2</v>
      </c>
      <c r="B8" s="47"/>
      <c r="C8" s="41" t="s">
        <v>84</v>
      </c>
      <c r="D8" s="5"/>
      <c r="E8" s="5"/>
      <c r="F8" s="41" t="s">
        <v>82</v>
      </c>
      <c r="G8" s="5"/>
      <c r="H8" s="40"/>
    </row>
    <row r="9" spans="1:8">
      <c r="A9" s="77">
        <v>3</v>
      </c>
      <c r="B9" s="47"/>
      <c r="C9" s="41" t="s">
        <v>83</v>
      </c>
      <c r="D9" s="5"/>
      <c r="E9" s="5"/>
      <c r="F9" s="5"/>
      <c r="G9" s="41" t="s">
        <v>82</v>
      </c>
      <c r="H9" s="40"/>
    </row>
    <row r="10" spans="1:8">
      <c r="A10" s="78"/>
      <c r="B10" s="47"/>
      <c r="C10" s="41"/>
      <c r="D10" s="5"/>
      <c r="E10" s="5"/>
      <c r="F10" s="5"/>
      <c r="G10" s="5"/>
      <c r="H10" s="40"/>
    </row>
    <row r="11" spans="1:8">
      <c r="A11" s="77"/>
      <c r="B11" s="47"/>
      <c r="C11" s="41"/>
      <c r="D11" s="5"/>
      <c r="E11" s="5"/>
      <c r="F11" s="5"/>
      <c r="G11" s="5"/>
      <c r="H11" s="40"/>
    </row>
    <row r="12" spans="1:8" ht="15" thickBot="1">
      <c r="A12" s="79"/>
      <c r="B12" s="74"/>
      <c r="C12" s="80"/>
      <c r="D12" s="58"/>
      <c r="E12" s="58"/>
      <c r="F12" s="58"/>
      <c r="G12" s="58"/>
      <c r="H12" s="81"/>
    </row>
    <row r="13" spans="1:8">
      <c r="A13" s="7"/>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9"/>
  <sheetViews>
    <sheetView zoomScaleNormal="100" workbookViewId="0">
      <selection activeCell="B23" sqref="B23"/>
    </sheetView>
  </sheetViews>
  <sheetFormatPr defaultColWidth="9.109375" defaultRowHeight="13.8"/>
  <cols>
    <col min="1" max="1" width="10.5546875" style="3" bestFit="1" customWidth="1"/>
    <col min="2" max="2" width="70.109375" style="3" customWidth="1"/>
    <col min="3" max="5" width="10.6640625" style="3" customWidth="1"/>
    <col min="6" max="16384" width="9.109375" style="3"/>
  </cols>
  <sheetData>
    <row r="1" spans="1:12">
      <c r="A1" s="131" t="s">
        <v>54</v>
      </c>
      <c r="B1" s="131" t="s">
        <v>214</v>
      </c>
    </row>
    <row r="2" spans="1:12">
      <c r="A2" s="131" t="s">
        <v>55</v>
      </c>
      <c r="B2" s="190">
        <v>43465</v>
      </c>
    </row>
    <row r="3" spans="1:12">
      <c r="A3" s="68"/>
      <c r="B3" s="131"/>
    </row>
    <row r="4" spans="1:12" ht="14.4" thickBot="1">
      <c r="A4" s="132" t="s">
        <v>172</v>
      </c>
      <c r="B4" s="48" t="s">
        <v>149</v>
      </c>
      <c r="C4" s="28"/>
      <c r="D4" s="8"/>
      <c r="E4" s="8"/>
      <c r="F4" s="8"/>
      <c r="G4" s="8"/>
      <c r="H4" s="8"/>
      <c r="I4" s="8"/>
      <c r="J4" s="8"/>
      <c r="K4" s="8"/>
      <c r="L4" s="8"/>
    </row>
    <row r="5" spans="1:12">
      <c r="A5" s="130"/>
      <c r="B5" s="60"/>
      <c r="C5" s="191">
        <v>43465</v>
      </c>
      <c r="D5" s="191">
        <v>43100</v>
      </c>
      <c r="E5" s="194" t="s">
        <v>215</v>
      </c>
      <c r="F5" s="8"/>
    </row>
    <row r="6" spans="1:12">
      <c r="A6" s="22">
        <v>1</v>
      </c>
      <c r="B6" s="5" t="s">
        <v>10</v>
      </c>
      <c r="C6" s="142">
        <v>56162.58</v>
      </c>
      <c r="D6" s="142">
        <v>0</v>
      </c>
      <c r="E6" s="152">
        <v>0</v>
      </c>
      <c r="F6" s="8"/>
    </row>
    <row r="7" spans="1:12">
      <c r="A7" s="22">
        <v>2</v>
      </c>
      <c r="B7" s="27" t="s">
        <v>123</v>
      </c>
      <c r="C7" s="142">
        <v>56162.58</v>
      </c>
      <c r="D7" s="142">
        <v>0</v>
      </c>
      <c r="E7" s="152">
        <v>0</v>
      </c>
      <c r="F7" s="8"/>
    </row>
    <row r="8" spans="1:12">
      <c r="A8" s="22">
        <v>3</v>
      </c>
      <c r="B8" s="5" t="s">
        <v>145</v>
      </c>
      <c r="C8" s="142">
        <v>1</v>
      </c>
      <c r="D8" s="142">
        <v>0</v>
      </c>
      <c r="E8" s="152">
        <v>0</v>
      </c>
    </row>
    <row r="9" spans="1:12" ht="14.4" thickBot="1">
      <c r="A9" s="61">
        <v>4</v>
      </c>
      <c r="B9" s="58" t="s">
        <v>112</v>
      </c>
      <c r="C9" s="153">
        <v>56162.58</v>
      </c>
      <c r="D9" s="153">
        <v>0</v>
      </c>
      <c r="E9" s="154">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11"/>
  <sheetViews>
    <sheetView zoomScaleNormal="100" workbookViewId="0">
      <selection activeCell="A23" sqref="A23"/>
    </sheetView>
  </sheetViews>
  <sheetFormatPr defaultColWidth="9.109375" defaultRowHeight="13.8"/>
  <cols>
    <col min="1" max="1" width="10.5546875" style="3" bestFit="1" customWidth="1"/>
    <col min="2" max="2" width="52.5546875" style="3" customWidth="1"/>
    <col min="3" max="5" width="10.44140625" style="3" bestFit="1" customWidth="1"/>
    <col min="6" max="6" width="24.109375" style="3" customWidth="1"/>
    <col min="7" max="7" width="27.5546875" style="3" customWidth="1"/>
    <col min="8" max="16384" width="9.109375" style="3"/>
  </cols>
  <sheetData>
    <row r="1" spans="1:8">
      <c r="A1" s="3" t="s">
        <v>54</v>
      </c>
      <c r="B1" s="3" t="s">
        <v>214</v>
      </c>
    </row>
    <row r="2" spans="1:8">
      <c r="A2" s="8" t="s">
        <v>55</v>
      </c>
      <c r="B2" s="196">
        <v>43465</v>
      </c>
      <c r="C2" s="8"/>
      <c r="D2" s="8"/>
      <c r="E2" s="8"/>
      <c r="F2" s="8"/>
      <c r="G2" s="8"/>
      <c r="H2" s="8"/>
    </row>
    <row r="3" spans="1:8">
      <c r="A3" s="8"/>
      <c r="B3" s="8"/>
      <c r="C3" s="8"/>
      <c r="D3" s="8"/>
      <c r="E3" s="8"/>
      <c r="F3" s="8"/>
      <c r="G3" s="8"/>
      <c r="H3" s="8"/>
    </row>
    <row r="4" spans="1:8" ht="14.4" thickBot="1">
      <c r="A4" s="132" t="s">
        <v>173</v>
      </c>
      <c r="B4" s="49" t="s">
        <v>124</v>
      </c>
      <c r="F4" s="8"/>
      <c r="G4" s="8"/>
      <c r="H4" s="8"/>
    </row>
    <row r="5" spans="1:8">
      <c r="A5" s="82"/>
      <c r="B5" s="60"/>
      <c r="C5" s="60" t="s">
        <v>0</v>
      </c>
      <c r="D5" s="60" t="s">
        <v>1</v>
      </c>
      <c r="E5" s="60" t="s">
        <v>2</v>
      </c>
      <c r="F5" s="60" t="s">
        <v>3</v>
      </c>
      <c r="G5" s="26" t="s">
        <v>4</v>
      </c>
      <c r="H5" s="8"/>
    </row>
    <row r="6" spans="1:8" s="11" customFormat="1" ht="82.8">
      <c r="A6" s="106"/>
      <c r="B6" s="23"/>
      <c r="C6" s="192">
        <v>43465</v>
      </c>
      <c r="D6" s="192">
        <v>43100</v>
      </c>
      <c r="E6" s="192">
        <v>42735</v>
      </c>
      <c r="F6" s="67" t="s">
        <v>137</v>
      </c>
      <c r="G6" s="108" t="s">
        <v>138</v>
      </c>
      <c r="H6" s="107"/>
    </row>
    <row r="7" spans="1:8">
      <c r="A7" s="83">
        <v>1</v>
      </c>
      <c r="B7" s="5" t="s">
        <v>56</v>
      </c>
      <c r="C7" s="142">
        <v>2810055.8099999996</v>
      </c>
      <c r="D7" s="142">
        <v>2279841.3600000003</v>
      </c>
      <c r="E7" s="142">
        <v>2546717.4299999997</v>
      </c>
      <c r="F7" s="225"/>
      <c r="G7" s="226"/>
      <c r="H7" s="8"/>
    </row>
    <row r="8" spans="1:8">
      <c r="A8" s="83">
        <v>2</v>
      </c>
      <c r="B8" s="50" t="s">
        <v>12</v>
      </c>
      <c r="C8" s="142">
        <v>2144181.92</v>
      </c>
      <c r="D8" s="142">
        <v>1073458.1200000001</v>
      </c>
      <c r="E8" s="142">
        <v>132888.21000000022</v>
      </c>
      <c r="F8" s="227"/>
      <c r="G8" s="228"/>
    </row>
    <row r="9" spans="1:8">
      <c r="A9" s="83">
        <v>3</v>
      </c>
      <c r="B9" s="51" t="s">
        <v>146</v>
      </c>
      <c r="C9" s="142">
        <v>22121.18</v>
      </c>
      <c r="D9" s="142">
        <v>-303209.83</v>
      </c>
      <c r="E9" s="142">
        <v>-762127.44</v>
      </c>
      <c r="F9" s="229"/>
      <c r="G9" s="230"/>
    </row>
    <row r="10" spans="1:8" ht="14.4" thickBot="1">
      <c r="A10" s="84">
        <v>4</v>
      </c>
      <c r="B10" s="85" t="s">
        <v>57</v>
      </c>
      <c r="C10" s="153">
        <f>C7+C8-C9</f>
        <v>4932116.55</v>
      </c>
      <c r="D10" s="153">
        <f>D7+D8-D9</f>
        <v>3656509.3100000005</v>
      </c>
      <c r="E10" s="153">
        <f>E7+E8-E9</f>
        <v>3441733.08</v>
      </c>
      <c r="F10" s="155">
        <f>SUMIF(C10:E10, "&gt;=0",C10:E10)/3</f>
        <v>4010119.6466666665</v>
      </c>
      <c r="G10" s="156">
        <f>F10*15%/8%</f>
        <v>7518974.3374999985</v>
      </c>
    </row>
    <row r="11" spans="1:8">
      <c r="A11" s="24"/>
      <c r="B11" s="8"/>
      <c r="C11" s="8"/>
      <c r="D11" s="8"/>
      <c r="E11" s="8"/>
      <c r="F11" s="182"/>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2"/>
  <sheetViews>
    <sheetView zoomScaleNormal="100" workbookViewId="0">
      <selection activeCell="C25" sqref="C25"/>
    </sheetView>
  </sheetViews>
  <sheetFormatPr defaultColWidth="9.109375" defaultRowHeight="13.8"/>
  <cols>
    <col min="1" max="1" width="10.5546875" style="29" bestFit="1" customWidth="1"/>
    <col min="2" max="2" width="16.33203125" style="3" customWidth="1"/>
    <col min="3" max="3" width="42.88671875" style="3" customWidth="1"/>
    <col min="4" max="5" width="33.44140625" style="3" customWidth="1"/>
    <col min="6" max="6" width="38.88671875" style="3" customWidth="1"/>
    <col min="7" max="16384" width="9.109375" style="3"/>
  </cols>
  <sheetData>
    <row r="1" spans="1:9">
      <c r="A1" s="2" t="s">
        <v>54</v>
      </c>
      <c r="B1" s="3" t="str">
        <f>'23. OR2'!B1</f>
        <v>სს სილქ როუდ ბანკი</v>
      </c>
    </row>
    <row r="2" spans="1:9">
      <c r="A2" s="2" t="s">
        <v>55</v>
      </c>
      <c r="B2" s="197">
        <f>'23. OR2'!B2</f>
        <v>43465</v>
      </c>
    </row>
    <row r="3" spans="1:9">
      <c r="A3" s="2"/>
    </row>
    <row r="4" spans="1:9" ht="14.4" thickBot="1">
      <c r="A4" s="132" t="s">
        <v>174</v>
      </c>
      <c r="B4" s="30" t="s">
        <v>189</v>
      </c>
      <c r="D4" s="13"/>
      <c r="E4" s="13"/>
      <c r="F4" s="13"/>
    </row>
    <row r="5" spans="1:9" s="9" customFormat="1" ht="16.5" customHeight="1">
      <c r="A5" s="86"/>
      <c r="B5" s="87"/>
      <c r="C5" s="87"/>
      <c r="D5" s="95" t="s">
        <v>159</v>
      </c>
      <c r="E5" s="95" t="s">
        <v>160</v>
      </c>
      <c r="F5" s="96" t="s">
        <v>113</v>
      </c>
    </row>
    <row r="6" spans="1:9" ht="15" customHeight="1">
      <c r="A6" s="88">
        <v>1</v>
      </c>
      <c r="B6" s="231" t="s">
        <v>18</v>
      </c>
      <c r="C6" s="17" t="s">
        <v>15</v>
      </c>
      <c r="D6" s="163">
        <v>3</v>
      </c>
      <c r="E6" s="163">
        <v>1</v>
      </c>
      <c r="F6" s="164"/>
    </row>
    <row r="7" spans="1:9" ht="15" customHeight="1">
      <c r="A7" s="88">
        <v>2</v>
      </c>
      <c r="B7" s="231"/>
      <c r="C7" s="17" t="s">
        <v>119</v>
      </c>
      <c r="D7" s="157">
        <f>D8+D10+D12</f>
        <v>367260.01</v>
      </c>
      <c r="E7" s="157">
        <f>E8+E10+E12</f>
        <v>6250</v>
      </c>
      <c r="F7" s="157">
        <f>F8+F10+F12</f>
        <v>84840</v>
      </c>
    </row>
    <row r="8" spans="1:9" ht="15" customHeight="1">
      <c r="A8" s="88">
        <v>3</v>
      </c>
      <c r="B8" s="231"/>
      <c r="C8" s="31" t="s">
        <v>114</v>
      </c>
      <c r="D8" s="200">
        <v>366000.01</v>
      </c>
      <c r="E8" s="163">
        <v>6250</v>
      </c>
      <c r="F8" s="164">
        <v>84000</v>
      </c>
      <c r="G8" s="8"/>
      <c r="H8" s="8"/>
    </row>
    <row r="9" spans="1:9" ht="15" customHeight="1">
      <c r="A9" s="89">
        <v>4</v>
      </c>
      <c r="B9" s="231"/>
      <c r="C9" s="32" t="s">
        <v>16</v>
      </c>
      <c r="D9" s="163"/>
      <c r="E9" s="163"/>
      <c r="F9" s="164"/>
      <c r="G9" s="8"/>
      <c r="H9" s="8"/>
    </row>
    <row r="10" spans="1:9" ht="30" customHeight="1">
      <c r="A10" s="89">
        <v>5</v>
      </c>
      <c r="B10" s="231"/>
      <c r="C10" s="31" t="s">
        <v>17</v>
      </c>
      <c r="D10" s="163"/>
      <c r="E10" s="163"/>
      <c r="F10" s="164"/>
    </row>
    <row r="11" spans="1:9" ht="15" customHeight="1">
      <c r="A11" s="89">
        <v>6</v>
      </c>
      <c r="B11" s="231"/>
      <c r="C11" s="32" t="s">
        <v>16</v>
      </c>
      <c r="D11" s="163"/>
      <c r="E11" s="163"/>
      <c r="F11" s="164"/>
    </row>
    <row r="12" spans="1:9" ht="15" customHeight="1">
      <c r="A12" s="89">
        <v>7</v>
      </c>
      <c r="B12" s="231"/>
      <c r="C12" s="31" t="s">
        <v>148</v>
      </c>
      <c r="D12" s="163">
        <v>1260</v>
      </c>
      <c r="E12" s="163"/>
      <c r="F12" s="164">
        <v>840</v>
      </c>
    </row>
    <row r="13" spans="1:9" ht="15" customHeight="1">
      <c r="A13" s="89">
        <v>8</v>
      </c>
      <c r="B13" s="231"/>
      <c r="C13" s="32" t="s">
        <v>16</v>
      </c>
      <c r="D13" s="163"/>
      <c r="E13" s="163"/>
      <c r="F13" s="164"/>
    </row>
    <row r="14" spans="1:9" ht="15" customHeight="1">
      <c r="A14" s="89">
        <v>9</v>
      </c>
      <c r="B14" s="231" t="s">
        <v>167</v>
      </c>
      <c r="C14" s="17" t="s">
        <v>15</v>
      </c>
      <c r="D14" s="165"/>
      <c r="E14" s="165"/>
      <c r="F14" s="166"/>
      <c r="I14" s="18"/>
    </row>
    <row r="15" spans="1:9" ht="15" customHeight="1">
      <c r="A15" s="89">
        <v>10</v>
      </c>
      <c r="B15" s="231"/>
      <c r="C15" s="17" t="s">
        <v>168</v>
      </c>
      <c r="D15" s="159">
        <f>D16+D18+D20</f>
        <v>0</v>
      </c>
      <c r="E15" s="159">
        <f>E16+E18+E20</f>
        <v>0</v>
      </c>
      <c r="F15" s="160"/>
    </row>
    <row r="16" spans="1:9" ht="15" customHeight="1">
      <c r="A16" s="89">
        <v>11</v>
      </c>
      <c r="B16" s="231"/>
      <c r="C16" s="31" t="s">
        <v>115</v>
      </c>
      <c r="D16" s="165"/>
      <c r="E16" s="165"/>
      <c r="F16" s="166"/>
    </row>
    <row r="17" spans="1:6" ht="15" customHeight="1">
      <c r="A17" s="89">
        <v>12</v>
      </c>
      <c r="B17" s="231"/>
      <c r="C17" s="32" t="s">
        <v>16</v>
      </c>
      <c r="D17" s="163"/>
      <c r="E17" s="163"/>
      <c r="F17" s="164"/>
    </row>
    <row r="18" spans="1:6" ht="30" customHeight="1">
      <c r="A18" s="89">
        <v>13</v>
      </c>
      <c r="B18" s="231"/>
      <c r="C18" s="31" t="s">
        <v>17</v>
      </c>
      <c r="D18" s="165"/>
      <c r="E18" s="165"/>
      <c r="F18" s="166"/>
    </row>
    <row r="19" spans="1:6" ht="15" customHeight="1">
      <c r="A19" s="89">
        <v>14</v>
      </c>
      <c r="B19" s="231"/>
      <c r="C19" s="32" t="s">
        <v>16</v>
      </c>
      <c r="D19" s="165"/>
      <c r="E19" s="165"/>
      <c r="F19" s="166"/>
    </row>
    <row r="20" spans="1:6" ht="15" customHeight="1">
      <c r="A20" s="89">
        <v>15</v>
      </c>
      <c r="B20" s="231"/>
      <c r="C20" s="31" t="s">
        <v>148</v>
      </c>
      <c r="D20" s="165"/>
      <c r="E20" s="165"/>
      <c r="F20" s="166"/>
    </row>
    <row r="21" spans="1:6" ht="15" customHeight="1">
      <c r="A21" s="89">
        <v>16</v>
      </c>
      <c r="B21" s="231"/>
      <c r="C21" s="32" t="s">
        <v>16</v>
      </c>
      <c r="D21" s="165"/>
      <c r="E21" s="165"/>
      <c r="F21" s="166"/>
    </row>
    <row r="22" spans="1:6" ht="15" customHeight="1" thickBot="1">
      <c r="A22" s="90">
        <v>17</v>
      </c>
      <c r="B22" s="232" t="s">
        <v>118</v>
      </c>
      <c r="C22" s="232"/>
      <c r="D22" s="161">
        <f>D7+D15</f>
        <v>367260.01</v>
      </c>
      <c r="E22" s="161">
        <f>E7+E15</f>
        <v>6250</v>
      </c>
      <c r="F22" s="162"/>
    </row>
  </sheetData>
  <mergeCells count="3">
    <mergeCell ref="B6:B13"/>
    <mergeCell ref="B14:B21"/>
    <mergeCell ref="B22:C2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0"/>
  <sheetViews>
    <sheetView zoomScaleNormal="100" workbookViewId="0">
      <selection activeCell="A14" sqref="A14:A19"/>
    </sheetView>
  </sheetViews>
  <sheetFormatPr defaultColWidth="9.109375" defaultRowHeight="13.8"/>
  <cols>
    <col min="1" max="1" width="35.109375" style="3" customWidth="1"/>
    <col min="2" max="2" width="45.88671875" style="3" customWidth="1"/>
    <col min="3" max="4" width="29.44140625" style="3" customWidth="1"/>
    <col min="5" max="5" width="28.44140625" style="3" customWidth="1"/>
    <col min="6" max="6" width="14" style="3" bestFit="1" customWidth="1"/>
    <col min="7" max="7" width="14.6640625" style="3" customWidth="1"/>
    <col min="8" max="8" width="26.44140625" style="3" customWidth="1"/>
    <col min="9" max="9" width="16.109375" style="3" bestFit="1" customWidth="1"/>
    <col min="10" max="10" width="14" style="3" bestFit="1" customWidth="1"/>
    <col min="11" max="11" width="14.6640625" style="3" customWidth="1"/>
    <col min="12" max="12" width="26.88671875" style="3" customWidth="1"/>
    <col min="13" max="16384" width="9.109375" style="3"/>
  </cols>
  <sheetData>
    <row r="1" spans="1:12">
      <c r="A1" s="3" t="s">
        <v>54</v>
      </c>
      <c r="B1" s="3" t="str">
        <f>'24. Rem1'!B1</f>
        <v>სს სილქ როუდ ბანკი</v>
      </c>
    </row>
    <row r="2" spans="1:12">
      <c r="A2" s="3" t="s">
        <v>55</v>
      </c>
      <c r="B2" s="198">
        <f>'24. Rem1'!B2</f>
        <v>43465</v>
      </c>
      <c r="C2" s="33"/>
      <c r="D2" s="33"/>
      <c r="E2" s="33"/>
      <c r="F2" s="33"/>
      <c r="G2" s="33"/>
      <c r="H2" s="33"/>
      <c r="I2" s="33"/>
      <c r="J2" s="33"/>
      <c r="K2" s="33"/>
      <c r="L2" s="33"/>
    </row>
    <row r="3" spans="1:12">
      <c r="B3" s="33"/>
      <c r="C3" s="33"/>
      <c r="D3" s="33"/>
      <c r="E3" s="33"/>
      <c r="F3" s="33"/>
      <c r="G3" s="33"/>
      <c r="H3" s="33"/>
      <c r="I3" s="33"/>
      <c r="J3" s="33"/>
      <c r="K3" s="33"/>
      <c r="L3" s="33"/>
    </row>
    <row r="4" spans="1:12" ht="14.4" thickBot="1">
      <c r="A4" s="132" t="s">
        <v>175</v>
      </c>
      <c r="B4" s="33" t="s">
        <v>126</v>
      </c>
      <c r="C4" s="34"/>
      <c r="D4" s="34"/>
      <c r="E4" s="34"/>
      <c r="F4" s="34"/>
      <c r="G4" s="34"/>
      <c r="H4" s="34"/>
      <c r="I4" s="34"/>
      <c r="J4" s="34"/>
      <c r="K4" s="34"/>
      <c r="L4" s="34"/>
    </row>
    <row r="5" spans="1:12" ht="30">
      <c r="A5" s="25"/>
      <c r="B5" s="60"/>
      <c r="C5" s="111" t="s">
        <v>159</v>
      </c>
      <c r="D5" s="111" t="s">
        <v>160</v>
      </c>
      <c r="E5" s="112" t="s">
        <v>129</v>
      </c>
      <c r="F5" s="34"/>
      <c r="G5" s="34"/>
      <c r="H5" s="34"/>
      <c r="I5" s="34"/>
      <c r="J5" s="34"/>
      <c r="K5" s="34"/>
      <c r="L5" s="34"/>
    </row>
    <row r="6" spans="1:12">
      <c r="A6" s="233" t="s">
        <v>19</v>
      </c>
      <c r="B6" s="114" t="s">
        <v>15</v>
      </c>
      <c r="C6" s="142"/>
      <c r="D6" s="142"/>
      <c r="E6" s="152"/>
      <c r="F6" s="34"/>
      <c r="G6" s="34"/>
      <c r="H6" s="34"/>
      <c r="I6" s="34"/>
      <c r="J6" s="34"/>
      <c r="K6" s="34"/>
      <c r="L6" s="34"/>
    </row>
    <row r="7" spans="1:12" ht="15">
      <c r="A7" s="233"/>
      <c r="B7" s="113" t="s">
        <v>117</v>
      </c>
      <c r="C7" s="142"/>
      <c r="D7" s="142"/>
      <c r="E7" s="152"/>
      <c r="F7" s="34"/>
      <c r="G7" s="34"/>
      <c r="H7" s="34"/>
      <c r="I7" s="34"/>
      <c r="J7" s="34"/>
      <c r="K7" s="34"/>
      <c r="L7" s="34"/>
    </row>
    <row r="8" spans="1:12" ht="15">
      <c r="A8" s="233" t="s">
        <v>73</v>
      </c>
      <c r="B8" s="113" t="s">
        <v>15</v>
      </c>
      <c r="C8" s="142"/>
      <c r="D8" s="142"/>
      <c r="E8" s="152"/>
      <c r="F8" s="34"/>
      <c r="G8" s="34"/>
      <c r="H8" s="34"/>
      <c r="I8" s="34"/>
      <c r="J8" s="34"/>
      <c r="K8" s="34"/>
      <c r="L8" s="34"/>
    </row>
    <row r="9" spans="1:12" ht="15">
      <c r="A9" s="233"/>
      <c r="B9" s="113" t="s">
        <v>13</v>
      </c>
      <c r="C9" s="167">
        <f>C10+C11+C12+C13</f>
        <v>0</v>
      </c>
      <c r="D9" s="167">
        <f>D10+D11+D12+D13</f>
        <v>0</v>
      </c>
      <c r="E9" s="167">
        <f>E10+E11+E12+E13</f>
        <v>0</v>
      </c>
      <c r="F9" s="34"/>
      <c r="G9" s="34"/>
      <c r="H9" s="34"/>
      <c r="I9" s="34"/>
      <c r="J9" s="34"/>
      <c r="K9" s="34"/>
      <c r="L9" s="34"/>
    </row>
    <row r="10" spans="1:12" ht="15">
      <c r="A10" s="233"/>
      <c r="B10" s="115" t="s">
        <v>20</v>
      </c>
      <c r="C10" s="142"/>
      <c r="D10" s="142"/>
      <c r="E10" s="152"/>
      <c r="F10" s="34"/>
      <c r="G10" s="34"/>
      <c r="H10" s="34"/>
      <c r="I10" s="34"/>
      <c r="J10" s="34"/>
      <c r="K10" s="34"/>
      <c r="L10" s="34"/>
    </row>
    <row r="11" spans="1:12" ht="15">
      <c r="A11" s="233"/>
      <c r="B11" s="115" t="s">
        <v>154</v>
      </c>
      <c r="C11" s="142"/>
      <c r="D11" s="142"/>
      <c r="E11" s="152"/>
      <c r="F11" s="34"/>
      <c r="G11" s="34"/>
      <c r="H11" s="34"/>
      <c r="I11" s="34"/>
      <c r="J11" s="34"/>
      <c r="K11" s="34"/>
      <c r="L11" s="34"/>
    </row>
    <row r="12" spans="1:12" ht="30">
      <c r="A12" s="233"/>
      <c r="B12" s="115" t="s">
        <v>155</v>
      </c>
      <c r="C12" s="142"/>
      <c r="D12" s="142"/>
      <c r="E12" s="152"/>
      <c r="F12" s="34"/>
      <c r="G12" s="34"/>
      <c r="H12" s="34"/>
      <c r="I12" s="34"/>
      <c r="J12" s="34"/>
      <c r="K12" s="34"/>
      <c r="L12" s="34"/>
    </row>
    <row r="13" spans="1:12" ht="15">
      <c r="A13" s="233"/>
      <c r="B13" s="115" t="s">
        <v>156</v>
      </c>
      <c r="C13" s="142"/>
      <c r="D13" s="142"/>
      <c r="E13" s="152"/>
      <c r="F13" s="34"/>
      <c r="G13" s="34"/>
      <c r="H13" s="34"/>
      <c r="I13" s="34"/>
      <c r="J13" s="34"/>
      <c r="K13" s="34"/>
      <c r="L13" s="34"/>
    </row>
    <row r="14" spans="1:12" ht="15">
      <c r="A14" s="233" t="s">
        <v>158</v>
      </c>
      <c r="B14" s="113" t="s">
        <v>15</v>
      </c>
      <c r="C14" s="142"/>
      <c r="D14" s="142"/>
      <c r="E14" s="152"/>
      <c r="F14" s="34"/>
      <c r="G14" s="34"/>
      <c r="H14" s="34"/>
      <c r="I14" s="34"/>
      <c r="J14" s="34"/>
      <c r="K14" s="34"/>
      <c r="L14" s="34"/>
    </row>
    <row r="15" spans="1:12" ht="15">
      <c r="A15" s="233"/>
      <c r="B15" s="113" t="s">
        <v>13</v>
      </c>
      <c r="C15" s="167">
        <f>C16+C17+C18+C19</f>
        <v>0</v>
      </c>
      <c r="D15" s="167">
        <f>D16+D17+D18+D19</f>
        <v>0</v>
      </c>
      <c r="E15" s="167">
        <f>E16+E17+E18+E19</f>
        <v>0</v>
      </c>
      <c r="F15" s="34"/>
      <c r="G15" s="34"/>
      <c r="H15" s="34"/>
      <c r="I15" s="34"/>
      <c r="J15" s="34"/>
      <c r="K15" s="34"/>
      <c r="L15" s="34"/>
    </row>
    <row r="16" spans="1:12" ht="15">
      <c r="A16" s="233"/>
      <c r="B16" s="115" t="s">
        <v>20</v>
      </c>
      <c r="C16" s="142"/>
      <c r="D16" s="142"/>
      <c r="E16" s="152"/>
      <c r="F16" s="34"/>
      <c r="G16" s="34"/>
      <c r="H16" s="34"/>
      <c r="I16" s="34"/>
      <c r="J16" s="34"/>
      <c r="K16" s="34"/>
      <c r="L16" s="34"/>
    </row>
    <row r="17" spans="1:12" ht="15">
      <c r="A17" s="234"/>
      <c r="B17" s="119" t="s">
        <v>154</v>
      </c>
      <c r="C17" s="168"/>
      <c r="D17" s="168"/>
      <c r="E17" s="169"/>
      <c r="F17" s="34"/>
      <c r="G17" s="34"/>
      <c r="H17" s="34"/>
      <c r="I17" s="34"/>
      <c r="J17" s="34"/>
      <c r="K17" s="34"/>
      <c r="L17" s="34"/>
    </row>
    <row r="18" spans="1:12" ht="30">
      <c r="A18" s="234"/>
      <c r="B18" s="119" t="s">
        <v>155</v>
      </c>
      <c r="C18" s="168"/>
      <c r="D18" s="168"/>
      <c r="E18" s="169"/>
      <c r="F18" s="34"/>
      <c r="G18" s="34"/>
      <c r="H18" s="34"/>
      <c r="I18" s="34"/>
      <c r="J18" s="34"/>
      <c r="K18" s="34"/>
      <c r="L18" s="34"/>
    </row>
    <row r="19" spans="1:12" ht="15.6" thickBot="1">
      <c r="A19" s="235"/>
      <c r="B19" s="116" t="s">
        <v>156</v>
      </c>
      <c r="C19" s="153"/>
      <c r="D19" s="153"/>
      <c r="E19" s="154"/>
      <c r="F19" s="34"/>
      <c r="G19" s="34"/>
      <c r="H19" s="34"/>
      <c r="I19" s="34"/>
      <c r="J19" s="34"/>
      <c r="K19" s="34"/>
      <c r="L19" s="34"/>
    </row>
    <row r="20" spans="1:12">
      <c r="A20" s="33"/>
      <c r="B20" s="34"/>
      <c r="C20" s="34"/>
      <c r="D20" s="34"/>
      <c r="E20" s="34"/>
      <c r="F20" s="34"/>
      <c r="G20" s="34"/>
      <c r="H20" s="34"/>
      <c r="I20" s="34"/>
      <c r="J20" s="34"/>
      <c r="K20" s="34"/>
      <c r="L20" s="34"/>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22"/>
  <sheetViews>
    <sheetView zoomScaleNormal="100" workbookViewId="0">
      <pane xSplit="2" ySplit="6" topLeftCell="C7" activePane="bottomRight" state="frozen"/>
      <selection activeCell="L18" sqref="L18"/>
      <selection pane="topRight" activeCell="L18" sqref="L18"/>
      <selection pane="bottomLeft" activeCell="L18" sqref="L18"/>
      <selection pane="bottomRight" activeCell="A20" sqref="A20"/>
    </sheetView>
  </sheetViews>
  <sheetFormatPr defaultColWidth="9.109375" defaultRowHeight="13.8"/>
  <cols>
    <col min="1" max="1" width="10.5546875" style="3" bestFit="1" customWidth="1"/>
    <col min="2" max="2" width="54.6640625" style="3" customWidth="1"/>
    <col min="3" max="3" width="26.6640625" style="3" customWidth="1"/>
    <col min="4" max="4" width="32.88671875" style="3" customWidth="1"/>
    <col min="5" max="5" width="26.6640625" style="3" customWidth="1"/>
    <col min="6" max="6" width="25.5546875" style="3" customWidth="1"/>
    <col min="7" max="7" width="28.109375" style="3" customWidth="1"/>
    <col min="8" max="16384" width="9.109375" style="3"/>
  </cols>
  <sheetData>
    <row r="1" spans="1:7">
      <c r="A1" s="3" t="s">
        <v>54</v>
      </c>
      <c r="B1" s="3" t="str">
        <f>'25. Rem 2'!B1</f>
        <v>სს სილქ როუდ ბანკი</v>
      </c>
    </row>
    <row r="2" spans="1:7">
      <c r="A2" s="3" t="s">
        <v>55</v>
      </c>
      <c r="B2" s="197">
        <f>'25. Rem 2'!B2</f>
        <v>43465</v>
      </c>
    </row>
    <row r="3" spans="1:7">
      <c r="B3" s="15"/>
    </row>
    <row r="4" spans="1:7" ht="14.4" thickBot="1">
      <c r="A4" s="132" t="s">
        <v>176</v>
      </c>
      <c r="B4" s="94" t="s">
        <v>128</v>
      </c>
    </row>
    <row r="5" spans="1:7" s="15" customFormat="1" ht="15">
      <c r="A5" s="91"/>
      <c r="B5" s="62"/>
      <c r="C5" s="92" t="s">
        <v>0</v>
      </c>
      <c r="D5" s="39" t="s">
        <v>1</v>
      </c>
      <c r="E5" s="39" t="s">
        <v>2</v>
      </c>
      <c r="F5" s="39" t="s">
        <v>3</v>
      </c>
      <c r="G5" s="38" t="s">
        <v>4</v>
      </c>
    </row>
    <row r="6" spans="1:7" ht="75">
      <c r="A6" s="93"/>
      <c r="B6" s="35"/>
      <c r="C6" s="117" t="s">
        <v>185</v>
      </c>
      <c r="D6" s="110" t="s">
        <v>186</v>
      </c>
      <c r="E6" s="110" t="s">
        <v>188</v>
      </c>
      <c r="F6" s="110" t="s">
        <v>187</v>
      </c>
      <c r="G6" s="118" t="s">
        <v>23</v>
      </c>
    </row>
    <row r="7" spans="1:7" ht="15">
      <c r="A7" s="93">
        <v>1</v>
      </c>
      <c r="B7" s="120" t="s">
        <v>159</v>
      </c>
      <c r="C7" s="170">
        <f>SUM(C8:C11)</f>
        <v>0</v>
      </c>
      <c r="D7" s="170">
        <f t="shared" ref="D7:G7" si="0">SUM(D8:D11)</f>
        <v>0</v>
      </c>
      <c r="E7" s="170">
        <f t="shared" si="0"/>
        <v>0</v>
      </c>
      <c r="F7" s="170">
        <f t="shared" si="0"/>
        <v>0</v>
      </c>
      <c r="G7" s="170">
        <f t="shared" si="0"/>
        <v>0</v>
      </c>
    </row>
    <row r="8" spans="1:7" ht="15">
      <c r="A8" s="93">
        <v>2</v>
      </c>
      <c r="B8" s="36" t="s">
        <v>21</v>
      </c>
      <c r="C8" s="173"/>
      <c r="D8" s="174"/>
      <c r="E8" s="174"/>
      <c r="F8" s="174"/>
      <c r="G8" s="175"/>
    </row>
    <row r="9" spans="1:7" ht="15">
      <c r="A9" s="93">
        <v>3</v>
      </c>
      <c r="B9" s="36" t="s">
        <v>22</v>
      </c>
      <c r="C9" s="173"/>
      <c r="D9" s="174"/>
      <c r="E9" s="174"/>
      <c r="F9" s="174"/>
      <c r="G9" s="175"/>
    </row>
    <row r="10" spans="1:7" ht="15">
      <c r="A10" s="93">
        <v>4</v>
      </c>
      <c r="B10" s="37" t="s">
        <v>152</v>
      </c>
      <c r="C10" s="173"/>
      <c r="D10" s="174"/>
      <c r="E10" s="174"/>
      <c r="F10" s="174"/>
      <c r="G10" s="175"/>
    </row>
    <row r="11" spans="1:7" ht="15">
      <c r="A11" s="93">
        <v>5</v>
      </c>
      <c r="B11" s="36" t="s">
        <v>153</v>
      </c>
      <c r="C11" s="173"/>
      <c r="D11" s="174"/>
      <c r="E11" s="174"/>
      <c r="F11" s="174"/>
      <c r="G11" s="175"/>
    </row>
    <row r="12" spans="1:7" ht="15">
      <c r="A12" s="93">
        <v>6</v>
      </c>
      <c r="B12" s="17" t="s">
        <v>160</v>
      </c>
      <c r="C12" s="157">
        <f>SUM(C13:C16)</f>
        <v>0</v>
      </c>
      <c r="D12" s="157">
        <f>SUM(D13:D16)</f>
        <v>0</v>
      </c>
      <c r="E12" s="157">
        <f>SUM(E13:E16)</f>
        <v>0</v>
      </c>
      <c r="F12" s="157">
        <f>SUM(F13:F16)</f>
        <v>0</v>
      </c>
      <c r="G12" s="158">
        <f>SUM(G13:G16)</f>
        <v>0</v>
      </c>
    </row>
    <row r="13" spans="1:7" ht="15">
      <c r="A13" s="93">
        <v>7</v>
      </c>
      <c r="B13" s="36" t="s">
        <v>21</v>
      </c>
      <c r="C13" s="163"/>
      <c r="D13" s="163"/>
      <c r="E13" s="163"/>
      <c r="F13" s="163"/>
      <c r="G13" s="164"/>
    </row>
    <row r="14" spans="1:7" ht="15">
      <c r="A14" s="93">
        <v>8</v>
      </c>
      <c r="B14" s="36" t="s">
        <v>22</v>
      </c>
      <c r="C14" s="163"/>
      <c r="D14" s="163"/>
      <c r="E14" s="163"/>
      <c r="F14" s="163"/>
      <c r="G14" s="164"/>
    </row>
    <row r="15" spans="1:7" ht="15">
      <c r="A15" s="93">
        <v>9</v>
      </c>
      <c r="B15" s="37" t="s">
        <v>152</v>
      </c>
      <c r="C15" s="163"/>
      <c r="D15" s="163"/>
      <c r="E15" s="163"/>
      <c r="F15" s="163"/>
      <c r="G15" s="164"/>
    </row>
    <row r="16" spans="1:7" ht="15">
      <c r="A16" s="93">
        <v>10</v>
      </c>
      <c r="B16" s="36" t="s">
        <v>153</v>
      </c>
      <c r="C16" s="163"/>
      <c r="D16" s="163"/>
      <c r="E16" s="163"/>
      <c r="F16" s="163"/>
      <c r="G16" s="164"/>
    </row>
    <row r="17" spans="1:7" ht="15">
      <c r="A17" s="93">
        <v>11</v>
      </c>
      <c r="B17" s="17" t="s">
        <v>110</v>
      </c>
      <c r="C17" s="157">
        <f>SUM(C18:C21)</f>
        <v>0</v>
      </c>
      <c r="D17" s="157">
        <f>SUM(D18:D21)</f>
        <v>0</v>
      </c>
      <c r="E17" s="157">
        <f>SUM(E18:E21)</f>
        <v>0</v>
      </c>
      <c r="F17" s="157">
        <f>SUM(F18:F21)</f>
        <v>0</v>
      </c>
      <c r="G17" s="158">
        <f>SUM(G18:G21)</f>
        <v>0</v>
      </c>
    </row>
    <row r="18" spans="1:7" ht="15">
      <c r="A18" s="93">
        <v>12</v>
      </c>
      <c r="B18" s="36" t="s">
        <v>21</v>
      </c>
      <c r="C18" s="163"/>
      <c r="D18" s="163"/>
      <c r="E18" s="163" t="s">
        <v>9</v>
      </c>
      <c r="F18" s="163"/>
      <c r="G18" s="164"/>
    </row>
    <row r="19" spans="1:7" ht="15">
      <c r="A19" s="93">
        <v>13</v>
      </c>
      <c r="B19" s="36" t="s">
        <v>22</v>
      </c>
      <c r="C19" s="163"/>
      <c r="D19" s="163"/>
      <c r="E19" s="163"/>
      <c r="F19" s="163"/>
      <c r="G19" s="164"/>
    </row>
    <row r="20" spans="1:7" ht="15">
      <c r="A20" s="93">
        <v>14</v>
      </c>
      <c r="B20" s="37" t="s">
        <v>152</v>
      </c>
      <c r="C20" s="163"/>
      <c r="D20" s="163"/>
      <c r="E20" s="163"/>
      <c r="F20" s="163"/>
      <c r="G20" s="164"/>
    </row>
    <row r="21" spans="1:7" ht="15">
      <c r="A21" s="93">
        <v>15</v>
      </c>
      <c r="B21" s="36" t="s">
        <v>153</v>
      </c>
      <c r="C21" s="163"/>
      <c r="D21" s="163"/>
      <c r="E21" s="163"/>
      <c r="F21" s="163"/>
      <c r="G21" s="164"/>
    </row>
    <row r="22" spans="1:7" ht="15.6" thickBot="1">
      <c r="A22" s="93">
        <v>16</v>
      </c>
      <c r="B22" s="56" t="s">
        <v>7</v>
      </c>
      <c r="C22" s="171">
        <f>C12+C17</f>
        <v>0</v>
      </c>
      <c r="D22" s="171">
        <f>D12+D17</f>
        <v>0</v>
      </c>
      <c r="E22" s="171">
        <f>E12+E17</f>
        <v>0</v>
      </c>
      <c r="F22" s="171">
        <f>F12+F17</f>
        <v>0</v>
      </c>
      <c r="G22" s="172">
        <f>G12+G17</f>
        <v>0</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R20"/>
  <sheetViews>
    <sheetView workbookViewId="0">
      <pane xSplit="2" ySplit="8" topLeftCell="J9" activePane="bottomRight" state="frozen"/>
      <selection activeCell="L18" sqref="L18"/>
      <selection pane="topRight" activeCell="L18" sqref="L18"/>
      <selection pane="bottomLeft" activeCell="L18" sqref="L18"/>
      <selection pane="bottomRight" activeCell="J5" sqref="J5"/>
    </sheetView>
  </sheetViews>
  <sheetFormatPr defaultColWidth="9.109375" defaultRowHeight="13.8"/>
  <cols>
    <col min="1" max="1" width="10.5546875" style="3" bestFit="1" customWidth="1"/>
    <col min="2" max="2" width="89.109375" style="3" bestFit="1" customWidth="1"/>
    <col min="3" max="3" width="15.109375" style="19" customWidth="1"/>
    <col min="4" max="5" width="13.6640625" style="19" customWidth="1"/>
    <col min="6" max="6" width="16.33203125" style="19" customWidth="1"/>
    <col min="7" max="8" width="13.6640625" style="19" customWidth="1"/>
    <col min="9" max="9" width="17.5546875" style="19" customWidth="1"/>
    <col min="10" max="10" width="14.5546875" style="19" customWidth="1"/>
    <col min="11" max="12" width="13.6640625" style="19" customWidth="1"/>
    <col min="13" max="13" width="15" style="19" customWidth="1"/>
    <col min="14" max="15" width="13.6640625" style="19" customWidth="1"/>
    <col min="16" max="17" width="15.6640625" style="19" customWidth="1"/>
    <col min="18" max="18" width="9.109375" style="19"/>
    <col min="19" max="16384" width="9.109375" style="3"/>
  </cols>
  <sheetData>
    <row r="1" spans="1:15">
      <c r="A1" s="3" t="s">
        <v>54</v>
      </c>
      <c r="B1" s="3" t="str">
        <f>'26. Rem 3'!B1</f>
        <v>სს სილქ როუდ ბანკი</v>
      </c>
    </row>
    <row r="2" spans="1:15">
      <c r="A2" s="3" t="s">
        <v>55</v>
      </c>
      <c r="B2" s="197">
        <f>'26. Rem 3'!B2</f>
        <v>43465</v>
      </c>
    </row>
    <row r="4" spans="1:15" ht="14.4" thickBot="1">
      <c r="A4" s="132" t="s">
        <v>177</v>
      </c>
      <c r="B4" s="53" t="s">
        <v>193</v>
      </c>
    </row>
    <row r="5" spans="1:15">
      <c r="A5" s="55"/>
      <c r="B5" s="57"/>
      <c r="C5" s="42" t="s">
        <v>0</v>
      </c>
      <c r="D5" s="42" t="s">
        <v>1</v>
      </c>
      <c r="E5" s="42" t="s">
        <v>2</v>
      </c>
      <c r="F5" s="42" t="s">
        <v>3</v>
      </c>
      <c r="G5" s="42" t="s">
        <v>4</v>
      </c>
      <c r="H5" s="42" t="s">
        <v>5</v>
      </c>
      <c r="I5" s="42" t="s">
        <v>96</v>
      </c>
      <c r="J5" s="42" t="s">
        <v>97</v>
      </c>
      <c r="K5" s="42" t="s">
        <v>98</v>
      </c>
      <c r="L5" s="42" t="s">
        <v>99</v>
      </c>
      <c r="M5" s="42" t="s">
        <v>100</v>
      </c>
      <c r="N5" s="42" t="s">
        <v>101</v>
      </c>
      <c r="O5" s="43" t="s">
        <v>104</v>
      </c>
    </row>
    <row r="6" spans="1:15">
      <c r="A6" s="22"/>
      <c r="B6" s="5"/>
      <c r="C6" s="236" t="s">
        <v>62</v>
      </c>
      <c r="D6" s="236"/>
      <c r="E6" s="236"/>
      <c r="F6" s="238" t="s">
        <v>63</v>
      </c>
      <c r="G6" s="238"/>
      <c r="H6" s="238"/>
      <c r="I6" s="238"/>
      <c r="J6" s="238"/>
      <c r="K6" s="238"/>
      <c r="L6" s="238"/>
      <c r="M6" s="238" t="s">
        <v>64</v>
      </c>
      <c r="N6" s="238"/>
      <c r="O6" s="237"/>
    </row>
    <row r="7" spans="1:15" ht="15" customHeight="1">
      <c r="A7" s="22"/>
      <c r="B7" s="5"/>
      <c r="C7" s="238" t="s">
        <v>65</v>
      </c>
      <c r="D7" s="238" t="s">
        <v>66</v>
      </c>
      <c r="E7" s="238" t="s">
        <v>102</v>
      </c>
      <c r="F7" s="238" t="s">
        <v>67</v>
      </c>
      <c r="G7" s="238"/>
      <c r="H7" s="238" t="s">
        <v>68</v>
      </c>
      <c r="I7" s="238" t="s">
        <v>69</v>
      </c>
      <c r="J7" s="238"/>
      <c r="K7" s="239" t="s">
        <v>8</v>
      </c>
      <c r="L7" s="239"/>
      <c r="M7" s="236" t="s">
        <v>103</v>
      </c>
      <c r="N7" s="236" t="s">
        <v>108</v>
      </c>
      <c r="O7" s="237" t="s">
        <v>109</v>
      </c>
    </row>
    <row r="8" spans="1:15" ht="41.4">
      <c r="A8" s="22"/>
      <c r="B8" s="5"/>
      <c r="C8" s="238"/>
      <c r="D8" s="238"/>
      <c r="E8" s="238"/>
      <c r="F8" s="180" t="s">
        <v>16</v>
      </c>
      <c r="G8" s="180" t="s">
        <v>70</v>
      </c>
      <c r="H8" s="238"/>
      <c r="I8" s="180" t="s">
        <v>106</v>
      </c>
      <c r="J8" s="180" t="s">
        <v>107</v>
      </c>
      <c r="K8" s="181" t="s">
        <v>71</v>
      </c>
      <c r="L8" s="181" t="s">
        <v>72</v>
      </c>
      <c r="M8" s="236"/>
      <c r="N8" s="236"/>
      <c r="O8" s="237"/>
    </row>
    <row r="9" spans="1:15">
      <c r="A9" s="59"/>
      <c r="B9" s="54" t="s">
        <v>14</v>
      </c>
      <c r="C9" s="183"/>
      <c r="D9" s="183"/>
      <c r="E9" s="183"/>
      <c r="F9" s="183"/>
      <c r="G9" s="183"/>
      <c r="H9" s="183"/>
      <c r="I9" s="183"/>
      <c r="J9" s="183"/>
      <c r="K9" s="183"/>
      <c r="L9" s="183"/>
      <c r="M9" s="183"/>
      <c r="N9" s="183"/>
      <c r="O9" s="184"/>
    </row>
    <row r="10" spans="1:15">
      <c r="A10" s="22">
        <v>1</v>
      </c>
      <c r="B10" s="52" t="s">
        <v>94</v>
      </c>
      <c r="C10" s="176">
        <f>SUM(C11:C17)</f>
        <v>0</v>
      </c>
      <c r="D10" s="176">
        <f>SUM(D11:D17)</f>
        <v>0</v>
      </c>
      <c r="E10" s="176">
        <f>SUM(E11:E17)</f>
        <v>0</v>
      </c>
      <c r="F10" s="177">
        <f t="shared" ref="F10:O10" si="0">SUM(F11:F17)</f>
        <v>0</v>
      </c>
      <c r="G10" s="177">
        <f t="shared" si="0"/>
        <v>0</v>
      </c>
      <c r="H10" s="176">
        <f t="shared" si="0"/>
        <v>0</v>
      </c>
      <c r="I10" s="176">
        <f t="shared" si="0"/>
        <v>0</v>
      </c>
      <c r="J10" s="176">
        <f t="shared" si="0"/>
        <v>0</v>
      </c>
      <c r="K10" s="176">
        <f t="shared" si="0"/>
        <v>0</v>
      </c>
      <c r="L10" s="176">
        <f t="shared" si="0"/>
        <v>0</v>
      </c>
      <c r="M10" s="177">
        <f>SUM(M11:M17)</f>
        <v>0</v>
      </c>
      <c r="N10" s="177">
        <f t="shared" si="0"/>
        <v>0</v>
      </c>
      <c r="O10" s="178">
        <f t="shared" si="0"/>
        <v>0</v>
      </c>
    </row>
    <row r="11" spans="1:15">
      <c r="A11" s="22">
        <v>1.1000000000000001</v>
      </c>
      <c r="B11" s="5"/>
      <c r="C11" s="141"/>
      <c r="D11" s="141"/>
      <c r="E11" s="176">
        <f>C11+D11</f>
        <v>0</v>
      </c>
      <c r="F11" s="141"/>
      <c r="G11" s="141"/>
      <c r="H11" s="141"/>
      <c r="I11" s="141"/>
      <c r="J11" s="141"/>
      <c r="K11" s="179"/>
      <c r="L11" s="179"/>
      <c r="M11" s="176">
        <f>C11+F11-H11-I11</f>
        <v>0</v>
      </c>
      <c r="N11" s="176">
        <f>D11+G11+H11-J11+K11-L11</f>
        <v>0</v>
      </c>
      <c r="O11" s="178">
        <f t="shared" ref="O11:O17" si="1">M11+N11</f>
        <v>0</v>
      </c>
    </row>
    <row r="12" spans="1:15">
      <c r="A12" s="22">
        <v>1.2</v>
      </c>
      <c r="B12" s="5"/>
      <c r="C12" s="141"/>
      <c r="D12" s="141"/>
      <c r="E12" s="176">
        <f t="shared" ref="E12:E17" si="2">C12+D12</f>
        <v>0</v>
      </c>
      <c r="F12" s="141"/>
      <c r="G12" s="141"/>
      <c r="H12" s="141"/>
      <c r="I12" s="141"/>
      <c r="J12" s="141"/>
      <c r="K12" s="179"/>
      <c r="L12" s="179"/>
      <c r="M12" s="176">
        <f t="shared" ref="M12:M15" si="3">C12+F12-H12-I12</f>
        <v>0</v>
      </c>
      <c r="N12" s="176">
        <f t="shared" ref="N12:N17" si="4">D12+G12+H12-J12+K12-L12</f>
        <v>0</v>
      </c>
      <c r="O12" s="178">
        <f t="shared" si="1"/>
        <v>0</v>
      </c>
    </row>
    <row r="13" spans="1:15">
      <c r="A13" s="22">
        <v>1.3</v>
      </c>
      <c r="B13" s="5"/>
      <c r="C13" s="141"/>
      <c r="D13" s="141"/>
      <c r="E13" s="176">
        <f t="shared" si="2"/>
        <v>0</v>
      </c>
      <c r="F13" s="141"/>
      <c r="G13" s="141"/>
      <c r="H13" s="141"/>
      <c r="I13" s="141"/>
      <c r="J13" s="141"/>
      <c r="K13" s="179"/>
      <c r="L13" s="179"/>
      <c r="M13" s="176">
        <f t="shared" si="3"/>
        <v>0</v>
      </c>
      <c r="N13" s="176">
        <f t="shared" si="4"/>
        <v>0</v>
      </c>
      <c r="O13" s="178">
        <f t="shared" si="1"/>
        <v>0</v>
      </c>
    </row>
    <row r="14" spans="1:15">
      <c r="A14" s="22">
        <v>1.4</v>
      </c>
      <c r="B14" s="5"/>
      <c r="C14" s="141"/>
      <c r="D14" s="141"/>
      <c r="E14" s="176">
        <f t="shared" si="2"/>
        <v>0</v>
      </c>
      <c r="F14" s="141"/>
      <c r="G14" s="141"/>
      <c r="H14" s="141"/>
      <c r="I14" s="141"/>
      <c r="J14" s="141"/>
      <c r="K14" s="179"/>
      <c r="L14" s="179"/>
      <c r="M14" s="176">
        <f t="shared" si="3"/>
        <v>0</v>
      </c>
      <c r="N14" s="176">
        <f t="shared" si="4"/>
        <v>0</v>
      </c>
      <c r="O14" s="178">
        <f t="shared" si="1"/>
        <v>0</v>
      </c>
    </row>
    <row r="15" spans="1:15">
      <c r="A15" s="22">
        <v>1.5</v>
      </c>
      <c r="B15" s="5"/>
      <c r="C15" s="141"/>
      <c r="D15" s="141"/>
      <c r="E15" s="176">
        <f t="shared" si="2"/>
        <v>0</v>
      </c>
      <c r="F15" s="141"/>
      <c r="G15" s="141"/>
      <c r="H15" s="141"/>
      <c r="I15" s="141"/>
      <c r="J15" s="141"/>
      <c r="K15" s="179"/>
      <c r="L15" s="179"/>
      <c r="M15" s="176">
        <f t="shared" si="3"/>
        <v>0</v>
      </c>
      <c r="N15" s="176">
        <f t="shared" si="4"/>
        <v>0</v>
      </c>
      <c r="O15" s="178">
        <f t="shared" si="1"/>
        <v>0</v>
      </c>
    </row>
    <row r="16" spans="1:15">
      <c r="A16" s="22">
        <v>1.6</v>
      </c>
      <c r="B16" s="5"/>
      <c r="C16" s="141"/>
      <c r="D16" s="141"/>
      <c r="E16" s="176">
        <f t="shared" si="2"/>
        <v>0</v>
      </c>
      <c r="F16" s="141"/>
      <c r="G16" s="141"/>
      <c r="H16" s="141"/>
      <c r="I16" s="141"/>
      <c r="J16" s="141"/>
      <c r="K16" s="179"/>
      <c r="L16" s="179"/>
      <c r="M16" s="176">
        <f>C16+F16-H16-I16</f>
        <v>0</v>
      </c>
      <c r="N16" s="176">
        <f t="shared" si="4"/>
        <v>0</v>
      </c>
      <c r="O16" s="178">
        <f t="shared" si="1"/>
        <v>0</v>
      </c>
    </row>
    <row r="17" spans="1:15">
      <c r="A17" s="22" t="s">
        <v>95</v>
      </c>
      <c r="B17" s="5"/>
      <c r="C17" s="141"/>
      <c r="D17" s="141"/>
      <c r="E17" s="176">
        <f t="shared" si="2"/>
        <v>0</v>
      </c>
      <c r="F17" s="141"/>
      <c r="G17" s="141"/>
      <c r="H17" s="141"/>
      <c r="I17" s="141"/>
      <c r="J17" s="141"/>
      <c r="K17" s="179"/>
      <c r="L17" s="179"/>
      <c r="M17" s="176">
        <f>C17+F17-H17-I17</f>
        <v>0</v>
      </c>
      <c r="N17" s="176">
        <f t="shared" si="4"/>
        <v>0</v>
      </c>
      <c r="O17" s="178">
        <f t="shared" si="1"/>
        <v>0</v>
      </c>
    </row>
    <row r="18" spans="1:15">
      <c r="A18" s="59"/>
      <c r="B18" s="8" t="s">
        <v>110</v>
      </c>
      <c r="C18" s="183"/>
      <c r="D18" s="183"/>
      <c r="E18" s="183"/>
      <c r="F18" s="183"/>
      <c r="G18" s="183"/>
      <c r="H18" s="183"/>
      <c r="I18" s="183"/>
      <c r="J18" s="183"/>
      <c r="K18" s="183"/>
      <c r="L18" s="183"/>
      <c r="M18" s="183"/>
      <c r="N18" s="183"/>
      <c r="O18" s="184"/>
    </row>
    <row r="19" spans="1:15" ht="11.25" customHeight="1" thickBot="1">
      <c r="A19" s="61">
        <v>2</v>
      </c>
      <c r="B19" s="185" t="s">
        <v>94</v>
      </c>
      <c r="C19" s="186"/>
      <c r="D19" s="186"/>
      <c r="E19" s="186"/>
      <c r="F19" s="186"/>
      <c r="G19" s="186"/>
      <c r="H19" s="186"/>
      <c r="I19" s="186"/>
      <c r="J19" s="186"/>
      <c r="K19" s="186"/>
      <c r="L19" s="186"/>
      <c r="M19" s="186">
        <f>C19+F19-H19-I19</f>
        <v>0</v>
      </c>
      <c r="N19" s="186">
        <f t="shared" ref="N19" si="5">D19+G19+H19-J19+K19-L19</f>
        <v>0</v>
      </c>
      <c r="O19" s="187">
        <f>M19+N19</f>
        <v>0</v>
      </c>
    </row>
    <row r="20" spans="1:15">
      <c r="A20" s="8"/>
      <c r="B20" s="8"/>
      <c r="C20" s="24"/>
      <c r="D20" s="24"/>
      <c r="E20" s="24"/>
      <c r="F20" s="24"/>
      <c r="G20" s="24"/>
      <c r="H20" s="24"/>
      <c r="I20" s="24"/>
      <c r="J20" s="24"/>
      <c r="K20" s="24"/>
      <c r="L20" s="24"/>
      <c r="M20" s="24"/>
      <c r="N20" s="24"/>
      <c r="O20" s="24"/>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2019-05-15T13:31:31Z</dcterms:modified>
</cp:coreProperties>
</file>