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240" yWindow="585" windowWidth="14805" windowHeight="7530"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G22" i="50" l="1"/>
  <c r="F22" i="50"/>
  <c r="E22" i="50"/>
  <c r="D22" i="50"/>
  <c r="C22" i="50"/>
  <c r="D51" i="67" l="1"/>
  <c r="E51" i="67"/>
  <c r="C51" i="67"/>
  <c r="C48" i="67"/>
  <c r="N47" i="67"/>
  <c r="E47" i="67" s="1"/>
  <c r="E46" i="67"/>
  <c r="E45" i="67"/>
  <c r="E44" i="67"/>
  <c r="E43" i="67"/>
  <c r="E42" i="67"/>
  <c r="C10" i="40" l="1"/>
  <c r="T13" i="67" l="1"/>
  <c r="Q25" i="67"/>
  <c r="T24" i="67"/>
  <c r="T23" i="67"/>
  <c r="T22" i="67"/>
  <c r="T20" i="67"/>
  <c r="T17" i="67"/>
  <c r="T16" i="67"/>
  <c r="T15" i="67"/>
  <c r="T14" i="67"/>
  <c r="T10" i="67"/>
  <c r="T9" i="67"/>
  <c r="T11" i="67"/>
  <c r="T18" i="67"/>
  <c r="L25" i="67"/>
  <c r="P25" i="67" l="1"/>
  <c r="O25" i="67" l="1"/>
  <c r="T12" i="67"/>
  <c r="T19" i="67" l="1"/>
  <c r="T21" i="67"/>
  <c r="T25" i="67" l="1"/>
  <c r="M48" i="67" l="1"/>
  <c r="L48" i="67"/>
  <c r="K48" i="67"/>
  <c r="J48" i="67"/>
  <c r="I48" i="67"/>
  <c r="H48" i="67"/>
  <c r="G48" i="67"/>
  <c r="F48" i="67"/>
  <c r="D47" i="67"/>
  <c r="C47" i="67"/>
  <c r="N46" i="67"/>
  <c r="N45" i="67"/>
  <c r="N44" i="67"/>
  <c r="N43" i="67"/>
  <c r="N42" i="67"/>
  <c r="O37" i="67"/>
  <c r="N37" i="67"/>
  <c r="M37" i="67"/>
  <c r="L37" i="67"/>
  <c r="K37" i="67"/>
  <c r="J37" i="67"/>
  <c r="I37" i="67"/>
  <c r="H37" i="67"/>
  <c r="G37" i="67"/>
  <c r="D37" i="67"/>
  <c r="C37" i="67"/>
  <c r="P36" i="67"/>
  <c r="E36" i="67" s="1"/>
  <c r="P35" i="67"/>
  <c r="E35" i="67"/>
  <c r="P34" i="67"/>
  <c r="E34" i="67" s="1"/>
  <c r="P33" i="67"/>
  <c r="E33" i="67" s="1"/>
  <c r="P32" i="67"/>
  <c r="E32" i="67" s="1"/>
  <c r="P31" i="67"/>
  <c r="E31" i="67" s="1"/>
  <c r="P30" i="67"/>
  <c r="E30" i="67" s="1"/>
  <c r="R25" i="67"/>
  <c r="N25" i="67"/>
  <c r="M25" i="67"/>
  <c r="K25" i="67"/>
  <c r="J25" i="67"/>
  <c r="I25" i="67"/>
  <c r="H25" i="67"/>
  <c r="G25" i="67"/>
  <c r="C25" i="67"/>
  <c r="E24" i="67"/>
  <c r="E22" i="67"/>
  <c r="E21" i="67"/>
  <c r="E20" i="67"/>
  <c r="E19" i="67"/>
  <c r="E18" i="67"/>
  <c r="E17" i="67"/>
  <c r="E15" i="67"/>
  <c r="E14" i="67"/>
  <c r="E13" i="67"/>
  <c r="E12" i="67"/>
  <c r="E10" i="67"/>
  <c r="E9" i="67"/>
  <c r="D48" i="67" l="1"/>
  <c r="D25" i="67"/>
  <c r="E37" i="67"/>
  <c r="E48" i="67" s="1"/>
  <c r="P37" i="67"/>
  <c r="E11" i="67"/>
  <c r="N48" i="67" l="1"/>
  <c r="E23" i="67"/>
  <c r="E16" i="67" l="1"/>
  <c r="S25" i="67"/>
  <c r="E25" i="67" l="1"/>
  <c r="O25" i="63" l="1"/>
  <c r="N25" i="63"/>
  <c r="P25" i="63" s="1"/>
  <c r="E25" i="63"/>
  <c r="O24" i="63"/>
  <c r="N24" i="63"/>
  <c r="P24" i="63" s="1"/>
  <c r="E24" i="63"/>
  <c r="O23" i="63"/>
  <c r="N23" i="63"/>
  <c r="P23" i="63" s="1"/>
  <c r="E23" i="63"/>
  <c r="O22" i="63"/>
  <c r="N22" i="63"/>
  <c r="E22" i="63"/>
  <c r="O21" i="63"/>
  <c r="N21" i="63"/>
  <c r="P21" i="63" s="1"/>
  <c r="E21" i="63"/>
  <c r="O20" i="63"/>
  <c r="N20" i="63"/>
  <c r="E20" i="63"/>
  <c r="O19" i="63"/>
  <c r="N19" i="63"/>
  <c r="P19" i="63" s="1"/>
  <c r="E19" i="63"/>
  <c r="O17" i="63"/>
  <c r="P17" i="63" s="1"/>
  <c r="E17" i="63"/>
  <c r="O16" i="63"/>
  <c r="P16" i="63" s="1"/>
  <c r="E16" i="63"/>
  <c r="O15" i="63"/>
  <c r="N15" i="63"/>
  <c r="P15" i="63" s="1"/>
  <c r="E15" i="63"/>
  <c r="O14" i="63"/>
  <c r="N14" i="63"/>
  <c r="P14" i="63" s="1"/>
  <c r="E14" i="63"/>
  <c r="O13" i="63"/>
  <c r="N13" i="63"/>
  <c r="E13" i="63"/>
  <c r="O12" i="63"/>
  <c r="N12" i="63"/>
  <c r="P12" i="63" s="1"/>
  <c r="E12" i="63"/>
  <c r="O11" i="63"/>
  <c r="O10" i="63" s="1"/>
  <c r="N11" i="63"/>
  <c r="E11" i="63"/>
  <c r="M10" i="63"/>
  <c r="L10" i="63"/>
  <c r="K10" i="63"/>
  <c r="J10" i="63"/>
  <c r="I10" i="63"/>
  <c r="H10" i="63"/>
  <c r="G10" i="63"/>
  <c r="F10" i="63"/>
  <c r="D10" i="63"/>
  <c r="C10" i="63"/>
  <c r="P22" i="63" l="1"/>
  <c r="E10" i="63"/>
  <c r="P13" i="63"/>
  <c r="N10" i="63"/>
  <c r="P20" i="63"/>
  <c r="P11" i="63"/>
  <c r="P10" i="63" s="1"/>
  <c r="D7" i="48"/>
  <c r="F10" i="40" l="1"/>
  <c r="G10" i="40" s="1"/>
  <c r="C7" i="50" l="1"/>
  <c r="C15" i="49" l="1"/>
  <c r="F15" i="48"/>
  <c r="E15" i="48"/>
  <c r="D15" i="48"/>
  <c r="D7" i="50" l="1"/>
  <c r="E7" i="50"/>
  <c r="F7" i="50"/>
  <c r="G7" i="50"/>
  <c r="C17" i="50"/>
  <c r="D9" i="49"/>
  <c r="D15" i="49"/>
  <c r="E7" i="48"/>
  <c r="E22" i="48" s="1"/>
  <c r="E15" i="49" l="1"/>
  <c r="E9" i="49"/>
  <c r="C9" i="49"/>
  <c r="F7" i="48" l="1"/>
  <c r="D22" i="48"/>
  <c r="F12" i="50" l="1"/>
  <c r="G12" i="50"/>
  <c r="D12" i="50"/>
  <c r="E12" i="50"/>
  <c r="C12" i="50"/>
  <c r="D17" i="50"/>
  <c r="E17" i="50"/>
  <c r="F17" i="50"/>
  <c r="G17" i="50"/>
  <c r="F22" i="48" l="1"/>
</calcChain>
</file>

<file path=xl/comments1.xml><?xml version="1.0" encoding="utf-8"?>
<comments xmlns="http://schemas.openxmlformats.org/spreadsheetml/2006/main">
  <authors>
    <author>Author</author>
  </authors>
  <commentList>
    <comment ref="L19" authorId="0">
      <text>
        <r>
          <rPr>
            <b/>
            <sz val="9"/>
            <color indexed="81"/>
            <rFont val="Tahoma"/>
            <family val="2"/>
          </rPr>
          <t>Author:</t>
        </r>
        <r>
          <rPr>
            <sz val="9"/>
            <color indexed="81"/>
            <rFont val="Tahoma"/>
            <family val="2"/>
          </rPr>
          <t xml:space="preserve">
20% განაღდების არის Tax</t>
        </r>
      </text>
    </comment>
    <comment ref="L20" authorId="0">
      <text>
        <r>
          <rPr>
            <b/>
            <sz val="9"/>
            <color indexed="81"/>
            <rFont val="Tahoma"/>
            <family val="2"/>
          </rPr>
          <t>Author:</t>
        </r>
        <r>
          <rPr>
            <sz val="9"/>
            <color indexed="81"/>
            <rFont val="Tahoma"/>
            <family val="2"/>
          </rPr>
          <t xml:space="preserve">
20% განაღდების არის Tax</t>
        </r>
      </text>
    </comment>
    <comment ref="L21" authorId="0">
      <text>
        <r>
          <rPr>
            <b/>
            <sz val="9"/>
            <color indexed="81"/>
            <rFont val="Tahoma"/>
            <family val="2"/>
          </rPr>
          <t>Author:</t>
        </r>
        <r>
          <rPr>
            <sz val="9"/>
            <color indexed="81"/>
            <rFont val="Tahoma"/>
            <family val="2"/>
          </rPr>
          <t xml:space="preserve">
20% განაღდების არის Tax</t>
        </r>
      </text>
    </comment>
    <comment ref="L22" authorId="0">
      <text>
        <r>
          <rPr>
            <b/>
            <sz val="9"/>
            <color indexed="81"/>
            <rFont val="Tahoma"/>
            <family val="2"/>
          </rPr>
          <t>Author:</t>
        </r>
        <r>
          <rPr>
            <sz val="9"/>
            <color indexed="81"/>
            <rFont val="Tahoma"/>
            <family val="2"/>
          </rPr>
          <t xml:space="preserve">
20% განაღდების არის Tax</t>
        </r>
      </text>
    </comment>
    <comment ref="L23" authorId="0">
      <text>
        <r>
          <rPr>
            <b/>
            <sz val="9"/>
            <color indexed="81"/>
            <rFont val="Tahoma"/>
            <family val="2"/>
          </rPr>
          <t>Author:</t>
        </r>
        <r>
          <rPr>
            <sz val="9"/>
            <color indexed="81"/>
            <rFont val="Tahoma"/>
            <family val="2"/>
          </rPr>
          <t xml:space="preserve">
20% განაღდების არის Tax</t>
        </r>
      </text>
    </comment>
    <comment ref="L24" authorId="0">
      <text>
        <r>
          <rPr>
            <b/>
            <sz val="9"/>
            <color indexed="81"/>
            <rFont val="Tahoma"/>
            <family val="2"/>
          </rPr>
          <t>Author:</t>
        </r>
        <r>
          <rPr>
            <sz val="9"/>
            <color indexed="81"/>
            <rFont val="Tahoma"/>
            <family val="2"/>
          </rPr>
          <t xml:space="preserve">
20% განაღდების არის Tax</t>
        </r>
      </text>
    </comment>
    <comment ref="L25" authorId="0">
      <text>
        <r>
          <rPr>
            <b/>
            <sz val="9"/>
            <color indexed="81"/>
            <rFont val="Tahoma"/>
            <family val="2"/>
          </rPr>
          <t>Author:</t>
        </r>
        <r>
          <rPr>
            <sz val="9"/>
            <color indexed="81"/>
            <rFont val="Tahoma"/>
            <family val="2"/>
          </rPr>
          <t xml:space="preserve">
20% განაღდების არის Tax</t>
        </r>
      </text>
    </comment>
    <comment ref="C27" authorId="0">
      <text>
        <r>
          <rPr>
            <b/>
            <sz val="9"/>
            <color indexed="81"/>
            <rFont val="Tahoma"/>
            <family val="2"/>
          </rPr>
          <t>Author:</t>
        </r>
        <r>
          <rPr>
            <sz val="9"/>
            <color indexed="81"/>
            <rFont val="Tahoma"/>
            <family val="2"/>
          </rPr>
          <t xml:space="preserve">
Does not inlclude the KRT which have left the Bank during the year
</t>
        </r>
      </text>
    </comment>
  </commentList>
</comments>
</file>

<file path=xl/sharedStrings.xml><?xml version="1.0" encoding="utf-8"?>
<sst xmlns="http://schemas.openxmlformats.org/spreadsheetml/2006/main" count="404" uniqueCount="276">
  <si>
    <t>a</t>
  </si>
  <si>
    <t>b</t>
  </si>
  <si>
    <t>c</t>
  </si>
  <si>
    <t>d</t>
  </si>
  <si>
    <t>e</t>
  </si>
  <si>
    <t>T</t>
  </si>
  <si>
    <t>T-1</t>
  </si>
  <si>
    <t>T-2</t>
  </si>
  <si>
    <t>f</t>
  </si>
  <si>
    <t>აქტივების გადაფასების რეზერვი</t>
  </si>
  <si>
    <t>სულ</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</si>
  <si>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</si>
  <si>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</si>
  <si>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</si>
  <si>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</si>
  <si>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</si>
  <si>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</si>
  <si>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</si>
  <si>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</si>
  <si>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</si>
  <si>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</si>
  <si>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</si>
  <si>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</si>
  <si>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</si>
  <si>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</si>
  <si>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</si>
  <si>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</si>
  <si>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</si>
  <si>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</si>
  <si>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</si>
  <si>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</si>
  <si>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</si>
  <si>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</si>
  <si>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</si>
  <si>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</si>
  <si>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</si>
  <si>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</si>
  <si>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</si>
  <si>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</si>
  <si>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</si>
  <si>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</si>
  <si>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</si>
  <si>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</si>
  <si>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</si>
  <si>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</si>
  <si>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</si>
  <si>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</si>
  <si>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</si>
  <si>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</si>
  <si>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</si>
  <si>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</si>
  <si>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</si>
  <si>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</si>
  <si>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</si>
  <si>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</si>
  <si>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</si>
  <si>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</si>
  <si>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</si>
  <si>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</si>
  <si>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</si>
  <si>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</si>
  <si>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</si>
  <si>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</si>
  <si>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</si>
  <si>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</si>
  <si>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</si>
  <si>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</si>
  <si>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</si>
  <si>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</si>
  <si>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</si>
  <si>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</si>
  <si>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</si>
  <si>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</si>
  <si>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სრულად კონსოლიდირებული</t>
  </si>
  <si>
    <t>დაქვითული</t>
  </si>
  <si>
    <t>პროპორციული კონსოლიდაცია</t>
  </si>
  <si>
    <t>სრული კონსოლიდაცია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</si>
  <si>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</si>
  <si>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</si>
  <si>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</si>
  <si>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</si>
  <si>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g</t>
  </si>
  <si>
    <t>h</t>
  </si>
  <si>
    <t>i</t>
  </si>
  <si>
    <t>j</t>
  </si>
  <si>
    <t>k</t>
  </si>
  <si>
    <t>l</t>
  </si>
  <si>
    <t>m</t>
  </si>
  <si>
    <t>(4-d) ველი გამოითვლება როგორც სამი წლის (T, T-1, T-2)  მთლიანი შემოსავლების საშუალო არითმეტიკული.</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</si>
  <si>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</si>
  <si>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</si>
  <si>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</si>
  <si>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</si>
  <si>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</si>
  <si>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</si>
  <si>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</si>
  <si>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</si>
  <si>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</si>
  <si>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</si>
  <si>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</si>
  <si>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</si>
  <si>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</si>
  <si>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</si>
  <si>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</si>
  <si>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</si>
  <si>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</si>
  <si>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</si>
  <si>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</si>
  <si>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</si>
  <si>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</si>
  <si>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</si>
  <si>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</si>
  <si>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</si>
  <si>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</si>
  <si>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</si>
  <si>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</si>
  <si>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</si>
  <si>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</si>
  <si>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</si>
  <si>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</si>
  <si>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</si>
  <si>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</si>
  <si>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</si>
  <si>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</si>
  <si>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</si>
  <si>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</si>
  <si>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</si>
  <si>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</si>
  <si>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</si>
  <si>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</si>
  <si>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</si>
  <si>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</si>
  <si>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</si>
  <si>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</si>
  <si>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</si>
  <si>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</si>
  <si>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</si>
  <si>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</si>
  <si>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</si>
  <si>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</si>
  <si>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</si>
  <si>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</si>
  <si>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</si>
  <si>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</si>
  <si>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</si>
  <si>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</si>
  <si>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</si>
  <si>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</si>
  <si>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</si>
  <si>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</si>
  <si>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</si>
  <si>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</si>
  <si>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</si>
  <si>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</si>
  <si>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</si>
  <si>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</si>
  <si>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</si>
  <si>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</si>
  <si>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</si>
  <si>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</si>
  <si>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</si>
  <si>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</si>
  <si>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</si>
  <si>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</si>
  <si>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</si>
  <si>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</si>
  <si>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</si>
  <si>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</si>
  <si>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</si>
  <si>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</si>
  <si>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</si>
  <si>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</si>
  <si>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Amount of shares at the beginning of the reporting period</t>
  </si>
  <si>
    <t>Changes during the reporting period</t>
  </si>
  <si>
    <t>Amount of shares at the end of the reporting period</t>
  </si>
  <si>
    <t>Unvested</t>
  </si>
  <si>
    <t>Vested</t>
  </si>
  <si>
    <t>Total (a+b)</t>
  </si>
  <si>
    <t>Awarded during the period</t>
  </si>
  <si>
    <t>Vesting</t>
  </si>
  <si>
    <t>Reduction during the period</t>
  </si>
  <si>
    <t>other Changes</t>
  </si>
  <si>
    <t>Unvested (a+d-f-g)</t>
  </si>
  <si>
    <t xml:space="preserve">Vested (b+e+f-h+i-j) </t>
  </si>
  <si>
    <t>Total(k+l)</t>
  </si>
  <si>
    <t>Of which: Unvested</t>
  </si>
  <si>
    <t>Of which: Vested</t>
  </si>
  <si>
    <t>Purchase</t>
  </si>
  <si>
    <t>tax</t>
  </si>
  <si>
    <t>Sell</t>
  </si>
  <si>
    <t>სს ”საქართველოს ბანკი”</t>
  </si>
  <si>
    <t>აღწერა:</t>
  </si>
  <si>
    <t>არც კონსოლიდირებული და არც დაქვითული *</t>
  </si>
  <si>
    <t>შვილობილი საწრმოები</t>
  </si>
  <si>
    <t>დაფუძნების ქვეყანა /დარგი</t>
  </si>
  <si>
    <r>
      <t>სს</t>
    </r>
    <r>
      <rPr>
        <sz val="11"/>
        <color theme="1"/>
        <rFont val="Calibri"/>
        <family val="2"/>
        <scheme val="minor"/>
      </rPr>
      <t xml:space="preserve"> </t>
    </r>
    <r>
      <rPr>
        <sz val="11"/>
        <color theme="1"/>
        <rFont val="Sylfaen"/>
        <family val="1"/>
      </rPr>
      <t>საქართველოს</t>
    </r>
    <r>
      <rPr>
        <sz val="11"/>
        <color theme="1"/>
        <rFont val="Calibri"/>
        <family val="2"/>
        <scheme val="minor"/>
      </rPr>
      <t xml:space="preserve"> </t>
    </r>
    <r>
      <rPr>
        <sz val="11"/>
        <color theme="1"/>
        <rFont val="Sylfaen"/>
        <family val="1"/>
      </rPr>
      <t>ბანკი</t>
    </r>
    <r>
      <rPr>
        <sz val="11"/>
        <color theme="1"/>
        <rFont val="Calibri"/>
        <family val="2"/>
        <scheme val="minor"/>
      </rPr>
      <t> </t>
    </r>
  </si>
  <si>
    <t xml:space="preserve"> საქართველოს ბანკის წარმომადგენლობას UK ლიმითედ</t>
  </si>
  <si>
    <t>X</t>
  </si>
  <si>
    <t>გაერთიანებული სამეფო/ინფორმაციის გაცვლა და ბაზრის კვლევა</t>
  </si>
  <si>
    <t>ფონდი სიცოცხლის ხე  NPO</t>
  </si>
  <si>
    <t>საქართველო/საქველმოქმედო საქმიანობა</t>
  </si>
  <si>
    <t xml:space="preserve"> საქართველოს ბანკის წარმომადგენლობა უნგრეთი</t>
  </si>
  <si>
    <t xml:space="preserve">უნგრეთი/წარმომადგენლობა </t>
  </si>
  <si>
    <t xml:space="preserve"> საქართველოს ბანკის წარმომადგენლობა თურქეთი</t>
  </si>
  <si>
    <t xml:space="preserve">თურქეთი/წარმომადგენლობა </t>
  </si>
  <si>
    <t>შპს საქართველოს ფინანსური ინვესტიცია</t>
  </si>
  <si>
    <t>ისრაელი/ინფორმაციის გაცვლა და ბაზრის კვლევა</t>
  </si>
  <si>
    <t>Benderlock Investments Limited</t>
  </si>
  <si>
    <t>კვიპროსი/ინვესტიცია</t>
  </si>
  <si>
    <t>სს ბელორუსიის სახალხო ბანკი</t>
  </si>
  <si>
    <t>ბელორუსი/საბანკო საქმიანობა</t>
  </si>
  <si>
    <t xml:space="preserve">შპს  BNB ლიზინგი </t>
  </si>
  <si>
    <t>ბელორუსი/ლიზინგი</t>
  </si>
  <si>
    <t>შპს ლიზინგის კომპანია</t>
  </si>
  <si>
    <t>საქართველო/ლიზინგი</t>
  </si>
  <si>
    <t>პრაიმ ლიზინგი</t>
  </si>
  <si>
    <t>ინვესტიციები მეკავშირე საწარმოებში</t>
  </si>
  <si>
    <t>სს კრედიტინფო საქართველო</t>
  </si>
  <si>
    <t>საქართველო/ფინანსური შუამავლობა</t>
  </si>
  <si>
    <t>ფულადი სახსრები და მათი ეკვივალენტები</t>
  </si>
  <si>
    <t>დებიტორული დავალიანება და სხვა სესხები</t>
  </si>
  <si>
    <t>გადახდილი ავანსები</t>
  </si>
  <si>
    <t>სასაქონლო-მატერიალური მარაგები</t>
  </si>
  <si>
    <t>საინვესტიციო ქონება</t>
  </si>
  <si>
    <t>ძირითადი საშუალებები</t>
  </si>
  <si>
    <t>გუდვილი</t>
  </si>
  <si>
    <t>არამატერიალური აქტივები</t>
  </si>
  <si>
    <t>მოგების გადასახადის აქტივები</t>
  </si>
  <si>
    <t>გასაყიდად გამიზნული აქტივები</t>
  </si>
  <si>
    <t>შენიშვნები *</t>
  </si>
  <si>
    <t>90 დღეზე მეტი ვადიანობის მქონე განთავსებული დეპოზიტების რეკლასიფიკაცია 'საკრედიტო დაწესებულებების მიმართ მოთხოვნებში'. "ფული გზაშის" რეკლასიფიკაცია 'სხვა აქტივებიდან'. ბანკომატებიდან გატანილი ფულის ურთიერთგაქვითვა 'მეანაბრეთა წინაშე ვალდებულებებთან'.  სხვა ვალდებულებებში რიცხული გადარიცხვების ტრანზიტის გადახურვა ნოსტრო ანგარიშებთან</t>
  </si>
  <si>
    <t>მოთხოვნები საკრედიტო დაწესებულებების მიმართ</t>
  </si>
  <si>
    <t>განსხვავება ფასს-ისა და სებ-ის მიხედვით დარეზერვების მეთოდოლოგიებში.</t>
  </si>
  <si>
    <t>კლიენტებზე გაცემული სესხები და ფინანსურ იჯარასთან დაკავშირებული მოთხოვნები</t>
  </si>
  <si>
    <t>სესხთან დაკავშირებული საკომისიოების დროში გადავადება, ბონუსების კაპიტალიზაცია, გარკვეულ სესხებზე დარიცხული პროცენტის კორექტირება ფასს-ის მიხედვით. განსხვავება ფასს-ისა და სებ-ის მიხედვით დარეზერვების მეთოდოლოგიებში.</t>
  </si>
  <si>
    <t xml:space="preserve">ინვესტიციები მეკავშირე საწარმოებში </t>
  </si>
  <si>
    <t>გამოყენების უფლებით გადაცემული აქტივები</t>
  </si>
  <si>
    <t>საგადასახადო აქტივის აღიარებაში ცვილება</t>
  </si>
  <si>
    <t>განსხვავება ფასს-ისა და სებ-ის მიხედვით დარეზერვების მეთოდოლოგიებში. განსხვავება ფასს-ისა და სებ-ის მიხედვით ღირებულების განსაზღვრის მეთოდოლოგიებში, რეკლასიფიკაცია</t>
  </si>
  <si>
    <t>განსხვავება ფასს-ისა და სებ-ის მიხედვით ღირებულების განსაზღვრის მეთოდოლოგიებში.</t>
  </si>
  <si>
    <t>განსხვავება ფასს-ისა და სებ-ის მიხედვით გადასახადის აღიარების მეთოდოლოგიებში.</t>
  </si>
  <si>
    <t>"ფული გზაშის" რეკლასიფიკაცია 'ფული და ფულის ეკვივალენტებში'. განსხვავება ფასს-ისა და სებ-ის მიხედვით დარეზერვების მეთოდოლოგიებში.</t>
  </si>
  <si>
    <t xml:space="preserve">შენიშვნები </t>
  </si>
  <si>
    <t>კლიენტების დეპოზიტები და თამასუქები</t>
  </si>
  <si>
    <t>ბანკომატებიდან გატანილი ფულის ურთიერთგაქვითვა 'ფული და ფულის ეკვივალენტებთან'</t>
  </si>
  <si>
    <t>ვალდებულებები საკრედიტო დაწესებულებების წინაშე</t>
  </si>
  <si>
    <t xml:space="preserve">გამოშვებული სავალო ფასიანი ქაღალდები </t>
  </si>
  <si>
    <t>სტრუქტურირებული CD-ბის ხარჯის აღიარება</t>
  </si>
  <si>
    <t>საიჯარო ვალდებულება</t>
  </si>
  <si>
    <t>დარიცხვები და გადავადებული შემოსავალი</t>
  </si>
  <si>
    <t>გასხვავებული მიდგობა ხარჯის დარიცხვაზე</t>
  </si>
  <si>
    <t>მოგების გადასახადის ვალდებულებები</t>
  </si>
  <si>
    <t xml:space="preserve"> სხვა ვალდებულებებში რიცხული გადარიცხვების ტრანზიტის გადახურვა ნოსტრო ანგარიშებთან</t>
  </si>
  <si>
    <t>საწესდებო კაპიტალი</t>
  </si>
  <si>
    <t>დამატებით შეტანილი კაპიტალი</t>
  </si>
  <si>
    <t>განსხვავება სააღრიცხვო მიდგომებს შორის</t>
  </si>
  <si>
    <t>გამოსყიდული აქციები</t>
  </si>
  <si>
    <t>ბანკის საკუთარ გამოსყიდულ აქციებსა და ჯგუფის გამოსყიდულ აქციებს შორის სხვაობა</t>
  </si>
  <si>
    <t xml:space="preserve">სხვა რეზერვები </t>
  </si>
  <si>
    <t>ფასს-ისა და სებ-ის ანგარიშგების სტანდარტებს შორის განსხვავებებით გამოწვეული აკუმულირებული ისტორიული სხვაობები.</t>
  </si>
  <si>
    <t>ბანკის აქციონერებს მიკუთვნებული მთლიანი კაპიტალი</t>
  </si>
  <si>
    <t xml:space="preserve"> სულ ვალდებულებები და კაპიტალი</t>
  </si>
  <si>
    <t>ნილ ჯანინი</t>
  </si>
  <si>
    <t>თამაზ გიორგაძე</t>
  </si>
  <si>
    <t>ალასდაირ ბრიჩი</t>
  </si>
  <si>
    <t>ჰანნა ლოიკაინენი</t>
  </si>
  <si>
    <t>ჯონათან მუირი</t>
  </si>
  <si>
    <t>სესილ დაერ ქუილენ</t>
  </si>
  <si>
    <t>ვერონიკ მაკქეროლ</t>
  </si>
  <si>
    <t>არჩილ გაჩეჩილაძე</t>
  </si>
  <si>
    <t>ლევან ყულიჯანიშვილი</t>
  </si>
  <si>
    <t>მიხეილ გომართელი</t>
  </si>
  <si>
    <t>გიორგი ჭილაძე</t>
  </si>
  <si>
    <t>ვახტანგ ბობოხიძე</t>
  </si>
  <si>
    <t>სულხან გვალია</t>
  </si>
  <si>
    <t>გიორგი ფაილოძე</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</si>
</sst>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yyyy;@"/>
  </numFmts>
  <fonts count="11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
      <sz val="10"/>
      <color theme="1"/>
      <name val="Arial"/>
      <family val="2"/>
    </font>
    <font>
      <sz val="10"/>
      <color rgb="FF000000"/>
      <name val="Calibri"/>
      <family val="2"/>
      <scheme val="minor"/>
    </font>
    <font>
      <sz val="11"/>
      <color rgb="FF000000"/>
      <name val="Calibri"/>
      <family val="2"/>
      <scheme val="minor"/>
    </font>
    <font>
      <sz val="10"/>
      <color theme="1"/>
      <name val="Sylfaen"/>
      <family val="1"/>
    </font>
    <font>
      <sz val="10"/>
      <color theme="1"/>
      <name val="Garamond"/>
      <family val="1"/>
    </font>
    <font>
      <sz val="10"/>
      <name val="Times New Roman"/>
      <family val="1"/>
    </font>
    <font>
      <b/>
      <sz val="10"/>
      <color theme="1"/>
      <name val="Sylfaen"/>
      <family val="1"/>
    </font>
    <font>
      <i/>
      <sz val="8.5"/>
      <color theme="1"/>
      <name val="AcadNusx"/>
    </font>
    <font>
      <sz val="10"/>
      <color theme="1"/>
      <name val="AcadNusx"/>
    </font>
    <font>
      <b/>
      <sz val="10"/>
      <color theme="1"/>
      <name val="AcadNusx"/>
    </font>
    <font>
      <sz val="10"/>
      <name val="Calibri"/>
      <family val="2"/>
      <charset val="204"/>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2309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8" fillId="64" borderId="28" applyNumberFormat="0" applyAlignment="0" applyProtection="0"/>
    <xf numFmtId="0" fontId="29" fillId="9" borderId="24"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0" fontId="28"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0" fontId="29" fillId="9" borderId="24"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0" fontId="28" fillId="64" borderId="2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0" applyNumberFormat="0" applyAlignment="0" applyProtection="0">
      <alignment horizontal="left" vertical="center"/>
    </xf>
    <xf numFmtId="0" fontId="41" fillId="0" borderId="20" applyNumberFormat="0" applyAlignment="0" applyProtection="0">
      <alignment horizontal="left" vertical="center"/>
    </xf>
    <xf numFmtId="168" fontId="41" fillId="0" borderId="20" applyNumberFormat="0" applyAlignment="0" applyProtection="0">
      <alignment horizontal="left" vertical="center"/>
    </xf>
    <xf numFmtId="0" fontId="41" fillId="0" borderId="6">
      <alignment horizontal="left" vertical="center"/>
    </xf>
    <xf numFmtId="0" fontId="41" fillId="0" borderId="6">
      <alignment horizontal="left" vertical="center"/>
    </xf>
    <xf numFmtId="168" fontId="41" fillId="0" borderId="6">
      <alignment horizontal="left" vertical="center"/>
    </xf>
    <xf numFmtId="0" fontId="42" fillId="0" borderId="30" applyNumberFormat="0" applyFill="0" applyAlignment="0" applyProtection="0"/>
    <xf numFmtId="169" fontId="42" fillId="0" borderId="30" applyNumberFormat="0" applyFill="0" applyAlignment="0" applyProtection="0"/>
    <xf numFmtId="0"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0" fontId="42" fillId="0" borderId="30" applyNumberFormat="0" applyFill="0" applyAlignment="0" applyProtection="0"/>
    <xf numFmtId="0" fontId="43" fillId="0" borderId="31" applyNumberFormat="0" applyFill="0" applyAlignment="0" applyProtection="0"/>
    <xf numFmtId="169" fontId="43" fillId="0" borderId="31" applyNumberFormat="0" applyFill="0" applyAlignment="0" applyProtection="0"/>
    <xf numFmtId="0"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0" fontId="43" fillId="0" borderId="31" applyNumberFormat="0" applyFill="0" applyAlignment="0" applyProtection="0"/>
    <xf numFmtId="0" fontId="44" fillId="0" borderId="32" applyNumberFormat="0" applyFill="0" applyAlignment="0" applyProtection="0"/>
    <xf numFmtId="169"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5"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5"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3" applyNumberFormat="0" applyFill="0" applyAlignment="0" applyProtection="0"/>
    <xf numFmtId="0" fontId="57" fillId="0" borderId="2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0" fontId="56" fillId="0" borderId="3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0" fontId="56" fillId="0" borderId="3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4"/>
    <xf numFmtId="169" fontId="13" fillId="0" borderId="34"/>
    <xf numFmtId="168" fontId="13" fillId="0" borderId="3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168"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168" fontId="2" fillId="0" borderId="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169"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169"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168" fontId="2" fillId="0" borderId="0"/>
    <xf numFmtId="168" fontId="2" fillId="0" borderId="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12" fillId="0" borderId="38"/>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xf numFmtId="0" fontId="86" fillId="0" borderId="0"/>
    <xf numFmtId="0" fontId="86" fillId="0" borderId="0"/>
    <xf numFmtId="0" fontId="86" fillId="0" borderId="0"/>
    <xf numFmtId="0" fontId="86" fillId="0" borderId="0"/>
    <xf numFmtId="194" fontId="5" fillId="0" borderId="0"/>
    <xf numFmtId="0" fontId="14" fillId="73" borderId="35" applyNumberFormat="0" applyFon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34"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34" fillId="0" borderId="37" applyNumberFormat="0" applyFill="0" applyAlignment="0" applyProtection="0"/>
    <xf numFmtId="0" fontId="34" fillId="0" borderId="37" applyNumberFormat="0" applyFill="0" applyAlignment="0" applyProtection="0"/>
    <xf numFmtId="0" fontId="53" fillId="42"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34" fillId="0" borderId="37" applyNumberFormat="0" applyFill="0" applyAlignment="0" applyProtection="0"/>
    <xf numFmtId="0" fontId="34" fillId="0" borderId="37" applyNumberFormat="0" applyFill="0" applyAlignment="0" applyProtection="0"/>
    <xf numFmtId="0" fontId="53" fillId="42"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53" fillId="42" borderId="27" applyNumberFormat="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cellStyleXfs>
  <cellXfs count="312">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0" xfId="0" applyFont="1" applyBorder="1"/>
    <xf numFmtId="0" fontId="3" fillId="0" borderId="0" xfId="0" applyFont="1" applyAlignment="1"/>
    <xf numFmtId="0" fontId="3" fillId="0" borderId="0" xfId="0" applyFont="1" applyAlignment="1">
      <alignment wrapText="1"/>
    </xf>
    <xf numFmtId="0" fontId="4" fillId="0" borderId="0" xfId="0" applyFont="1" applyBorder="1" applyAlignment="1">
      <alignment horizontal="center" vertical="center"/>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13"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0" xfId="0" applyFont="1" applyBorder="1"/>
    <xf numFmtId="0" fontId="3" fillId="0" borderId="12" xfId="0" applyFont="1" applyBorder="1"/>
    <xf numFmtId="0" fontId="3" fillId="2" borderId="2" xfId="0" applyFont="1" applyFill="1" applyBorder="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89" fillId="0" borderId="2" xfId="0" applyFont="1" applyBorder="1" applyAlignment="1">
      <alignment horizontal="left" vertical="center" wrapText="1" indent="2"/>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0" fillId="0" borderId="9" xfId="0" applyFont="1" applyBorder="1" applyAlignment="1">
      <alignment horizontal="center" vertical="center" wrapText="1"/>
    </xf>
    <xf numFmtId="0" fontId="3" fillId="0" borderId="5" xfId="0" applyFont="1" applyBorder="1" applyAlignment="1">
      <alignment vertical="center"/>
    </xf>
    <xf numFmtId="0" fontId="3" fillId="0" borderId="42" xfId="0" applyFont="1" applyBorder="1"/>
    <xf numFmtId="0" fontId="9" fillId="0" borderId="16" xfId="0" applyFont="1" applyBorder="1" applyAlignment="1">
      <alignment vertical="center" wrapText="1"/>
    </xf>
    <xf numFmtId="0" fontId="3" fillId="0" borderId="43" xfId="0" applyFont="1" applyBorder="1"/>
    <xf numFmtId="0" fontId="3" fillId="0" borderId="16" xfId="0" applyFont="1" applyBorder="1"/>
    <xf numFmtId="0" fontId="3" fillId="0" borderId="45" xfId="0" applyFont="1" applyBorder="1"/>
    <xf numFmtId="0" fontId="3" fillId="0" borderId="11" xfId="0" applyFont="1" applyBorder="1"/>
    <xf numFmtId="0" fontId="3" fillId="0" borderId="15" xfId="0" applyFont="1" applyBorder="1"/>
    <xf numFmtId="0" fontId="3" fillId="0" borderId="43"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167" fontId="3" fillId="0" borderId="14" xfId="0" applyNumberFormat="1" applyFont="1" applyFill="1" applyBorder="1" applyAlignment="1">
      <alignment horizontal="center" vertical="center" textRotation="90" wrapText="1"/>
    </xf>
    <xf numFmtId="0" fontId="3" fillId="0" borderId="14" xfId="0" applyFont="1" applyFill="1" applyBorder="1" applyAlignment="1">
      <alignment horizontal="center" wrapText="1"/>
    </xf>
    <xf numFmtId="0" fontId="3" fillId="0" borderId="10" xfId="0" applyFont="1" applyBorder="1" applyAlignment="1">
      <alignment horizontal="right"/>
    </xf>
    <xf numFmtId="0" fontId="3" fillId="0" borderId="13" xfId="0" applyFont="1" applyBorder="1" applyAlignment="1">
      <alignment horizontal="right" vertical="center"/>
    </xf>
    <xf numFmtId="0" fontId="3" fillId="0" borderId="15" xfId="0" applyFont="1" applyBorder="1" applyAlignment="1">
      <alignment horizontal="right" vertical="center"/>
    </xf>
    <xf numFmtId="0" fontId="4" fillId="0" borderId="16" xfId="0" applyFont="1" applyFill="1" applyBorder="1" applyAlignment="1">
      <alignment horizontal="left"/>
    </xf>
    <xf numFmtId="0" fontId="10" fillId="0" borderId="10" xfId="0" applyFont="1" applyBorder="1" applyAlignment="1">
      <alignment horizontal="right" vertical="center"/>
    </xf>
    <xf numFmtId="0" fontId="9" fillId="0" borderId="11" xfId="0" applyFont="1" applyBorder="1" applyAlignment="1">
      <alignment horizontal="left" vertical="center"/>
    </xf>
    <xf numFmtId="0" fontId="10" fillId="0" borderId="13" xfId="0" applyFont="1" applyBorder="1" applyAlignment="1">
      <alignment horizontal="right" vertical="center" wrapText="1"/>
    </xf>
    <xf numFmtId="0" fontId="9" fillId="0" borderId="13" xfId="0" applyFont="1" applyBorder="1" applyAlignment="1">
      <alignment horizontal="right" vertical="center" wrapText="1"/>
    </xf>
    <xf numFmtId="0" fontId="9" fillId="0" borderId="15" xfId="0" applyFont="1" applyBorder="1" applyAlignment="1">
      <alignment horizontal="right" vertical="center" wrapText="1"/>
    </xf>
    <xf numFmtId="0" fontId="10" fillId="0" borderId="42"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13" xfId="0" applyFont="1" applyBorder="1" applyAlignment="1">
      <alignment vertical="center" wrapText="1"/>
    </xf>
    <xf numFmtId="0" fontId="90" fillId="0" borderId="9" xfId="0" applyFont="1" applyBorder="1" applyAlignment="1">
      <alignment horizontal="center" vertical="center"/>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3" fillId="0" borderId="2" xfId="0" applyFont="1" applyBorder="1" applyAlignment="1">
      <alignment horizontal="center" vertical="center" wrapText="1"/>
    </xf>
    <xf numFmtId="0" fontId="91" fillId="0" borderId="0" xfId="0" applyFont="1" applyBorder="1"/>
    <xf numFmtId="0" fontId="7" fillId="0" borderId="2" xfId="12" applyFill="1" applyBorder="1" applyAlignment="1" applyProtection="1"/>
    <xf numFmtId="0" fontId="0" fillId="0" borderId="0" xfId="0" applyFill="1" applyBorder="1"/>
    <xf numFmtId="0" fontId="92" fillId="0" borderId="2" xfId="20955" applyFont="1" applyFill="1" applyBorder="1" applyAlignment="1" applyProtection="1">
      <alignment horizontal="center" vertical="center"/>
    </xf>
    <xf numFmtId="0" fontId="0" fillId="0" borderId="0" xfId="0" applyFont="1" applyBorder="1"/>
    <xf numFmtId="0" fontId="93" fillId="0" borderId="2" xfId="12" applyFont="1" applyFill="1" applyBorder="1" applyAlignment="1" applyProtection="1"/>
    <xf numFmtId="0" fontId="93" fillId="0" borderId="2" xfId="12" applyFont="1" applyFill="1" applyBorder="1" applyAlignment="1" applyProtection="1">
      <alignment horizontal="left" vertical="center" wrapText="1"/>
    </xf>
    <xf numFmtId="0" fontId="3" fillId="0" borderId="13" xfId="0" applyFont="1" applyBorder="1" applyAlignment="1">
      <alignment horizontal="right" wrapText="1"/>
    </xf>
    <xf numFmtId="0" fontId="3" fillId="0" borderId="0" xfId="0" applyFont="1" applyBorder="1" applyAlignment="1">
      <alignment wrapText="1"/>
    </xf>
    <xf numFmtId="0" fontId="3" fillId="2" borderId="14" xfId="0" applyFont="1" applyFill="1" applyBorder="1" applyAlignment="1">
      <alignment horizontal="center" vertical="center" wrapText="1"/>
    </xf>
    <xf numFmtId="0" fontId="94"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6" xfId="0" applyFont="1" applyFill="1" applyBorder="1" applyAlignment="1">
      <alignment horizontal="left" vertical="center" wrapText="1" indent="3"/>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6" fillId="0" borderId="0" xfId="0" applyFont="1" applyFill="1" applyBorder="1" applyAlignment="1"/>
    <xf numFmtId="49" fontId="96" fillId="0" borderId="2" xfId="0" applyNumberFormat="1" applyFont="1" applyFill="1" applyBorder="1" applyAlignment="1">
      <alignment horizontal="right" vertical="center"/>
    </xf>
    <xf numFmtId="49" fontId="96" fillId="0" borderId="0" xfId="0" applyNumberFormat="1" applyFont="1" applyFill="1" applyBorder="1" applyAlignment="1">
      <alignment horizontal="right" vertical="center"/>
    </xf>
    <xf numFmtId="0" fontId="96" fillId="0" borderId="0" xfId="0" applyFont="1" applyFill="1" applyBorder="1" applyAlignment="1">
      <alignment vertical="center" wrapText="1"/>
    </xf>
    <xf numFmtId="0" fontId="96" fillId="0" borderId="0" xfId="0" applyFont="1" applyFill="1" applyBorder="1" applyAlignment="1">
      <alignment horizontal="left" vertical="center" wrapText="1"/>
    </xf>
    <xf numFmtId="0" fontId="98"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0" xfId="0" applyFont="1" applyBorder="1"/>
    <xf numFmtId="0" fontId="3" fillId="0" borderId="0" xfId="0" applyFont="1" applyFill="1"/>
    <xf numFmtId="0" fontId="98" fillId="0" borderId="54" xfId="20955" applyFont="1" applyFill="1" applyBorder="1" applyAlignment="1" applyProtection="1"/>
    <xf numFmtId="0" fontId="4" fillId="0" borderId="0" xfId="0" applyFont="1" applyFill="1"/>
    <xf numFmtId="0" fontId="3" fillId="0" borderId="10" xfId="0" applyFont="1" applyFill="1" applyBorder="1"/>
    <xf numFmtId="0" fontId="3" fillId="0" borderId="13" xfId="0" applyFont="1" applyBorder="1" applyProtection="1">
      <protection locked="0"/>
    </xf>
    <xf numFmtId="193" fontId="3" fillId="0" borderId="2" xfId="0" applyNumberFormat="1" applyFont="1" applyBorder="1" applyProtection="1">
      <protection locked="0"/>
    </xf>
    <xf numFmtId="193" fontId="3" fillId="0" borderId="14" xfId="0" applyNumberFormat="1" applyFont="1" applyBorder="1" applyProtection="1">
      <protection locked="0"/>
    </xf>
    <xf numFmtId="193" fontId="3" fillId="0" borderId="16" xfId="0" applyNumberFormat="1" applyFont="1" applyBorder="1" applyProtection="1">
      <protection locked="0"/>
    </xf>
    <xf numFmtId="193" fontId="3" fillId="0" borderId="17" xfId="0" applyNumberFormat="1" applyFont="1" applyBorder="1" applyProtection="1">
      <protection locked="0"/>
    </xf>
    <xf numFmtId="193" fontId="3" fillId="35" borderId="16" xfId="0" applyNumberFormat="1" applyFont="1" applyFill="1" applyBorder="1"/>
    <xf numFmtId="193" fontId="3" fillId="35" borderId="17" xfId="0" applyNumberFormat="1" applyFont="1" applyFill="1" applyBorder="1"/>
    <xf numFmtId="193" fontId="10" fillId="35" borderId="2" xfId="0" applyNumberFormat="1" applyFont="1" applyFill="1" applyBorder="1" applyAlignment="1">
      <alignment vertical="center" wrapText="1"/>
    </xf>
    <xf numFmtId="193" fontId="10" fillId="35" borderId="14"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4" xfId="0" applyNumberFormat="1" applyFont="1" applyFill="1" applyBorder="1" applyAlignment="1">
      <alignment horizontal="right" vertical="center" wrapText="1"/>
    </xf>
    <xf numFmtId="193" fontId="10" fillId="35" borderId="16" xfId="0" applyNumberFormat="1" applyFont="1" applyFill="1" applyBorder="1" applyAlignment="1">
      <alignment horizontal="right" vertical="center" wrapText="1"/>
    </xf>
    <xf numFmtId="193" fontId="10" fillId="35" borderId="17"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4"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4"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48" xfId="0" applyNumberFormat="1" applyFont="1" applyBorder="1" applyProtection="1">
      <protection locked="0"/>
    </xf>
    <xf numFmtId="193" fontId="10" fillId="35" borderId="7" xfId="0" applyNumberFormat="1" applyFont="1" applyFill="1" applyBorder="1" applyAlignment="1">
      <alignment horizontal="right" vertical="center" wrapText="1"/>
    </xf>
    <xf numFmtId="193" fontId="10" fillId="35" borderId="16" xfId="0" applyNumberFormat="1" applyFont="1" applyFill="1" applyBorder="1" applyAlignment="1">
      <alignment vertical="center" wrapText="1"/>
    </xf>
    <xf numFmtId="193" fontId="9" fillId="0" borderId="7"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4" xfId="0" applyNumberFormat="1" applyFont="1" applyBorder="1" applyAlignment="1" applyProtection="1">
      <alignment horizontal="center" vertical="center" wrapText="1"/>
      <protection locked="0"/>
    </xf>
    <xf numFmtId="193" fontId="3" fillId="0" borderId="0" xfId="0" applyNumberFormat="1" applyFont="1"/>
    <xf numFmtId="0" fontId="3" fillId="2" borderId="2" xfId="0" applyFont="1" applyFill="1" applyBorder="1" applyAlignment="1">
      <alignment horizontal="center" vertical="center"/>
    </xf>
    <xf numFmtId="169" fontId="13" fillId="36" borderId="0" xfId="15" applyBorder="1"/>
    <xf numFmtId="169" fontId="13" fillId="36" borderId="44" xfId="15" applyBorder="1"/>
    <xf numFmtId="0" fontId="3" fillId="0" borderId="2" xfId="0" applyFont="1" applyFill="1" applyBorder="1" applyAlignment="1">
      <alignment horizontal="center"/>
    </xf>
    <xf numFmtId="0" fontId="3" fillId="0" borderId="14" xfId="0" applyFont="1" applyFill="1" applyBorder="1" applyAlignment="1">
      <alignment horizontal="center"/>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xf>
    <xf numFmtId="0" fontId="98" fillId="0" borderId="2" xfId="0" applyFont="1" applyBorder="1"/>
    <xf numFmtId="0" fontId="101" fillId="0" borderId="2" xfId="0" applyFont="1" applyBorder="1" applyAlignment="1">
      <alignment horizontal="center" vertical="center" wrapText="1"/>
    </xf>
    <xf numFmtId="0" fontId="101" fillId="2" borderId="2" xfId="0" applyFont="1" applyFill="1" applyBorder="1" applyAlignment="1">
      <alignment horizontal="center" vertical="center"/>
    </xf>
    <xf numFmtId="164" fontId="3" fillId="0" borderId="0" xfId="20956" applyNumberFormat="1" applyFont="1" applyAlignment="1">
      <alignment horizontal="center" vertical="center"/>
    </xf>
    <xf numFmtId="164" fontId="3" fillId="35" borderId="2" xfId="20956" applyNumberFormat="1" applyFont="1" applyFill="1" applyBorder="1" applyAlignment="1">
      <alignment horizontal="center" vertical="center"/>
    </xf>
    <xf numFmtId="164" fontId="3" fillId="0" borderId="2" xfId="20956" applyNumberFormat="1" applyFont="1" applyBorder="1" applyAlignment="1" applyProtection="1">
      <alignment horizontal="center" vertical="center"/>
      <protection locked="0"/>
    </xf>
    <xf numFmtId="164" fontId="3" fillId="2" borderId="2" xfId="20956" applyNumberFormat="1" applyFont="1" applyFill="1" applyBorder="1" applyAlignment="1" applyProtection="1">
      <alignment horizontal="center" vertical="center"/>
      <protection locked="0"/>
    </xf>
    <xf numFmtId="164" fontId="3" fillId="35" borderId="14" xfId="20956" applyNumberFormat="1" applyFont="1" applyFill="1" applyBorder="1" applyAlignment="1">
      <alignment horizontal="center" vertical="center"/>
    </xf>
    <xf numFmtId="164" fontId="3" fillId="0" borderId="0" xfId="0" applyNumberFormat="1" applyFont="1" applyAlignment="1">
      <alignment horizontal="center" vertical="center"/>
    </xf>
    <xf numFmtId="164" fontId="3" fillId="0" borderId="2" xfId="20956" applyNumberFormat="1" applyFont="1" applyFill="1" applyBorder="1" applyAlignment="1" applyProtection="1">
      <alignment horizontal="center" vertical="center"/>
      <protection locked="0"/>
    </xf>
    <xf numFmtId="164" fontId="3" fillId="0" borderId="0" xfId="0" applyNumberFormat="1" applyFont="1"/>
    <xf numFmtId="164" fontId="13" fillId="36" borderId="0" xfId="20956" applyNumberFormat="1" applyFont="1" applyFill="1" applyBorder="1"/>
    <xf numFmtId="164" fontId="13" fillId="36" borderId="44" xfId="20956" applyNumberFormat="1" applyFont="1" applyFill="1" applyBorder="1"/>
    <xf numFmtId="0" fontId="3" fillId="0" borderId="2" xfId="0" applyFont="1" applyBorder="1" applyAlignment="1">
      <alignment horizontal="right" wrapText="1"/>
    </xf>
    <xf numFmtId="193" fontId="102" fillId="0" borderId="2" xfId="0" applyNumberFormat="1" applyFont="1" applyBorder="1" applyProtection="1">
      <protection locked="0"/>
    </xf>
    <xf numFmtId="193" fontId="102" fillId="0" borderId="7" xfId="0" applyNumberFormat="1" applyFont="1" applyBorder="1" applyProtection="1">
      <protection locked="0"/>
    </xf>
    <xf numFmtId="193" fontId="102" fillId="0" borderId="3" xfId="0" applyNumberFormat="1" applyFont="1" applyBorder="1" applyProtection="1">
      <protection locked="0"/>
    </xf>
    <xf numFmtId="193" fontId="102" fillId="0" borderId="55" xfId="0" applyNumberFormat="1" applyFont="1" applyBorder="1" applyProtection="1">
      <protection locked="0"/>
    </xf>
    <xf numFmtId="193" fontId="102" fillId="0" borderId="56" xfId="0" applyNumberFormat="1" applyFont="1" applyBorder="1" applyProtection="1">
      <protection locked="0"/>
    </xf>
    <xf numFmtId="193" fontId="102" fillId="0" borderId="57" xfId="0" applyNumberFormat="1" applyFont="1" applyBorder="1" applyProtection="1">
      <protection locked="0"/>
    </xf>
    <xf numFmtId="3" fontId="103" fillId="0" borderId="2" xfId="0" applyNumberFormat="1" applyFont="1" applyBorder="1" applyAlignment="1">
      <alignment horizontal="right" vertical="center"/>
    </xf>
    <xf numFmtId="0" fontId="103" fillId="0" borderId="7" xfId="0" applyFont="1" applyBorder="1" applyAlignment="1">
      <alignment horizontal="right" vertical="center"/>
    </xf>
    <xf numFmtId="3" fontId="103" fillId="0" borderId="3" xfId="0" applyNumberFormat="1" applyFont="1" applyBorder="1" applyAlignment="1">
      <alignment horizontal="right" vertical="center"/>
    </xf>
    <xf numFmtId="0" fontId="103" fillId="0" borderId="55" xfId="0" applyFont="1" applyBorder="1" applyAlignment="1">
      <alignment horizontal="right" vertical="center"/>
    </xf>
    <xf numFmtId="0" fontId="102" fillId="0" borderId="3" xfId="0" applyFont="1" applyBorder="1" applyAlignment="1">
      <alignment horizontal="right" vertical="center"/>
    </xf>
    <xf numFmtId="0" fontId="102" fillId="0" borderId="55" xfId="0" applyFont="1" applyBorder="1" applyAlignment="1">
      <alignment horizontal="right" vertical="center"/>
    </xf>
    <xf numFmtId="3" fontId="103" fillId="0" borderId="56" xfId="0" applyNumberFormat="1" applyFont="1" applyBorder="1" applyAlignment="1">
      <alignment horizontal="right" vertical="center"/>
    </xf>
    <xf numFmtId="0" fontId="103" fillId="0" borderId="57" xfId="0" applyFont="1" applyBorder="1" applyAlignment="1">
      <alignment horizontal="right" vertical="center"/>
    </xf>
    <xf numFmtId="0" fontId="0" fillId="0" borderId="0" xfId="0"/>
    <xf numFmtId="0" fontId="3" fillId="0" borderId="2" xfId="0" applyFont="1" applyBorder="1"/>
    <xf numFmtId="0" fontId="6" fillId="0" borderId="0" xfId="8" applyFont="1" applyFill="1" applyBorder="1" applyProtection="1"/>
    <xf numFmtId="0" fontId="6" fillId="0" borderId="0" xfId="8" applyFont="1" applyFill="1" applyBorder="1" applyAlignment="1" applyProtection="1"/>
    <xf numFmtId="0" fontId="3" fillId="0" borderId="16" xfId="0" applyFont="1" applyBorder="1"/>
    <xf numFmtId="0" fontId="98" fillId="0" borderId="0" xfId="20955" applyFont="1" applyFill="1" applyBorder="1" applyAlignment="1" applyProtection="1"/>
    <xf numFmtId="0" fontId="104" fillId="0" borderId="2" xfId="0" applyFont="1" applyBorder="1" applyAlignment="1">
      <alignment horizontal="left"/>
    </xf>
    <xf numFmtId="0" fontId="3" fillId="0" borderId="2" xfId="0" applyFont="1" applyBorder="1" applyAlignment="1">
      <alignment horizontal="center"/>
    </xf>
    <xf numFmtId="0" fontId="5" fillId="0" borderId="0" xfId="0" applyFont="1" applyBorder="1" applyAlignment="1" applyProtection="1">
      <alignment horizontal="left"/>
    </xf>
    <xf numFmtId="179" fontId="5" fillId="2" borderId="0" xfId="0" applyNumberFormat="1" applyFont="1" applyFill="1" applyBorder="1" applyAlignment="1" applyProtection="1">
      <alignment horizontal="left"/>
    </xf>
    <xf numFmtId="0" fontId="4" fillId="0" borderId="0" xfId="0" applyFont="1" applyBorder="1" applyAlignment="1">
      <alignment horizont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3" xfId="0" applyFont="1" applyBorder="1" applyAlignment="1" applyProtection="1">
      <alignment vertical="center" wrapText="1"/>
      <protection locked="0"/>
    </xf>
    <xf numFmtId="0" fontId="104" fillId="0" borderId="14" xfId="0" applyFont="1" applyFill="1" applyBorder="1" applyAlignment="1">
      <alignment horizontal="center" vertical="center"/>
    </xf>
    <xf numFmtId="0" fontId="91" fillId="0" borderId="13" xfId="0" applyFont="1" applyBorder="1" applyAlignment="1">
      <alignment vertical="center"/>
    </xf>
    <xf numFmtId="0" fontId="3" fillId="0" borderId="14" xfId="0" applyFont="1" applyBorder="1" applyAlignment="1">
      <alignment horizontal="left"/>
    </xf>
    <xf numFmtId="0" fontId="91" fillId="0" borderId="15" xfId="0" applyFont="1" applyBorder="1" applyAlignment="1">
      <alignment vertical="center"/>
    </xf>
    <xf numFmtId="0" fontId="104" fillId="0" borderId="16" xfId="0" applyFont="1" applyBorder="1" applyAlignment="1">
      <alignment horizontal="left"/>
    </xf>
    <xf numFmtId="0" fontId="3" fillId="0" borderId="16" xfId="0" applyFont="1" applyBorder="1" applyAlignment="1">
      <alignment horizontal="center"/>
    </xf>
    <xf numFmtId="0" fontId="3" fillId="0" borderId="17" xfId="0" applyFont="1" applyBorder="1" applyAlignment="1">
      <alignment horizontal="left"/>
    </xf>
    <xf numFmtId="0" fontId="105" fillId="0" borderId="0" xfId="0" applyFont="1" applyBorder="1" applyAlignment="1">
      <alignment horizontal="left" vertical="center" wrapText="1"/>
    </xf>
    <xf numFmtId="0" fontId="3" fillId="0" borderId="0" xfId="0" applyFont="1" applyAlignment="1">
      <alignment horizontal="right" wrapText="1"/>
    </xf>
    <xf numFmtId="0" fontId="5" fillId="0" borderId="0" xfId="0" applyFont="1" applyAlignment="1" applyProtection="1">
      <alignment horizontal="left"/>
    </xf>
    <xf numFmtId="0" fontId="10" fillId="0" borderId="0" xfId="0" applyFont="1" applyAlignment="1">
      <alignment horizontal="left"/>
    </xf>
    <xf numFmtId="193" fontId="10" fillId="0" borderId="0" xfId="0" applyNumberFormat="1" applyFont="1" applyAlignment="1">
      <alignment horizontal="left"/>
    </xf>
    <xf numFmtId="179" fontId="5" fillId="2" borderId="0" xfId="0" applyNumberFormat="1" applyFont="1" applyFill="1" applyAlignment="1" applyProtection="1">
      <alignment horizontal="left"/>
    </xf>
    <xf numFmtId="0" fontId="106" fillId="0" borderId="0" xfId="8" applyFont="1" applyFill="1" applyBorder="1" applyAlignment="1" applyProtection="1">
      <alignment horizontal="left"/>
    </xf>
    <xf numFmtId="193" fontId="106" fillId="0" borderId="0" xfId="8" applyNumberFormat="1" applyFont="1" applyFill="1" applyBorder="1" applyAlignment="1" applyProtection="1">
      <alignment horizontal="left"/>
    </xf>
    <xf numFmtId="193" fontId="6" fillId="0" borderId="0" xfId="8" applyNumberFormat="1" applyFont="1" applyFill="1" applyBorder="1" applyAlignment="1" applyProtection="1"/>
    <xf numFmtId="193" fontId="6" fillId="0" borderId="0" xfId="8" applyNumberFormat="1" applyFont="1" applyFill="1" applyBorder="1" applyAlignment="1" applyProtection="1">
      <alignment horizontal="right" wrapText="1"/>
    </xf>
    <xf numFmtId="0" fontId="3" fillId="0" borderId="0" xfId="0" applyFont="1" applyFill="1" applyAlignment="1">
      <alignment horizontal="left"/>
    </xf>
    <xf numFmtId="0" fontId="10" fillId="0" borderId="0" xfId="0" applyFont="1" applyAlignment="1">
      <alignment horizontal="left" vertical="center" wrapText="1"/>
    </xf>
    <xf numFmtId="0" fontId="3" fillId="0" borderId="0" xfId="0" applyFont="1" applyAlignment="1">
      <alignment horizontal="right" vertical="center" wrapText="1"/>
    </xf>
    <xf numFmtId="0" fontId="98" fillId="0" borderId="4" xfId="20955" applyFont="1" applyFill="1" applyBorder="1" applyAlignment="1" applyProtection="1"/>
    <xf numFmtId="0" fontId="3" fillId="0" borderId="11" xfId="0" applyFont="1" applyFill="1" applyBorder="1" applyAlignment="1">
      <alignment horizontal="center"/>
    </xf>
    <xf numFmtId="0" fontId="3" fillId="0" borderId="11" xfId="0" applyFont="1" applyBorder="1" applyAlignment="1">
      <alignment horizontal="center" wrapText="1"/>
    </xf>
    <xf numFmtId="0" fontId="3" fillId="0" borderId="11" xfId="0" applyFont="1" applyBorder="1" applyAlignment="1">
      <alignment horizontal="center" vertical="center" wrapText="1"/>
    </xf>
    <xf numFmtId="0" fontId="3" fillId="0" borderId="11" xfId="0" applyFont="1" applyBorder="1" applyAlignment="1">
      <alignment horizontal="right" wrapText="1"/>
    </xf>
    <xf numFmtId="193" fontId="3" fillId="0" borderId="13" xfId="0" applyNumberFormat="1" applyFont="1" applyBorder="1" applyAlignment="1" applyProtection="1">
      <alignment vertical="center"/>
      <protection locked="0"/>
    </xf>
    <xf numFmtId="0" fontId="3" fillId="0" borderId="2" xfId="0" applyFont="1" applyBorder="1" applyProtection="1">
      <protection locked="0"/>
    </xf>
    <xf numFmtId="193" fontId="3" fillId="0" borderId="2" xfId="0" applyNumberFormat="1" applyFont="1" applyBorder="1" applyAlignment="1" applyProtection="1">
      <alignment vertical="center"/>
      <protection locked="0"/>
    </xf>
    <xf numFmtId="193" fontId="3" fillId="0" borderId="2" xfId="0" applyNumberFormat="1" applyFont="1" applyBorder="1" applyAlignment="1" applyProtection="1">
      <alignment horizontal="left" wrapText="1"/>
      <protection locked="0"/>
    </xf>
    <xf numFmtId="193" fontId="90" fillId="35" borderId="14" xfId="0" applyNumberFormat="1" applyFont="1" applyFill="1" applyBorder="1" applyAlignment="1">
      <alignment horizontal="right" vertical="center"/>
    </xf>
    <xf numFmtId="193" fontId="3" fillId="0" borderId="2" xfId="0" applyNumberFormat="1" applyFont="1" applyFill="1" applyBorder="1" applyAlignment="1" applyProtection="1">
      <alignment horizontal="left" wrapText="1"/>
      <protection locked="0"/>
    </xf>
    <xf numFmtId="37" fontId="3" fillId="0" borderId="2" xfId="0" applyNumberFormat="1" applyFont="1" applyBorder="1" applyAlignment="1" applyProtection="1">
      <alignment wrapText="1"/>
      <protection locked="0"/>
    </xf>
    <xf numFmtId="0" fontId="3" fillId="0" borderId="15" xfId="0" applyFont="1" applyBorder="1" applyAlignment="1">
      <alignment horizontal="right"/>
    </xf>
    <xf numFmtId="0" fontId="4" fillId="35" borderId="16" xfId="0" applyFont="1" applyFill="1" applyBorder="1" applyAlignment="1">
      <alignment horizontal="left"/>
    </xf>
    <xf numFmtId="193" fontId="90" fillId="35" borderId="16" xfId="0" applyNumberFormat="1" applyFont="1" applyFill="1" applyBorder="1" applyAlignment="1">
      <alignment horizontal="right" vertical="center"/>
    </xf>
    <xf numFmtId="193" fontId="90" fillId="35" borderId="16" xfId="0" applyNumberFormat="1" applyFont="1" applyFill="1" applyBorder="1" applyAlignment="1">
      <alignment horizontal="right" vertical="center" wrapText="1"/>
    </xf>
    <xf numFmtId="193" fontId="90" fillId="35" borderId="17" xfId="0" applyNumberFormat="1" applyFont="1" applyFill="1" applyBorder="1" applyAlignment="1">
      <alignment horizontal="right" vertical="center"/>
    </xf>
    <xf numFmtId="193" fontId="0" fillId="0" borderId="0" xfId="0" applyNumberFormat="1"/>
    <xf numFmtId="0" fontId="0" fillId="0" borderId="0" xfId="0" applyAlignment="1">
      <alignment horizontal="right"/>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0" xfId="0" applyFont="1" applyBorder="1" applyAlignment="1">
      <alignment horizontal="right" wrapText="1"/>
    </xf>
    <xf numFmtId="164" fontId="2" fillId="0" borderId="2" xfId="7" applyNumberFormat="1" applyFont="1" applyFill="1" applyBorder="1" applyProtection="1">
      <protection locked="0"/>
    </xf>
    <xf numFmtId="0" fontId="105" fillId="0" borderId="0" xfId="0" applyFont="1" applyFill="1" applyBorder="1" applyAlignment="1">
      <alignment horizontal="left" vertical="center" wrapText="1"/>
    </xf>
    <xf numFmtId="0" fontId="3" fillId="0" borderId="0" xfId="0" applyFont="1" applyBorder="1" applyAlignment="1">
      <alignment horizontal="left"/>
    </xf>
    <xf numFmtId="0" fontId="10" fillId="0" borderId="0" xfId="0" applyFont="1" applyBorder="1" applyAlignment="1">
      <alignment horizontal="left" wrapText="1"/>
    </xf>
    <xf numFmtId="0" fontId="10" fillId="0" borderId="0"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Border="1" applyAlignment="1">
      <alignment horizontal="right"/>
    </xf>
    <xf numFmtId="3" fontId="3" fillId="0" borderId="2" xfId="0" applyNumberFormat="1" applyFont="1" applyFill="1" applyBorder="1" applyAlignment="1">
      <alignment horizontal="right" vertical="center" wrapText="1"/>
    </xf>
    <xf numFmtId="193" fontId="4" fillId="0" borderId="2" xfId="0" applyNumberFormat="1" applyFont="1" applyBorder="1" applyAlignment="1" applyProtection="1">
      <alignment horizontal="right" vertical="center" wrapText="1"/>
      <protection locked="0"/>
    </xf>
    <xf numFmtId="3" fontId="3" fillId="0" borderId="0" xfId="0" applyNumberFormat="1" applyFont="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193" fontId="3" fillId="0" borderId="2" xfId="0" applyNumberFormat="1" applyFont="1" applyFill="1" applyBorder="1" applyAlignment="1" applyProtection="1">
      <alignment horizontal="left" vertical="center" wrapText="1"/>
      <protection locked="0"/>
    </xf>
    <xf numFmtId="193" fontId="3" fillId="0" borderId="2" xfId="0" applyNumberFormat="1" applyFont="1" applyBorder="1" applyAlignment="1" applyProtection="1">
      <alignment horizontal="right"/>
      <protection locked="0"/>
    </xf>
    <xf numFmtId="193" fontId="3" fillId="0" borderId="2" xfId="0" applyNumberFormat="1" applyFont="1" applyBorder="1" applyAlignment="1" applyProtection="1">
      <alignment horizontal="left" vertical="center" wrapText="1"/>
      <protection locked="0"/>
    </xf>
    <xf numFmtId="0" fontId="107" fillId="0" borderId="2" xfId="0" applyFont="1" applyBorder="1" applyAlignment="1">
      <alignment horizontal="left" vertical="center" wrapText="1"/>
    </xf>
    <xf numFmtId="193" fontId="90" fillId="0" borderId="2" xfId="0" applyNumberFormat="1" applyFont="1" applyBorder="1" applyAlignment="1" applyProtection="1">
      <alignment horizontal="right" vertical="center" wrapText="1"/>
      <protection locked="0"/>
    </xf>
    <xf numFmtId="0" fontId="105" fillId="0" borderId="2" xfId="0" applyFont="1" applyBorder="1" applyAlignment="1">
      <alignment horizontal="right" vertical="center" wrapText="1"/>
    </xf>
    <xf numFmtId="0" fontId="107" fillId="0" borderId="16" xfId="0" applyFont="1" applyBorder="1" applyAlignment="1">
      <alignment horizontal="left" vertical="center" wrapText="1"/>
    </xf>
    <xf numFmtId="0" fontId="10" fillId="0" borderId="0" xfId="0" applyFont="1" applyAlignment="1">
      <alignment horizontal="right"/>
    </xf>
    <xf numFmtId="0" fontId="3" fillId="0" borderId="0" xfId="0" applyFont="1" applyAlignment="1">
      <alignment horizontal="left"/>
    </xf>
    <xf numFmtId="0" fontId="105" fillId="0" borderId="0" xfId="0" applyFont="1" applyAlignment="1">
      <alignment horizontal="right" vertical="center"/>
    </xf>
    <xf numFmtId="0" fontId="10" fillId="0" borderId="0" xfId="0" applyFont="1" applyAlignment="1">
      <alignment horizontal="left" wrapText="1"/>
    </xf>
    <xf numFmtId="0" fontId="108" fillId="0" borderId="0" xfId="0" applyFont="1" applyAlignment="1">
      <alignment horizontal="center" vertical="center"/>
    </xf>
    <xf numFmtId="0" fontId="109" fillId="0" borderId="0" xfId="0" applyFont="1" applyBorder="1" applyAlignment="1">
      <alignment horizontal="right" vertical="center" wrapText="1"/>
    </xf>
    <xf numFmtId="0" fontId="105" fillId="0" borderId="0" xfId="0" applyFont="1" applyBorder="1" applyAlignment="1">
      <alignment horizontal="center" vertical="center" wrapText="1"/>
    </xf>
    <xf numFmtId="0" fontId="110" fillId="0" borderId="0" xfId="0" applyFont="1" applyBorder="1" applyAlignment="1">
      <alignment horizontal="right" vertical="center" wrapText="1"/>
    </xf>
    <xf numFmtId="193" fontId="3" fillId="0" borderId="0" xfId="0" applyNumberFormat="1" applyFont="1" applyAlignment="1">
      <alignment wrapText="1"/>
    </xf>
    <xf numFmtId="193" fontId="111" fillId="0" borderId="34" xfId="0" applyNumberFormat="1" applyFont="1" applyFill="1" applyBorder="1" applyAlignment="1" applyProtection="1">
      <alignment horizontal="right"/>
      <protection locked="0"/>
    </xf>
    <xf numFmtId="193" fontId="10" fillId="0" borderId="0" xfId="0" applyNumberFormat="1" applyFont="1" applyAlignment="1">
      <alignment horizontal="left" wrapText="1"/>
    </xf>
    <xf numFmtId="0" fontId="3" fillId="0" borderId="0" xfId="0" applyFont="1" applyBorder="1" applyAlignment="1">
      <alignment horizontal="center"/>
    </xf>
    <xf numFmtId="0" fontId="3" fillId="0" borderId="44" xfId="0" applyFont="1" applyBorder="1" applyAlignment="1">
      <alignment horizontal="center"/>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1"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13" xfId="0"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Border="1" applyAlignment="1">
      <alignment horizontal="center"/>
    </xf>
    <xf numFmtId="0" fontId="3" fillId="0" borderId="13" xfId="0" applyFont="1" applyBorder="1" applyAlignment="1">
      <alignment horizontal="center"/>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0" fillId="0" borderId="0" xfId="0" applyFont="1" applyBorder="1" applyAlignment="1">
      <alignment horizontal="left"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10" xfId="8" applyFont="1" applyFill="1" applyBorder="1" applyAlignment="1" applyProtection="1">
      <alignment horizontal="center"/>
    </xf>
    <xf numFmtId="0" fontId="6" fillId="0" borderId="13" xfId="8" applyFont="1" applyFill="1" applyBorder="1" applyAlignment="1" applyProtection="1">
      <alignment horizontal="center"/>
    </xf>
    <xf numFmtId="193" fontId="3" fillId="3" borderId="8" xfId="0" applyNumberFormat="1" applyFont="1" applyFill="1" applyBorder="1" applyAlignment="1">
      <alignment horizontal="center"/>
    </xf>
    <xf numFmtId="193" fontId="3" fillId="3" borderId="19" xfId="0" applyNumberFormat="1" applyFont="1" applyFill="1" applyBorder="1" applyAlignment="1">
      <alignment horizontal="center"/>
    </xf>
    <xf numFmtId="193" fontId="3" fillId="3" borderId="41"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6"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5" xfId="0" applyFont="1" applyBorder="1" applyAlignment="1">
      <alignment horizontal="center" vertical="center" wrapText="1"/>
    </xf>
    <xf numFmtId="0" fontId="101" fillId="0" borderId="14" xfId="0" applyFont="1" applyBorder="1" applyAlignment="1">
      <alignment horizontal="center" vertical="center"/>
    </xf>
    <xf numFmtId="0" fontId="101" fillId="0" borderId="2" xfId="0" applyFont="1" applyBorder="1" applyAlignment="1">
      <alignment horizontal="center" vertical="center" wrapText="1"/>
    </xf>
    <xf numFmtId="0" fontId="101" fillId="0" borderId="2"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6" fillId="0" borderId="5" xfId="0" applyFont="1" applyFill="1" applyBorder="1" applyAlignment="1">
      <alignment horizontal="left" vertical="center" wrapText="1"/>
    </xf>
    <xf numFmtId="0" fontId="96" fillId="0" borderId="7" xfId="0" applyFont="1" applyFill="1" applyBorder="1" applyAlignment="1">
      <alignment horizontal="left" vertical="center" wrapText="1"/>
    </xf>
    <xf numFmtId="0" fontId="97" fillId="0" borderId="5" xfId="0" applyFont="1" applyBorder="1" applyAlignment="1">
      <alignment horizontal="left"/>
    </xf>
    <xf numFmtId="0" fontId="97" fillId="0" borderId="7" xfId="0" applyFont="1" applyBorder="1" applyAlignment="1">
      <alignment horizontal="left"/>
    </xf>
    <xf numFmtId="0" fontId="95" fillId="75" borderId="2" xfId="0" applyFont="1" applyFill="1" applyBorder="1" applyAlignment="1">
      <alignment horizontal="center" vertical="center" wrapText="1"/>
    </xf>
    <xf numFmtId="0" fontId="96" fillId="0" borderId="5" xfId="0" applyFont="1" applyFill="1" applyBorder="1" applyAlignment="1">
      <alignment horizontal="left" vertical="center" wrapText="1" indent="1"/>
    </xf>
    <xf numFmtId="0" fontId="96" fillId="0" borderId="7" xfId="0" applyFont="1" applyFill="1" applyBorder="1" applyAlignment="1">
      <alignment horizontal="left" vertical="center" wrapText="1" indent="1"/>
    </xf>
    <xf numFmtId="0" fontId="95" fillId="75" borderId="52" xfId="0" applyFont="1" applyFill="1" applyBorder="1" applyAlignment="1">
      <alignment horizontal="center" vertical="center" wrapText="1"/>
    </xf>
    <xf numFmtId="0" fontId="95" fillId="75" borderId="0" xfId="0" applyFont="1" applyFill="1" applyBorder="1" applyAlignment="1">
      <alignment horizontal="center" vertical="center" wrapText="1"/>
    </xf>
    <xf numFmtId="0" fontId="95" fillId="75" borderId="53" xfId="0" applyFont="1" applyFill="1" applyBorder="1" applyAlignment="1">
      <alignment horizontal="center" vertical="center" wrapText="1"/>
    </xf>
    <xf numFmtId="0" fontId="95" fillId="0" borderId="49" xfId="0" applyFont="1" applyFill="1" applyBorder="1" applyAlignment="1">
      <alignment horizontal="center" vertical="center"/>
    </xf>
    <xf numFmtId="0" fontId="95" fillId="0" borderId="50" xfId="0" applyFont="1" applyFill="1" applyBorder="1" applyAlignment="1">
      <alignment horizontal="center" vertical="center"/>
    </xf>
    <xf numFmtId="0" fontId="95" fillId="0" borderId="51" xfId="0" applyFont="1" applyFill="1" applyBorder="1" applyAlignment="1">
      <alignment horizontal="center" vertical="center"/>
    </xf>
    <xf numFmtId="0" fontId="96" fillId="0" borderId="2" xfId="0" applyFont="1" applyFill="1" applyBorder="1" applyAlignment="1">
      <alignment horizontal="left" vertical="center" wrapText="1"/>
    </xf>
  </cellXfs>
  <cellStyles count="23092">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2 2" xfId="22408"/>
    <cellStyle name="Calculation 2 10 2 3" xfId="22491"/>
    <cellStyle name="Calculation 2 10 2 4" xfId="22577"/>
    <cellStyle name="Calculation 2 10 2 5" xfId="22663"/>
    <cellStyle name="Calculation 2 10 2 6" xfId="23090"/>
    <cellStyle name="Calculation 2 10 3" xfId="719"/>
    <cellStyle name="Calculation 2 10 3 2" xfId="22407"/>
    <cellStyle name="Calculation 2 10 3 3" xfId="22490"/>
    <cellStyle name="Calculation 2 10 3 4" xfId="22576"/>
    <cellStyle name="Calculation 2 10 3 5" xfId="22662"/>
    <cellStyle name="Calculation 2 10 3 6" xfId="23089"/>
    <cellStyle name="Calculation 2 10 4" xfId="720"/>
    <cellStyle name="Calculation 2 10 4 2" xfId="22406"/>
    <cellStyle name="Calculation 2 10 4 3" xfId="22489"/>
    <cellStyle name="Calculation 2 10 4 4" xfId="22575"/>
    <cellStyle name="Calculation 2 10 4 5" xfId="22661"/>
    <cellStyle name="Calculation 2 10 4 6" xfId="23088"/>
    <cellStyle name="Calculation 2 10 5" xfId="721"/>
    <cellStyle name="Calculation 2 10 5 2" xfId="22405"/>
    <cellStyle name="Calculation 2 10 5 3" xfId="22488"/>
    <cellStyle name="Calculation 2 10 5 4" xfId="22574"/>
    <cellStyle name="Calculation 2 10 5 5" xfId="22660"/>
    <cellStyle name="Calculation 2 10 5 6" xfId="23087"/>
    <cellStyle name="Calculation 2 11" xfId="722"/>
    <cellStyle name="Calculation 2 11 10" xfId="23086"/>
    <cellStyle name="Calculation 2 11 2" xfId="723"/>
    <cellStyle name="Calculation 2 11 2 2" xfId="22403"/>
    <cellStyle name="Calculation 2 11 2 3" xfId="22486"/>
    <cellStyle name="Calculation 2 11 2 4" xfId="22572"/>
    <cellStyle name="Calculation 2 11 2 5" xfId="22658"/>
    <cellStyle name="Calculation 2 11 2 6" xfId="23085"/>
    <cellStyle name="Calculation 2 11 3" xfId="724"/>
    <cellStyle name="Calculation 2 11 3 2" xfId="22402"/>
    <cellStyle name="Calculation 2 11 3 3" xfId="22485"/>
    <cellStyle name="Calculation 2 11 3 4" xfId="22571"/>
    <cellStyle name="Calculation 2 11 3 5" xfId="22657"/>
    <cellStyle name="Calculation 2 11 3 6" xfId="23084"/>
    <cellStyle name="Calculation 2 11 4" xfId="725"/>
    <cellStyle name="Calculation 2 11 4 2" xfId="22401"/>
    <cellStyle name="Calculation 2 11 4 3" xfId="22484"/>
    <cellStyle name="Calculation 2 11 4 4" xfId="22570"/>
    <cellStyle name="Calculation 2 11 4 5" xfId="22656"/>
    <cellStyle name="Calculation 2 11 4 6" xfId="23083"/>
    <cellStyle name="Calculation 2 11 5" xfId="726"/>
    <cellStyle name="Calculation 2 11 5 2" xfId="22400"/>
    <cellStyle name="Calculation 2 11 5 3" xfId="22483"/>
    <cellStyle name="Calculation 2 11 5 4" xfId="22569"/>
    <cellStyle name="Calculation 2 11 5 5" xfId="22655"/>
    <cellStyle name="Calculation 2 11 5 6" xfId="23082"/>
    <cellStyle name="Calculation 2 11 6" xfId="22404"/>
    <cellStyle name="Calculation 2 11 7" xfId="22487"/>
    <cellStyle name="Calculation 2 11 8" xfId="22573"/>
    <cellStyle name="Calculation 2 11 9" xfId="22659"/>
    <cellStyle name="Calculation 2 12" xfId="727"/>
    <cellStyle name="Calculation 2 12 10" xfId="23081"/>
    <cellStyle name="Calculation 2 12 2" xfId="728"/>
    <cellStyle name="Calculation 2 12 2 2" xfId="22398"/>
    <cellStyle name="Calculation 2 12 2 3" xfId="22481"/>
    <cellStyle name="Calculation 2 12 2 4" xfId="22567"/>
    <cellStyle name="Calculation 2 12 2 5" xfId="22653"/>
    <cellStyle name="Calculation 2 12 2 6" xfId="23080"/>
    <cellStyle name="Calculation 2 12 3" xfId="729"/>
    <cellStyle name="Calculation 2 12 3 2" xfId="22397"/>
    <cellStyle name="Calculation 2 12 3 3" xfId="22480"/>
    <cellStyle name="Calculation 2 12 3 4" xfId="22566"/>
    <cellStyle name="Calculation 2 12 3 5" xfId="22652"/>
    <cellStyle name="Calculation 2 12 3 6" xfId="23079"/>
    <cellStyle name="Calculation 2 12 4" xfId="730"/>
    <cellStyle name="Calculation 2 12 4 2" xfId="22396"/>
    <cellStyle name="Calculation 2 12 4 3" xfId="22479"/>
    <cellStyle name="Calculation 2 12 4 4" xfId="22565"/>
    <cellStyle name="Calculation 2 12 4 5" xfId="22651"/>
    <cellStyle name="Calculation 2 12 4 6" xfId="23078"/>
    <cellStyle name="Calculation 2 12 5" xfId="731"/>
    <cellStyle name="Calculation 2 12 5 2" xfId="22395"/>
    <cellStyle name="Calculation 2 12 5 3" xfId="22478"/>
    <cellStyle name="Calculation 2 12 5 4" xfId="22564"/>
    <cellStyle name="Calculation 2 12 5 5" xfId="22650"/>
    <cellStyle name="Calculation 2 12 5 6" xfId="23077"/>
    <cellStyle name="Calculation 2 12 6" xfId="22399"/>
    <cellStyle name="Calculation 2 12 7" xfId="22482"/>
    <cellStyle name="Calculation 2 12 8" xfId="22568"/>
    <cellStyle name="Calculation 2 12 9" xfId="22654"/>
    <cellStyle name="Calculation 2 13" xfId="732"/>
    <cellStyle name="Calculation 2 13 2" xfId="733"/>
    <cellStyle name="Calculation 2 13 2 2" xfId="22393"/>
    <cellStyle name="Calculation 2 13 2 3" xfId="22477"/>
    <cellStyle name="Calculation 2 13 2 4" xfId="20964"/>
    <cellStyle name="Calculation 2 13 2 5" xfId="20965"/>
    <cellStyle name="Calculation 2 13 2 6" xfId="23075"/>
    <cellStyle name="Calculation 2 13 3" xfId="734"/>
    <cellStyle name="Calculation 2 13 3 2" xfId="22392"/>
    <cellStyle name="Calculation 2 13 3 3" xfId="22476"/>
    <cellStyle name="Calculation 2 13 3 4" xfId="22562"/>
    <cellStyle name="Calculation 2 13 3 5" xfId="22648"/>
    <cellStyle name="Calculation 2 13 3 6" xfId="23074"/>
    <cellStyle name="Calculation 2 13 4" xfId="735"/>
    <cellStyle name="Calculation 2 13 4 2" xfId="22391"/>
    <cellStyle name="Calculation 2 13 4 3" xfId="22475"/>
    <cellStyle name="Calculation 2 13 4 4" xfId="22561"/>
    <cellStyle name="Calculation 2 13 4 5" xfId="22647"/>
    <cellStyle name="Calculation 2 13 4 6" xfId="23073"/>
    <cellStyle name="Calculation 2 13 5" xfId="22394"/>
    <cellStyle name="Calculation 2 13 6" xfId="20963"/>
    <cellStyle name="Calculation 2 13 7" xfId="22563"/>
    <cellStyle name="Calculation 2 13 8" xfId="22649"/>
    <cellStyle name="Calculation 2 13 9" xfId="23076"/>
    <cellStyle name="Calculation 2 14" xfId="736"/>
    <cellStyle name="Calculation 2 14 2" xfId="22390"/>
    <cellStyle name="Calculation 2 14 3" xfId="22474"/>
    <cellStyle name="Calculation 2 14 4" xfId="22560"/>
    <cellStyle name="Calculation 2 14 5" xfId="22646"/>
    <cellStyle name="Calculation 2 14 6" xfId="23072"/>
    <cellStyle name="Calculation 2 15" xfId="737"/>
    <cellStyle name="Calculation 2 15 2" xfId="22389"/>
    <cellStyle name="Calculation 2 15 3" xfId="22473"/>
    <cellStyle name="Calculation 2 15 4" xfId="22559"/>
    <cellStyle name="Calculation 2 15 5" xfId="22645"/>
    <cellStyle name="Calculation 2 15 6" xfId="23071"/>
    <cellStyle name="Calculation 2 16" xfId="738"/>
    <cellStyle name="Calculation 2 16 2" xfId="22388"/>
    <cellStyle name="Calculation 2 16 3" xfId="22472"/>
    <cellStyle name="Calculation 2 16 4" xfId="22558"/>
    <cellStyle name="Calculation 2 16 5" xfId="22644"/>
    <cellStyle name="Calculation 2 16 6" xfId="23070"/>
    <cellStyle name="Calculation 2 17" xfId="22409"/>
    <cellStyle name="Calculation 2 18" xfId="22492"/>
    <cellStyle name="Calculation 2 19" xfId="22578"/>
    <cellStyle name="Calculation 2 2" xfId="739"/>
    <cellStyle name="Calculation 2 2 10" xfId="22387"/>
    <cellStyle name="Calculation 2 2 11" xfId="22471"/>
    <cellStyle name="Calculation 2 2 12" xfId="22557"/>
    <cellStyle name="Calculation 2 2 13" xfId="22643"/>
    <cellStyle name="Calculation 2 2 14" xfId="23069"/>
    <cellStyle name="Calculation 2 2 2" xfId="740"/>
    <cellStyle name="Calculation 2 2 2 2" xfId="741"/>
    <cellStyle name="Calculation 2 2 2 2 2" xfId="22385"/>
    <cellStyle name="Calculation 2 2 2 2 3" xfId="22469"/>
    <cellStyle name="Calculation 2 2 2 2 4" xfId="22555"/>
    <cellStyle name="Calculation 2 2 2 2 5" xfId="22641"/>
    <cellStyle name="Calculation 2 2 2 2 6" xfId="23067"/>
    <cellStyle name="Calculation 2 2 2 3" xfId="742"/>
    <cellStyle name="Calculation 2 2 2 3 2" xfId="22384"/>
    <cellStyle name="Calculation 2 2 2 3 3" xfId="22468"/>
    <cellStyle name="Calculation 2 2 2 3 4" xfId="22554"/>
    <cellStyle name="Calculation 2 2 2 3 5" xfId="22640"/>
    <cellStyle name="Calculation 2 2 2 3 6" xfId="23066"/>
    <cellStyle name="Calculation 2 2 2 4" xfId="743"/>
    <cellStyle name="Calculation 2 2 2 4 2" xfId="22383"/>
    <cellStyle name="Calculation 2 2 2 4 3" xfId="22467"/>
    <cellStyle name="Calculation 2 2 2 4 4" xfId="22553"/>
    <cellStyle name="Calculation 2 2 2 4 5" xfId="22639"/>
    <cellStyle name="Calculation 2 2 2 4 6" xfId="23065"/>
    <cellStyle name="Calculation 2 2 2 5" xfId="22386"/>
    <cellStyle name="Calculation 2 2 2 6" xfId="22470"/>
    <cellStyle name="Calculation 2 2 2 7" xfId="22556"/>
    <cellStyle name="Calculation 2 2 2 8" xfId="22642"/>
    <cellStyle name="Calculation 2 2 2 9" xfId="23068"/>
    <cellStyle name="Calculation 2 2 3" xfId="744"/>
    <cellStyle name="Calculation 2 2 3 2" xfId="745"/>
    <cellStyle name="Calculation 2 2 3 2 2" xfId="22381"/>
    <cellStyle name="Calculation 2 2 3 2 3" xfId="22465"/>
    <cellStyle name="Calculation 2 2 3 2 4" xfId="22551"/>
    <cellStyle name="Calculation 2 2 3 2 5" xfId="22637"/>
    <cellStyle name="Calculation 2 2 3 2 6" xfId="23063"/>
    <cellStyle name="Calculation 2 2 3 3" xfId="746"/>
    <cellStyle name="Calculation 2 2 3 3 2" xfId="22380"/>
    <cellStyle name="Calculation 2 2 3 3 3" xfId="22464"/>
    <cellStyle name="Calculation 2 2 3 3 4" xfId="22550"/>
    <cellStyle name="Calculation 2 2 3 3 5" xfId="22636"/>
    <cellStyle name="Calculation 2 2 3 3 6" xfId="23062"/>
    <cellStyle name="Calculation 2 2 3 4" xfId="747"/>
    <cellStyle name="Calculation 2 2 3 4 2" xfId="22379"/>
    <cellStyle name="Calculation 2 2 3 4 3" xfId="22463"/>
    <cellStyle name="Calculation 2 2 3 4 4" xfId="22549"/>
    <cellStyle name="Calculation 2 2 3 4 5" xfId="22635"/>
    <cellStyle name="Calculation 2 2 3 4 6" xfId="23061"/>
    <cellStyle name="Calculation 2 2 3 5" xfId="22382"/>
    <cellStyle name="Calculation 2 2 3 6" xfId="22466"/>
    <cellStyle name="Calculation 2 2 3 7" xfId="22552"/>
    <cellStyle name="Calculation 2 2 3 8" xfId="22638"/>
    <cellStyle name="Calculation 2 2 3 9" xfId="23064"/>
    <cellStyle name="Calculation 2 2 4" xfId="748"/>
    <cellStyle name="Calculation 2 2 4 2" xfId="749"/>
    <cellStyle name="Calculation 2 2 4 2 2" xfId="22377"/>
    <cellStyle name="Calculation 2 2 4 2 3" xfId="22461"/>
    <cellStyle name="Calculation 2 2 4 2 4" xfId="22547"/>
    <cellStyle name="Calculation 2 2 4 2 5" xfId="22633"/>
    <cellStyle name="Calculation 2 2 4 2 6" xfId="23059"/>
    <cellStyle name="Calculation 2 2 4 3" xfId="750"/>
    <cellStyle name="Calculation 2 2 4 3 2" xfId="22376"/>
    <cellStyle name="Calculation 2 2 4 3 3" xfId="22460"/>
    <cellStyle name="Calculation 2 2 4 3 4" xfId="22546"/>
    <cellStyle name="Calculation 2 2 4 3 5" xfId="22632"/>
    <cellStyle name="Calculation 2 2 4 3 6" xfId="23058"/>
    <cellStyle name="Calculation 2 2 4 4" xfId="751"/>
    <cellStyle name="Calculation 2 2 4 4 2" xfId="22375"/>
    <cellStyle name="Calculation 2 2 4 4 3" xfId="22459"/>
    <cellStyle name="Calculation 2 2 4 4 4" xfId="22545"/>
    <cellStyle name="Calculation 2 2 4 4 5" xfId="22631"/>
    <cellStyle name="Calculation 2 2 4 4 6" xfId="23057"/>
    <cellStyle name="Calculation 2 2 4 5" xfId="22378"/>
    <cellStyle name="Calculation 2 2 4 6" xfId="22462"/>
    <cellStyle name="Calculation 2 2 4 7" xfId="22548"/>
    <cellStyle name="Calculation 2 2 4 8" xfId="22634"/>
    <cellStyle name="Calculation 2 2 4 9" xfId="23060"/>
    <cellStyle name="Calculation 2 2 5" xfId="752"/>
    <cellStyle name="Calculation 2 2 5 2" xfId="753"/>
    <cellStyle name="Calculation 2 2 5 2 2" xfId="22373"/>
    <cellStyle name="Calculation 2 2 5 2 3" xfId="22457"/>
    <cellStyle name="Calculation 2 2 5 2 4" xfId="22543"/>
    <cellStyle name="Calculation 2 2 5 2 5" xfId="22629"/>
    <cellStyle name="Calculation 2 2 5 2 6" xfId="23055"/>
    <cellStyle name="Calculation 2 2 5 3" xfId="754"/>
    <cellStyle name="Calculation 2 2 5 3 2" xfId="22372"/>
    <cellStyle name="Calculation 2 2 5 3 3" xfId="22456"/>
    <cellStyle name="Calculation 2 2 5 3 4" xfId="22542"/>
    <cellStyle name="Calculation 2 2 5 3 5" xfId="22628"/>
    <cellStyle name="Calculation 2 2 5 3 6" xfId="23054"/>
    <cellStyle name="Calculation 2 2 5 4" xfId="755"/>
    <cellStyle name="Calculation 2 2 5 4 2" xfId="22371"/>
    <cellStyle name="Calculation 2 2 5 4 3" xfId="22455"/>
    <cellStyle name="Calculation 2 2 5 4 4" xfId="22541"/>
    <cellStyle name="Calculation 2 2 5 4 5" xfId="22627"/>
    <cellStyle name="Calculation 2 2 5 4 6" xfId="23053"/>
    <cellStyle name="Calculation 2 2 5 5" xfId="22374"/>
    <cellStyle name="Calculation 2 2 5 6" xfId="22458"/>
    <cellStyle name="Calculation 2 2 5 7" xfId="22544"/>
    <cellStyle name="Calculation 2 2 5 8" xfId="22630"/>
    <cellStyle name="Calculation 2 2 5 9" xfId="23056"/>
    <cellStyle name="Calculation 2 2 6" xfId="756"/>
    <cellStyle name="Calculation 2 2 6 2" xfId="22370"/>
    <cellStyle name="Calculation 2 2 6 3" xfId="22454"/>
    <cellStyle name="Calculation 2 2 6 4" xfId="22540"/>
    <cellStyle name="Calculation 2 2 6 5" xfId="22626"/>
    <cellStyle name="Calculation 2 2 6 6" xfId="23052"/>
    <cellStyle name="Calculation 2 2 7" xfId="757"/>
    <cellStyle name="Calculation 2 2 7 2" xfId="22369"/>
    <cellStyle name="Calculation 2 2 7 3" xfId="22453"/>
    <cellStyle name="Calculation 2 2 7 4" xfId="22539"/>
    <cellStyle name="Calculation 2 2 7 5" xfId="22625"/>
    <cellStyle name="Calculation 2 2 7 6" xfId="23051"/>
    <cellStyle name="Calculation 2 2 8" xfId="758"/>
    <cellStyle name="Calculation 2 2 8 2" xfId="22368"/>
    <cellStyle name="Calculation 2 2 8 3" xfId="22452"/>
    <cellStyle name="Calculation 2 2 8 4" xfId="22538"/>
    <cellStyle name="Calculation 2 2 8 5" xfId="22624"/>
    <cellStyle name="Calculation 2 2 8 6" xfId="23050"/>
    <cellStyle name="Calculation 2 2 9" xfId="759"/>
    <cellStyle name="Calculation 2 2 9 2" xfId="22367"/>
    <cellStyle name="Calculation 2 2 9 3" xfId="22451"/>
    <cellStyle name="Calculation 2 2 9 4" xfId="22537"/>
    <cellStyle name="Calculation 2 2 9 5" xfId="22623"/>
    <cellStyle name="Calculation 2 2 9 6" xfId="23049"/>
    <cellStyle name="Calculation 2 20" xfId="22664"/>
    <cellStyle name="Calculation 2 21" xfId="23091"/>
    <cellStyle name="Calculation 2 3" xfId="760"/>
    <cellStyle name="Calculation 2 3 2" xfId="761"/>
    <cellStyle name="Calculation 2 3 2 2" xfId="22366"/>
    <cellStyle name="Calculation 2 3 2 3" xfId="22450"/>
    <cellStyle name="Calculation 2 3 2 4" xfId="22536"/>
    <cellStyle name="Calculation 2 3 2 5" xfId="22622"/>
    <cellStyle name="Calculation 2 3 2 6" xfId="23048"/>
    <cellStyle name="Calculation 2 3 3" xfId="762"/>
    <cellStyle name="Calculation 2 3 3 2" xfId="22365"/>
    <cellStyle name="Calculation 2 3 3 3" xfId="22449"/>
    <cellStyle name="Calculation 2 3 3 4" xfId="22535"/>
    <cellStyle name="Calculation 2 3 3 5" xfId="22621"/>
    <cellStyle name="Calculation 2 3 3 6" xfId="23047"/>
    <cellStyle name="Calculation 2 3 4" xfId="763"/>
    <cellStyle name="Calculation 2 3 4 2" xfId="22364"/>
    <cellStyle name="Calculation 2 3 4 3" xfId="22448"/>
    <cellStyle name="Calculation 2 3 4 4" xfId="22534"/>
    <cellStyle name="Calculation 2 3 4 5" xfId="22620"/>
    <cellStyle name="Calculation 2 3 4 6" xfId="23046"/>
    <cellStyle name="Calculation 2 3 5" xfId="764"/>
    <cellStyle name="Calculation 2 3 5 2" xfId="22363"/>
    <cellStyle name="Calculation 2 3 5 3" xfId="22447"/>
    <cellStyle name="Calculation 2 3 5 4" xfId="22533"/>
    <cellStyle name="Calculation 2 3 5 5" xfId="22619"/>
    <cellStyle name="Calculation 2 3 5 6" xfId="23045"/>
    <cellStyle name="Calculation 2 4" xfId="765"/>
    <cellStyle name="Calculation 2 4 2" xfId="766"/>
    <cellStyle name="Calculation 2 4 2 2" xfId="22362"/>
    <cellStyle name="Calculation 2 4 2 3" xfId="22446"/>
    <cellStyle name="Calculation 2 4 2 4" xfId="22532"/>
    <cellStyle name="Calculation 2 4 2 5" xfId="22618"/>
    <cellStyle name="Calculation 2 4 2 6" xfId="23044"/>
    <cellStyle name="Calculation 2 4 3" xfId="767"/>
    <cellStyle name="Calculation 2 4 3 2" xfId="22361"/>
    <cellStyle name="Calculation 2 4 3 3" xfId="22445"/>
    <cellStyle name="Calculation 2 4 3 4" xfId="22531"/>
    <cellStyle name="Calculation 2 4 3 5" xfId="22617"/>
    <cellStyle name="Calculation 2 4 3 6" xfId="23043"/>
    <cellStyle name="Calculation 2 4 4" xfId="768"/>
    <cellStyle name="Calculation 2 4 4 2" xfId="22360"/>
    <cellStyle name="Calculation 2 4 4 3" xfId="22444"/>
    <cellStyle name="Calculation 2 4 4 4" xfId="22530"/>
    <cellStyle name="Calculation 2 4 4 5" xfId="22616"/>
    <cellStyle name="Calculation 2 4 4 6" xfId="23042"/>
    <cellStyle name="Calculation 2 4 5" xfId="769"/>
    <cellStyle name="Calculation 2 4 5 2" xfId="22359"/>
    <cellStyle name="Calculation 2 4 5 3" xfId="22443"/>
    <cellStyle name="Calculation 2 4 5 4" xfId="22529"/>
    <cellStyle name="Calculation 2 4 5 5" xfId="22615"/>
    <cellStyle name="Calculation 2 4 5 6" xfId="23041"/>
    <cellStyle name="Calculation 2 5" xfId="770"/>
    <cellStyle name="Calculation 2 5 2" xfId="771"/>
    <cellStyle name="Calculation 2 5 2 2" xfId="22358"/>
    <cellStyle name="Calculation 2 5 2 3" xfId="22442"/>
    <cellStyle name="Calculation 2 5 2 4" xfId="22528"/>
    <cellStyle name="Calculation 2 5 2 5" xfId="22614"/>
    <cellStyle name="Calculation 2 5 2 6" xfId="23040"/>
    <cellStyle name="Calculation 2 5 3" xfId="772"/>
    <cellStyle name="Calculation 2 5 3 2" xfId="22357"/>
    <cellStyle name="Calculation 2 5 3 3" xfId="22441"/>
    <cellStyle name="Calculation 2 5 3 4" xfId="22527"/>
    <cellStyle name="Calculation 2 5 3 5" xfId="22613"/>
    <cellStyle name="Calculation 2 5 3 6" xfId="23039"/>
    <cellStyle name="Calculation 2 5 4" xfId="773"/>
    <cellStyle name="Calculation 2 5 4 2" xfId="22356"/>
    <cellStyle name="Calculation 2 5 4 3" xfId="22440"/>
    <cellStyle name="Calculation 2 5 4 4" xfId="22526"/>
    <cellStyle name="Calculation 2 5 4 5" xfId="22612"/>
    <cellStyle name="Calculation 2 5 4 6" xfId="23038"/>
    <cellStyle name="Calculation 2 5 5" xfId="774"/>
    <cellStyle name="Calculation 2 5 5 2" xfId="22355"/>
    <cellStyle name="Calculation 2 5 5 3" xfId="22439"/>
    <cellStyle name="Calculation 2 5 5 4" xfId="22525"/>
    <cellStyle name="Calculation 2 5 5 5" xfId="22611"/>
    <cellStyle name="Calculation 2 5 5 6" xfId="23037"/>
    <cellStyle name="Calculation 2 6" xfId="775"/>
    <cellStyle name="Calculation 2 6 2" xfId="776"/>
    <cellStyle name="Calculation 2 6 2 2" xfId="22354"/>
    <cellStyle name="Calculation 2 6 2 3" xfId="22438"/>
    <cellStyle name="Calculation 2 6 2 4" xfId="22524"/>
    <cellStyle name="Calculation 2 6 2 5" xfId="22610"/>
    <cellStyle name="Calculation 2 6 2 6" xfId="23036"/>
    <cellStyle name="Calculation 2 6 3" xfId="777"/>
    <cellStyle name="Calculation 2 6 3 2" xfId="22353"/>
    <cellStyle name="Calculation 2 6 3 3" xfId="22437"/>
    <cellStyle name="Calculation 2 6 3 4" xfId="22523"/>
    <cellStyle name="Calculation 2 6 3 5" xfId="22609"/>
    <cellStyle name="Calculation 2 6 3 6" xfId="23035"/>
    <cellStyle name="Calculation 2 6 4" xfId="778"/>
    <cellStyle name="Calculation 2 6 4 2" xfId="22352"/>
    <cellStyle name="Calculation 2 6 4 3" xfId="22436"/>
    <cellStyle name="Calculation 2 6 4 4" xfId="22522"/>
    <cellStyle name="Calculation 2 6 4 5" xfId="22608"/>
    <cellStyle name="Calculation 2 6 4 6" xfId="23034"/>
    <cellStyle name="Calculation 2 6 5" xfId="779"/>
    <cellStyle name="Calculation 2 6 5 2" xfId="22351"/>
    <cellStyle name="Calculation 2 6 5 3" xfId="22435"/>
    <cellStyle name="Calculation 2 6 5 4" xfId="22521"/>
    <cellStyle name="Calculation 2 6 5 5" xfId="22607"/>
    <cellStyle name="Calculation 2 6 5 6" xfId="23033"/>
    <cellStyle name="Calculation 2 7" xfId="780"/>
    <cellStyle name="Calculation 2 7 2" xfId="781"/>
    <cellStyle name="Calculation 2 7 2 2" xfId="22350"/>
    <cellStyle name="Calculation 2 7 2 3" xfId="22434"/>
    <cellStyle name="Calculation 2 7 2 4" xfId="22520"/>
    <cellStyle name="Calculation 2 7 2 5" xfId="22606"/>
    <cellStyle name="Calculation 2 7 2 6" xfId="23032"/>
    <cellStyle name="Calculation 2 7 3" xfId="782"/>
    <cellStyle name="Calculation 2 7 3 2" xfId="22349"/>
    <cellStyle name="Calculation 2 7 3 3" xfId="22433"/>
    <cellStyle name="Calculation 2 7 3 4" xfId="22519"/>
    <cellStyle name="Calculation 2 7 3 5" xfId="22605"/>
    <cellStyle name="Calculation 2 7 3 6" xfId="23031"/>
    <cellStyle name="Calculation 2 7 4" xfId="783"/>
    <cellStyle name="Calculation 2 7 4 2" xfId="22348"/>
    <cellStyle name="Calculation 2 7 4 3" xfId="22432"/>
    <cellStyle name="Calculation 2 7 4 4" xfId="22518"/>
    <cellStyle name="Calculation 2 7 4 5" xfId="22604"/>
    <cellStyle name="Calculation 2 7 4 6" xfId="23030"/>
    <cellStyle name="Calculation 2 7 5" xfId="784"/>
    <cellStyle name="Calculation 2 7 5 2" xfId="22347"/>
    <cellStyle name="Calculation 2 7 5 3" xfId="22431"/>
    <cellStyle name="Calculation 2 7 5 4" xfId="22517"/>
    <cellStyle name="Calculation 2 7 5 5" xfId="22603"/>
    <cellStyle name="Calculation 2 7 5 6" xfId="23029"/>
    <cellStyle name="Calculation 2 8" xfId="785"/>
    <cellStyle name="Calculation 2 8 2" xfId="786"/>
    <cellStyle name="Calculation 2 8 2 2" xfId="22346"/>
    <cellStyle name="Calculation 2 8 2 3" xfId="22430"/>
    <cellStyle name="Calculation 2 8 2 4" xfId="22516"/>
    <cellStyle name="Calculation 2 8 2 5" xfId="22602"/>
    <cellStyle name="Calculation 2 8 2 6" xfId="23028"/>
    <cellStyle name="Calculation 2 8 3" xfId="787"/>
    <cellStyle name="Calculation 2 8 3 2" xfId="22345"/>
    <cellStyle name="Calculation 2 8 3 3" xfId="22429"/>
    <cellStyle name="Calculation 2 8 3 4" xfId="22515"/>
    <cellStyle name="Calculation 2 8 3 5" xfId="22601"/>
    <cellStyle name="Calculation 2 8 3 6" xfId="23027"/>
    <cellStyle name="Calculation 2 8 4" xfId="788"/>
    <cellStyle name="Calculation 2 8 4 2" xfId="22344"/>
    <cellStyle name="Calculation 2 8 4 3" xfId="22428"/>
    <cellStyle name="Calculation 2 8 4 4" xfId="22514"/>
    <cellStyle name="Calculation 2 8 4 5" xfId="22600"/>
    <cellStyle name="Calculation 2 8 4 6" xfId="23026"/>
    <cellStyle name="Calculation 2 8 5" xfId="789"/>
    <cellStyle name="Calculation 2 8 5 2" xfId="22343"/>
    <cellStyle name="Calculation 2 8 5 3" xfId="22427"/>
    <cellStyle name="Calculation 2 8 5 4" xfId="22513"/>
    <cellStyle name="Calculation 2 8 5 5" xfId="22599"/>
    <cellStyle name="Calculation 2 8 5 6" xfId="23025"/>
    <cellStyle name="Calculation 2 9" xfId="790"/>
    <cellStyle name="Calculation 2 9 2" xfId="791"/>
    <cellStyle name="Calculation 2 9 2 2" xfId="22342"/>
    <cellStyle name="Calculation 2 9 2 3" xfId="22426"/>
    <cellStyle name="Calculation 2 9 2 4" xfId="22512"/>
    <cellStyle name="Calculation 2 9 2 5" xfId="22598"/>
    <cellStyle name="Calculation 2 9 2 6" xfId="23024"/>
    <cellStyle name="Calculation 2 9 3" xfId="792"/>
    <cellStyle name="Calculation 2 9 3 2" xfId="22341"/>
    <cellStyle name="Calculation 2 9 3 3" xfId="22425"/>
    <cellStyle name="Calculation 2 9 3 4" xfId="22511"/>
    <cellStyle name="Calculation 2 9 3 5" xfId="22597"/>
    <cellStyle name="Calculation 2 9 3 6" xfId="23023"/>
    <cellStyle name="Calculation 2 9 4" xfId="793"/>
    <cellStyle name="Calculation 2 9 4 2" xfId="22340"/>
    <cellStyle name="Calculation 2 9 4 3" xfId="22424"/>
    <cellStyle name="Calculation 2 9 4 4" xfId="22510"/>
    <cellStyle name="Calculation 2 9 4 5" xfId="22596"/>
    <cellStyle name="Calculation 2 9 4 6" xfId="23022"/>
    <cellStyle name="Calculation 2 9 5" xfId="794"/>
    <cellStyle name="Calculation 2 9 5 2" xfId="22339"/>
    <cellStyle name="Calculation 2 9 5 3" xfId="22423"/>
    <cellStyle name="Calculation 2 9 5 4" xfId="22509"/>
    <cellStyle name="Calculation 2 9 5 5" xfId="22595"/>
    <cellStyle name="Calculation 2 9 5 6" xfId="23021"/>
    <cellStyle name="Calculation 3" xfId="795"/>
    <cellStyle name="Calculation 3 2" xfId="796"/>
    <cellStyle name="Calculation 3 2 2" xfId="22337"/>
    <cellStyle name="Calculation 3 2 3" xfId="22421"/>
    <cellStyle name="Calculation 3 2 4" xfId="22507"/>
    <cellStyle name="Calculation 3 2 5" xfId="22593"/>
    <cellStyle name="Calculation 3 2 6" xfId="23019"/>
    <cellStyle name="Calculation 3 3" xfId="797"/>
    <cellStyle name="Calculation 3 3 2" xfId="22336"/>
    <cellStyle name="Calculation 3 3 3" xfId="22420"/>
    <cellStyle name="Calculation 3 3 4" xfId="22506"/>
    <cellStyle name="Calculation 3 3 5" xfId="22592"/>
    <cellStyle name="Calculation 3 3 6" xfId="23018"/>
    <cellStyle name="Calculation 3 4" xfId="22338"/>
    <cellStyle name="Calculation 3 5" xfId="22422"/>
    <cellStyle name="Calculation 3 6" xfId="22508"/>
    <cellStyle name="Calculation 3 7" xfId="22594"/>
    <cellStyle name="Calculation 3 8" xfId="23020"/>
    <cellStyle name="Calculation 4" xfId="798"/>
    <cellStyle name="Calculation 4 2" xfId="799"/>
    <cellStyle name="Calculation 4 2 2" xfId="22334"/>
    <cellStyle name="Calculation 4 2 3" xfId="22418"/>
    <cellStyle name="Calculation 4 2 4" xfId="22504"/>
    <cellStyle name="Calculation 4 2 5" xfId="22590"/>
    <cellStyle name="Calculation 4 2 6" xfId="23016"/>
    <cellStyle name="Calculation 4 3" xfId="800"/>
    <cellStyle name="Calculation 4 3 2" xfId="22333"/>
    <cellStyle name="Calculation 4 3 3" xfId="22417"/>
    <cellStyle name="Calculation 4 3 4" xfId="22503"/>
    <cellStyle name="Calculation 4 3 5" xfId="22589"/>
    <cellStyle name="Calculation 4 3 6" xfId="23015"/>
    <cellStyle name="Calculation 4 4" xfId="22335"/>
    <cellStyle name="Calculation 4 5" xfId="22419"/>
    <cellStyle name="Calculation 4 6" xfId="22505"/>
    <cellStyle name="Calculation 4 7" xfId="22591"/>
    <cellStyle name="Calculation 4 8" xfId="23017"/>
    <cellStyle name="Calculation 5" xfId="801"/>
    <cellStyle name="Calculation 5 2" xfId="802"/>
    <cellStyle name="Calculation 5 2 2" xfId="22331"/>
    <cellStyle name="Calculation 5 2 3" xfId="22415"/>
    <cellStyle name="Calculation 5 2 4" xfId="22501"/>
    <cellStyle name="Calculation 5 2 5" xfId="22587"/>
    <cellStyle name="Calculation 5 2 6" xfId="23013"/>
    <cellStyle name="Calculation 5 3" xfId="803"/>
    <cellStyle name="Calculation 5 3 2" xfId="22330"/>
    <cellStyle name="Calculation 5 3 3" xfId="22414"/>
    <cellStyle name="Calculation 5 3 4" xfId="22500"/>
    <cellStyle name="Calculation 5 3 5" xfId="22586"/>
    <cellStyle name="Calculation 5 3 6" xfId="23012"/>
    <cellStyle name="Calculation 5 4" xfId="22332"/>
    <cellStyle name="Calculation 5 5" xfId="22416"/>
    <cellStyle name="Calculation 5 6" xfId="22502"/>
    <cellStyle name="Calculation 5 7" xfId="22588"/>
    <cellStyle name="Calculation 5 8" xfId="23014"/>
    <cellStyle name="Calculation 6" xfId="804"/>
    <cellStyle name="Calculation 6 2" xfId="805"/>
    <cellStyle name="Calculation 6 2 2" xfId="22328"/>
    <cellStyle name="Calculation 6 2 3" xfId="22412"/>
    <cellStyle name="Calculation 6 2 4" xfId="22498"/>
    <cellStyle name="Calculation 6 2 5" xfId="22584"/>
    <cellStyle name="Calculation 6 2 6" xfId="23010"/>
    <cellStyle name="Calculation 6 3" xfId="806"/>
    <cellStyle name="Calculation 6 3 2" xfId="22327"/>
    <cellStyle name="Calculation 6 3 3" xfId="22411"/>
    <cellStyle name="Calculation 6 3 4" xfId="22497"/>
    <cellStyle name="Calculation 6 3 5" xfId="22583"/>
    <cellStyle name="Calculation 6 3 6" xfId="23009"/>
    <cellStyle name="Calculation 6 4" xfId="22329"/>
    <cellStyle name="Calculation 6 5" xfId="22413"/>
    <cellStyle name="Calculation 6 6" xfId="22499"/>
    <cellStyle name="Calculation 6 7" xfId="22585"/>
    <cellStyle name="Calculation 6 8" xfId="23011"/>
    <cellStyle name="Calculation 7" xfId="807"/>
    <cellStyle name="Calculation 7 2" xfId="22326"/>
    <cellStyle name="Calculation 7 3" xfId="22410"/>
    <cellStyle name="Calculation 7 4" xfId="22496"/>
    <cellStyle name="Calculation 7 5" xfId="22582"/>
    <cellStyle name="Calculation 7 6" xfId="23008"/>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2 2" xfId="22075"/>
    <cellStyle name="Input 2 10 2 3" xfId="22158"/>
    <cellStyle name="Input 2 10 2 4" xfId="22241"/>
    <cellStyle name="Input 2 10 2 5" xfId="22324"/>
    <cellStyle name="Input 2 10 2 6" xfId="23006"/>
    <cellStyle name="Input 2 10 3" xfId="9331"/>
    <cellStyle name="Input 2 10 3 2" xfId="22074"/>
    <cellStyle name="Input 2 10 3 3" xfId="22157"/>
    <cellStyle name="Input 2 10 3 4" xfId="22240"/>
    <cellStyle name="Input 2 10 3 5" xfId="22323"/>
    <cellStyle name="Input 2 10 3 6" xfId="23005"/>
    <cellStyle name="Input 2 10 4" xfId="9332"/>
    <cellStyle name="Input 2 10 4 2" xfId="22073"/>
    <cellStyle name="Input 2 10 4 3" xfId="22156"/>
    <cellStyle name="Input 2 10 4 4" xfId="22239"/>
    <cellStyle name="Input 2 10 4 5" xfId="22322"/>
    <cellStyle name="Input 2 10 4 6" xfId="23004"/>
    <cellStyle name="Input 2 10 5" xfId="9333"/>
    <cellStyle name="Input 2 10 5 2" xfId="22072"/>
    <cellStyle name="Input 2 10 5 3" xfId="22155"/>
    <cellStyle name="Input 2 10 5 4" xfId="22238"/>
    <cellStyle name="Input 2 10 5 5" xfId="22321"/>
    <cellStyle name="Input 2 10 5 6" xfId="23003"/>
    <cellStyle name="Input 2 11" xfId="9334"/>
    <cellStyle name="Input 2 11 10" xfId="23002"/>
    <cellStyle name="Input 2 11 2" xfId="9335"/>
    <cellStyle name="Input 2 11 2 2" xfId="22070"/>
    <cellStyle name="Input 2 11 2 3" xfId="22153"/>
    <cellStyle name="Input 2 11 2 4" xfId="22236"/>
    <cellStyle name="Input 2 11 2 5" xfId="22319"/>
    <cellStyle name="Input 2 11 2 6" xfId="23001"/>
    <cellStyle name="Input 2 11 3" xfId="9336"/>
    <cellStyle name="Input 2 11 3 2" xfId="22069"/>
    <cellStyle name="Input 2 11 3 3" xfId="22495"/>
    <cellStyle name="Input 2 11 3 4" xfId="22235"/>
    <cellStyle name="Input 2 11 3 5" xfId="22318"/>
    <cellStyle name="Input 2 11 3 6" xfId="23000"/>
    <cellStyle name="Input 2 11 4" xfId="9337"/>
    <cellStyle name="Input 2 11 4 2" xfId="22068"/>
    <cellStyle name="Input 2 11 4 3" xfId="22152"/>
    <cellStyle name="Input 2 11 4 4" xfId="22581"/>
    <cellStyle name="Input 2 11 4 5" xfId="22665"/>
    <cellStyle name="Input 2 11 4 6" xfId="22999"/>
    <cellStyle name="Input 2 11 5" xfId="9338"/>
    <cellStyle name="Input 2 11 5 2" xfId="22067"/>
    <cellStyle name="Input 2 11 5 3" xfId="22151"/>
    <cellStyle name="Input 2 11 5 4" xfId="22234"/>
    <cellStyle name="Input 2 11 5 5" xfId="22317"/>
    <cellStyle name="Input 2 11 5 6" xfId="22998"/>
    <cellStyle name="Input 2 11 6" xfId="22071"/>
    <cellStyle name="Input 2 11 7" xfId="22154"/>
    <cellStyle name="Input 2 11 8" xfId="22237"/>
    <cellStyle name="Input 2 11 9" xfId="22320"/>
    <cellStyle name="Input 2 12" xfId="9339"/>
    <cellStyle name="Input 2 12 10" xfId="22997"/>
    <cellStyle name="Input 2 12 2" xfId="9340"/>
    <cellStyle name="Input 2 12 2 2" xfId="22065"/>
    <cellStyle name="Input 2 12 2 3" xfId="22149"/>
    <cellStyle name="Input 2 12 2 4" xfId="22232"/>
    <cellStyle name="Input 2 12 2 5" xfId="22315"/>
    <cellStyle name="Input 2 12 2 6" xfId="22996"/>
    <cellStyle name="Input 2 12 3" xfId="9341"/>
    <cellStyle name="Input 2 12 3 2" xfId="22064"/>
    <cellStyle name="Input 2 12 3 3" xfId="22148"/>
    <cellStyle name="Input 2 12 3 4" xfId="22231"/>
    <cellStyle name="Input 2 12 3 5" xfId="22314"/>
    <cellStyle name="Input 2 12 3 6" xfId="22995"/>
    <cellStyle name="Input 2 12 4" xfId="9342"/>
    <cellStyle name="Input 2 12 4 2" xfId="22063"/>
    <cellStyle name="Input 2 12 4 3" xfId="22147"/>
    <cellStyle name="Input 2 12 4 4" xfId="22230"/>
    <cellStyle name="Input 2 12 4 5" xfId="22313"/>
    <cellStyle name="Input 2 12 4 6" xfId="22994"/>
    <cellStyle name="Input 2 12 5" xfId="9343"/>
    <cellStyle name="Input 2 12 5 2" xfId="22062"/>
    <cellStyle name="Input 2 12 5 3" xfId="22146"/>
    <cellStyle name="Input 2 12 5 4" xfId="22229"/>
    <cellStyle name="Input 2 12 5 5" xfId="22312"/>
    <cellStyle name="Input 2 12 5 6" xfId="22993"/>
    <cellStyle name="Input 2 12 6" xfId="22066"/>
    <cellStyle name="Input 2 12 7" xfId="22150"/>
    <cellStyle name="Input 2 12 8" xfId="22233"/>
    <cellStyle name="Input 2 12 9" xfId="22316"/>
    <cellStyle name="Input 2 13" xfId="9344"/>
    <cellStyle name="Input 2 13 2" xfId="9345"/>
    <cellStyle name="Input 2 13 2 2" xfId="22060"/>
    <cellStyle name="Input 2 13 2 3" xfId="22144"/>
    <cellStyle name="Input 2 13 2 4" xfId="22227"/>
    <cellStyle name="Input 2 13 2 5" xfId="22310"/>
    <cellStyle name="Input 2 13 2 6" xfId="22991"/>
    <cellStyle name="Input 2 13 3" xfId="9346"/>
    <cellStyle name="Input 2 13 3 2" xfId="22059"/>
    <cellStyle name="Input 2 13 3 3" xfId="22143"/>
    <cellStyle name="Input 2 13 3 4" xfId="22226"/>
    <cellStyle name="Input 2 13 3 5" xfId="22309"/>
    <cellStyle name="Input 2 13 3 6" xfId="22990"/>
    <cellStyle name="Input 2 13 4" xfId="9347"/>
    <cellStyle name="Input 2 13 4 2" xfId="22058"/>
    <cellStyle name="Input 2 13 4 3" xfId="22142"/>
    <cellStyle name="Input 2 13 4 4" xfId="22225"/>
    <cellStyle name="Input 2 13 4 5" xfId="22308"/>
    <cellStyle name="Input 2 13 4 6" xfId="22989"/>
    <cellStyle name="Input 2 13 5" xfId="22061"/>
    <cellStyle name="Input 2 13 6" xfId="22145"/>
    <cellStyle name="Input 2 13 7" xfId="22228"/>
    <cellStyle name="Input 2 13 8" xfId="22311"/>
    <cellStyle name="Input 2 13 9" xfId="22992"/>
    <cellStyle name="Input 2 14" xfId="9348"/>
    <cellStyle name="Input 2 14 2" xfId="22057"/>
    <cellStyle name="Input 2 14 3" xfId="22141"/>
    <cellStyle name="Input 2 14 4" xfId="22224"/>
    <cellStyle name="Input 2 14 5" xfId="22307"/>
    <cellStyle name="Input 2 14 6" xfId="22988"/>
    <cellStyle name="Input 2 15" xfId="9349"/>
    <cellStyle name="Input 2 15 2" xfId="22056"/>
    <cellStyle name="Input 2 15 3" xfId="22140"/>
    <cellStyle name="Input 2 15 4" xfId="22223"/>
    <cellStyle name="Input 2 15 5" xfId="22306"/>
    <cellStyle name="Input 2 15 6" xfId="22987"/>
    <cellStyle name="Input 2 16" xfId="9350"/>
    <cellStyle name="Input 2 16 2" xfId="22055"/>
    <cellStyle name="Input 2 16 3" xfId="22139"/>
    <cellStyle name="Input 2 16 4" xfId="22222"/>
    <cellStyle name="Input 2 16 5" xfId="22305"/>
    <cellStyle name="Input 2 16 6" xfId="22986"/>
    <cellStyle name="Input 2 17" xfId="22076"/>
    <cellStyle name="Input 2 18" xfId="22159"/>
    <cellStyle name="Input 2 19" xfId="22242"/>
    <cellStyle name="Input 2 2" xfId="9351"/>
    <cellStyle name="Input 2 2 10" xfId="22054"/>
    <cellStyle name="Input 2 2 11" xfId="22138"/>
    <cellStyle name="Input 2 2 12" xfId="22221"/>
    <cellStyle name="Input 2 2 13" xfId="22304"/>
    <cellStyle name="Input 2 2 14" xfId="22985"/>
    <cellStyle name="Input 2 2 2" xfId="9352"/>
    <cellStyle name="Input 2 2 2 2" xfId="9353"/>
    <cellStyle name="Input 2 2 2 2 2" xfId="22052"/>
    <cellStyle name="Input 2 2 2 2 3" xfId="22136"/>
    <cellStyle name="Input 2 2 2 2 4" xfId="22219"/>
    <cellStyle name="Input 2 2 2 2 5" xfId="22302"/>
    <cellStyle name="Input 2 2 2 2 6" xfId="22983"/>
    <cellStyle name="Input 2 2 2 3" xfId="9354"/>
    <cellStyle name="Input 2 2 2 3 2" xfId="22051"/>
    <cellStyle name="Input 2 2 2 3 3" xfId="22135"/>
    <cellStyle name="Input 2 2 2 3 4" xfId="22218"/>
    <cellStyle name="Input 2 2 2 3 5" xfId="22301"/>
    <cellStyle name="Input 2 2 2 3 6" xfId="22982"/>
    <cellStyle name="Input 2 2 2 4" xfId="9355"/>
    <cellStyle name="Input 2 2 2 4 2" xfId="22050"/>
    <cellStyle name="Input 2 2 2 4 3" xfId="22134"/>
    <cellStyle name="Input 2 2 2 4 4" xfId="22217"/>
    <cellStyle name="Input 2 2 2 4 5" xfId="22300"/>
    <cellStyle name="Input 2 2 2 4 6" xfId="22981"/>
    <cellStyle name="Input 2 2 2 5" xfId="22053"/>
    <cellStyle name="Input 2 2 2 6" xfId="22137"/>
    <cellStyle name="Input 2 2 2 7" xfId="22220"/>
    <cellStyle name="Input 2 2 2 8" xfId="22303"/>
    <cellStyle name="Input 2 2 2 9" xfId="22984"/>
    <cellStyle name="Input 2 2 3" xfId="9356"/>
    <cellStyle name="Input 2 2 3 2" xfId="9357"/>
    <cellStyle name="Input 2 2 3 2 2" xfId="22048"/>
    <cellStyle name="Input 2 2 3 2 3" xfId="22132"/>
    <cellStyle name="Input 2 2 3 2 4" xfId="22215"/>
    <cellStyle name="Input 2 2 3 2 5" xfId="22298"/>
    <cellStyle name="Input 2 2 3 2 6" xfId="22979"/>
    <cellStyle name="Input 2 2 3 3" xfId="9358"/>
    <cellStyle name="Input 2 2 3 3 2" xfId="22047"/>
    <cellStyle name="Input 2 2 3 3 3" xfId="22131"/>
    <cellStyle name="Input 2 2 3 3 4" xfId="22214"/>
    <cellStyle name="Input 2 2 3 3 5" xfId="22297"/>
    <cellStyle name="Input 2 2 3 3 6" xfId="22978"/>
    <cellStyle name="Input 2 2 3 4" xfId="9359"/>
    <cellStyle name="Input 2 2 3 4 2" xfId="22046"/>
    <cellStyle name="Input 2 2 3 4 3" xfId="22130"/>
    <cellStyle name="Input 2 2 3 4 4" xfId="22213"/>
    <cellStyle name="Input 2 2 3 4 5" xfId="22296"/>
    <cellStyle name="Input 2 2 3 4 6" xfId="22977"/>
    <cellStyle name="Input 2 2 3 5" xfId="22049"/>
    <cellStyle name="Input 2 2 3 6" xfId="22133"/>
    <cellStyle name="Input 2 2 3 7" xfId="22216"/>
    <cellStyle name="Input 2 2 3 8" xfId="22299"/>
    <cellStyle name="Input 2 2 3 9" xfId="22980"/>
    <cellStyle name="Input 2 2 4" xfId="9360"/>
    <cellStyle name="Input 2 2 4 2" xfId="9361"/>
    <cellStyle name="Input 2 2 4 2 2" xfId="22044"/>
    <cellStyle name="Input 2 2 4 2 3" xfId="22128"/>
    <cellStyle name="Input 2 2 4 2 4" xfId="22211"/>
    <cellStyle name="Input 2 2 4 2 5" xfId="22294"/>
    <cellStyle name="Input 2 2 4 2 6" xfId="22975"/>
    <cellStyle name="Input 2 2 4 3" xfId="9362"/>
    <cellStyle name="Input 2 2 4 3 2" xfId="22043"/>
    <cellStyle name="Input 2 2 4 3 3" xfId="22127"/>
    <cellStyle name="Input 2 2 4 3 4" xfId="22210"/>
    <cellStyle name="Input 2 2 4 3 5" xfId="22293"/>
    <cellStyle name="Input 2 2 4 3 6" xfId="22974"/>
    <cellStyle name="Input 2 2 4 4" xfId="9363"/>
    <cellStyle name="Input 2 2 4 4 2" xfId="22042"/>
    <cellStyle name="Input 2 2 4 4 3" xfId="22126"/>
    <cellStyle name="Input 2 2 4 4 4" xfId="22209"/>
    <cellStyle name="Input 2 2 4 4 5" xfId="22292"/>
    <cellStyle name="Input 2 2 4 4 6" xfId="22973"/>
    <cellStyle name="Input 2 2 4 5" xfId="22045"/>
    <cellStyle name="Input 2 2 4 6" xfId="22129"/>
    <cellStyle name="Input 2 2 4 7" xfId="22212"/>
    <cellStyle name="Input 2 2 4 8" xfId="22295"/>
    <cellStyle name="Input 2 2 4 9" xfId="22976"/>
    <cellStyle name="Input 2 2 5" xfId="9364"/>
    <cellStyle name="Input 2 2 5 2" xfId="9365"/>
    <cellStyle name="Input 2 2 5 2 2" xfId="22040"/>
    <cellStyle name="Input 2 2 5 2 3" xfId="22124"/>
    <cellStyle name="Input 2 2 5 2 4" xfId="22207"/>
    <cellStyle name="Input 2 2 5 2 5" xfId="22290"/>
    <cellStyle name="Input 2 2 5 2 6" xfId="22971"/>
    <cellStyle name="Input 2 2 5 3" xfId="9366"/>
    <cellStyle name="Input 2 2 5 3 2" xfId="22039"/>
    <cellStyle name="Input 2 2 5 3 3" xfId="22123"/>
    <cellStyle name="Input 2 2 5 3 4" xfId="22206"/>
    <cellStyle name="Input 2 2 5 3 5" xfId="22289"/>
    <cellStyle name="Input 2 2 5 3 6" xfId="22970"/>
    <cellStyle name="Input 2 2 5 4" xfId="9367"/>
    <cellStyle name="Input 2 2 5 4 2" xfId="22038"/>
    <cellStyle name="Input 2 2 5 4 3" xfId="22122"/>
    <cellStyle name="Input 2 2 5 4 4" xfId="22205"/>
    <cellStyle name="Input 2 2 5 4 5" xfId="22288"/>
    <cellStyle name="Input 2 2 5 4 6" xfId="22969"/>
    <cellStyle name="Input 2 2 5 5" xfId="22041"/>
    <cellStyle name="Input 2 2 5 6" xfId="22125"/>
    <cellStyle name="Input 2 2 5 7" xfId="22208"/>
    <cellStyle name="Input 2 2 5 8" xfId="22291"/>
    <cellStyle name="Input 2 2 5 9" xfId="22972"/>
    <cellStyle name="Input 2 2 6" xfId="9368"/>
    <cellStyle name="Input 2 2 6 2" xfId="22037"/>
    <cellStyle name="Input 2 2 6 3" xfId="22121"/>
    <cellStyle name="Input 2 2 6 4" xfId="22204"/>
    <cellStyle name="Input 2 2 6 5" xfId="22287"/>
    <cellStyle name="Input 2 2 6 6" xfId="22968"/>
    <cellStyle name="Input 2 2 7" xfId="9369"/>
    <cellStyle name="Input 2 2 7 2" xfId="22036"/>
    <cellStyle name="Input 2 2 7 3" xfId="22120"/>
    <cellStyle name="Input 2 2 7 4" xfId="22203"/>
    <cellStyle name="Input 2 2 7 5" xfId="22286"/>
    <cellStyle name="Input 2 2 7 6" xfId="22967"/>
    <cellStyle name="Input 2 2 8" xfId="9370"/>
    <cellStyle name="Input 2 2 8 2" xfId="22035"/>
    <cellStyle name="Input 2 2 8 3" xfId="22119"/>
    <cellStyle name="Input 2 2 8 4" xfId="22202"/>
    <cellStyle name="Input 2 2 8 5" xfId="22285"/>
    <cellStyle name="Input 2 2 8 6" xfId="22966"/>
    <cellStyle name="Input 2 2 9" xfId="9371"/>
    <cellStyle name="Input 2 2 9 2" xfId="22034"/>
    <cellStyle name="Input 2 2 9 3" xfId="22118"/>
    <cellStyle name="Input 2 2 9 4" xfId="22201"/>
    <cellStyle name="Input 2 2 9 5" xfId="22284"/>
    <cellStyle name="Input 2 2 9 6" xfId="22965"/>
    <cellStyle name="Input 2 20" xfId="22325"/>
    <cellStyle name="Input 2 21" xfId="23007"/>
    <cellStyle name="Input 2 3" xfId="9372"/>
    <cellStyle name="Input 2 3 2" xfId="9373"/>
    <cellStyle name="Input 2 3 2 2" xfId="22033"/>
    <cellStyle name="Input 2 3 2 3" xfId="22117"/>
    <cellStyle name="Input 2 3 2 4" xfId="22200"/>
    <cellStyle name="Input 2 3 2 5" xfId="22283"/>
    <cellStyle name="Input 2 3 2 6" xfId="22964"/>
    <cellStyle name="Input 2 3 3" xfId="9374"/>
    <cellStyle name="Input 2 3 3 2" xfId="22032"/>
    <cellStyle name="Input 2 3 3 3" xfId="22116"/>
    <cellStyle name="Input 2 3 3 4" xfId="22199"/>
    <cellStyle name="Input 2 3 3 5" xfId="22282"/>
    <cellStyle name="Input 2 3 3 6" xfId="22963"/>
    <cellStyle name="Input 2 3 4" xfId="9375"/>
    <cellStyle name="Input 2 3 4 2" xfId="22031"/>
    <cellStyle name="Input 2 3 4 3" xfId="22115"/>
    <cellStyle name="Input 2 3 4 4" xfId="22198"/>
    <cellStyle name="Input 2 3 4 5" xfId="22281"/>
    <cellStyle name="Input 2 3 4 6" xfId="22962"/>
    <cellStyle name="Input 2 3 5" xfId="9376"/>
    <cellStyle name="Input 2 3 5 2" xfId="22030"/>
    <cellStyle name="Input 2 3 5 3" xfId="22114"/>
    <cellStyle name="Input 2 3 5 4" xfId="22197"/>
    <cellStyle name="Input 2 3 5 5" xfId="22280"/>
    <cellStyle name="Input 2 3 5 6" xfId="22961"/>
    <cellStyle name="Input 2 4" xfId="9377"/>
    <cellStyle name="Input 2 4 2" xfId="9378"/>
    <cellStyle name="Input 2 4 2 2" xfId="22029"/>
    <cellStyle name="Input 2 4 2 3" xfId="22113"/>
    <cellStyle name="Input 2 4 2 4" xfId="22196"/>
    <cellStyle name="Input 2 4 2 5" xfId="22279"/>
    <cellStyle name="Input 2 4 2 6" xfId="22960"/>
    <cellStyle name="Input 2 4 3" xfId="9379"/>
    <cellStyle name="Input 2 4 3 2" xfId="22028"/>
    <cellStyle name="Input 2 4 3 3" xfId="22112"/>
    <cellStyle name="Input 2 4 3 4" xfId="22195"/>
    <cellStyle name="Input 2 4 3 5" xfId="22278"/>
    <cellStyle name="Input 2 4 3 6" xfId="22959"/>
    <cellStyle name="Input 2 4 4" xfId="9380"/>
    <cellStyle name="Input 2 4 4 2" xfId="22027"/>
    <cellStyle name="Input 2 4 4 3" xfId="22111"/>
    <cellStyle name="Input 2 4 4 4" xfId="22194"/>
    <cellStyle name="Input 2 4 4 5" xfId="22277"/>
    <cellStyle name="Input 2 4 4 6" xfId="22958"/>
    <cellStyle name="Input 2 4 5" xfId="9381"/>
    <cellStyle name="Input 2 4 5 2" xfId="22026"/>
    <cellStyle name="Input 2 4 5 3" xfId="22110"/>
    <cellStyle name="Input 2 4 5 4" xfId="22193"/>
    <cellStyle name="Input 2 4 5 5" xfId="22276"/>
    <cellStyle name="Input 2 4 5 6" xfId="22957"/>
    <cellStyle name="Input 2 5" xfId="9382"/>
    <cellStyle name="Input 2 5 2" xfId="9383"/>
    <cellStyle name="Input 2 5 2 2" xfId="22025"/>
    <cellStyle name="Input 2 5 2 3" xfId="22109"/>
    <cellStyle name="Input 2 5 2 4" xfId="22192"/>
    <cellStyle name="Input 2 5 2 5" xfId="22275"/>
    <cellStyle name="Input 2 5 2 6" xfId="22956"/>
    <cellStyle name="Input 2 5 3" xfId="9384"/>
    <cellStyle name="Input 2 5 3 2" xfId="22024"/>
    <cellStyle name="Input 2 5 3 3" xfId="22108"/>
    <cellStyle name="Input 2 5 3 4" xfId="22191"/>
    <cellStyle name="Input 2 5 3 5" xfId="22274"/>
    <cellStyle name="Input 2 5 3 6" xfId="22955"/>
    <cellStyle name="Input 2 5 4" xfId="9385"/>
    <cellStyle name="Input 2 5 4 2" xfId="22023"/>
    <cellStyle name="Input 2 5 4 3" xfId="22107"/>
    <cellStyle name="Input 2 5 4 4" xfId="22190"/>
    <cellStyle name="Input 2 5 4 5" xfId="22273"/>
    <cellStyle name="Input 2 5 4 6" xfId="22954"/>
    <cellStyle name="Input 2 5 5" xfId="9386"/>
    <cellStyle name="Input 2 5 5 2" xfId="22022"/>
    <cellStyle name="Input 2 5 5 3" xfId="22106"/>
    <cellStyle name="Input 2 5 5 4" xfId="22189"/>
    <cellStyle name="Input 2 5 5 5" xfId="22272"/>
    <cellStyle name="Input 2 5 5 6" xfId="22953"/>
    <cellStyle name="Input 2 6" xfId="9387"/>
    <cellStyle name="Input 2 6 2" xfId="9388"/>
    <cellStyle name="Input 2 6 2 2" xfId="22021"/>
    <cellStyle name="Input 2 6 2 3" xfId="22105"/>
    <cellStyle name="Input 2 6 2 4" xfId="22188"/>
    <cellStyle name="Input 2 6 2 5" xfId="22271"/>
    <cellStyle name="Input 2 6 2 6" xfId="22952"/>
    <cellStyle name="Input 2 6 3" xfId="9389"/>
    <cellStyle name="Input 2 6 3 2" xfId="22020"/>
    <cellStyle name="Input 2 6 3 3" xfId="22104"/>
    <cellStyle name="Input 2 6 3 4" xfId="22187"/>
    <cellStyle name="Input 2 6 3 5" xfId="22270"/>
    <cellStyle name="Input 2 6 3 6" xfId="22951"/>
    <cellStyle name="Input 2 6 4" xfId="9390"/>
    <cellStyle name="Input 2 6 4 2" xfId="22019"/>
    <cellStyle name="Input 2 6 4 3" xfId="22103"/>
    <cellStyle name="Input 2 6 4 4" xfId="22186"/>
    <cellStyle name="Input 2 6 4 5" xfId="22269"/>
    <cellStyle name="Input 2 6 4 6" xfId="22950"/>
    <cellStyle name="Input 2 6 5" xfId="9391"/>
    <cellStyle name="Input 2 6 5 2" xfId="22018"/>
    <cellStyle name="Input 2 6 5 3" xfId="22102"/>
    <cellStyle name="Input 2 6 5 4" xfId="22185"/>
    <cellStyle name="Input 2 6 5 5" xfId="22268"/>
    <cellStyle name="Input 2 6 5 6" xfId="22949"/>
    <cellStyle name="Input 2 7" xfId="9392"/>
    <cellStyle name="Input 2 7 2" xfId="9393"/>
    <cellStyle name="Input 2 7 2 2" xfId="22017"/>
    <cellStyle name="Input 2 7 2 3" xfId="22101"/>
    <cellStyle name="Input 2 7 2 4" xfId="22184"/>
    <cellStyle name="Input 2 7 2 5" xfId="22267"/>
    <cellStyle name="Input 2 7 2 6" xfId="22948"/>
    <cellStyle name="Input 2 7 3" xfId="9394"/>
    <cellStyle name="Input 2 7 3 2" xfId="22016"/>
    <cellStyle name="Input 2 7 3 3" xfId="22100"/>
    <cellStyle name="Input 2 7 3 4" xfId="22183"/>
    <cellStyle name="Input 2 7 3 5" xfId="22266"/>
    <cellStyle name="Input 2 7 3 6" xfId="22947"/>
    <cellStyle name="Input 2 7 4" xfId="9395"/>
    <cellStyle name="Input 2 7 4 2" xfId="22015"/>
    <cellStyle name="Input 2 7 4 3" xfId="22099"/>
    <cellStyle name="Input 2 7 4 4" xfId="22182"/>
    <cellStyle name="Input 2 7 4 5" xfId="22265"/>
    <cellStyle name="Input 2 7 4 6" xfId="22946"/>
    <cellStyle name="Input 2 7 5" xfId="9396"/>
    <cellStyle name="Input 2 7 5 2" xfId="22014"/>
    <cellStyle name="Input 2 7 5 3" xfId="22098"/>
    <cellStyle name="Input 2 7 5 4" xfId="22181"/>
    <cellStyle name="Input 2 7 5 5" xfId="22264"/>
    <cellStyle name="Input 2 7 5 6" xfId="22945"/>
    <cellStyle name="Input 2 8" xfId="9397"/>
    <cellStyle name="Input 2 8 2" xfId="9398"/>
    <cellStyle name="Input 2 8 2 2" xfId="22013"/>
    <cellStyle name="Input 2 8 2 3" xfId="22097"/>
    <cellStyle name="Input 2 8 2 4" xfId="22180"/>
    <cellStyle name="Input 2 8 2 5" xfId="22263"/>
    <cellStyle name="Input 2 8 2 6" xfId="22944"/>
    <cellStyle name="Input 2 8 3" xfId="9399"/>
    <cellStyle name="Input 2 8 3 2" xfId="22012"/>
    <cellStyle name="Input 2 8 3 3" xfId="22096"/>
    <cellStyle name="Input 2 8 3 4" xfId="22179"/>
    <cellStyle name="Input 2 8 3 5" xfId="22262"/>
    <cellStyle name="Input 2 8 3 6" xfId="22943"/>
    <cellStyle name="Input 2 8 4" xfId="9400"/>
    <cellStyle name="Input 2 8 4 2" xfId="22011"/>
    <cellStyle name="Input 2 8 4 3" xfId="22095"/>
    <cellStyle name="Input 2 8 4 4" xfId="22178"/>
    <cellStyle name="Input 2 8 4 5" xfId="22261"/>
    <cellStyle name="Input 2 8 4 6" xfId="22942"/>
    <cellStyle name="Input 2 8 5" xfId="9401"/>
    <cellStyle name="Input 2 8 5 2" xfId="22010"/>
    <cellStyle name="Input 2 8 5 3" xfId="22094"/>
    <cellStyle name="Input 2 8 5 4" xfId="22177"/>
    <cellStyle name="Input 2 8 5 5" xfId="22260"/>
    <cellStyle name="Input 2 8 5 6" xfId="22941"/>
    <cellStyle name="Input 2 9" xfId="9402"/>
    <cellStyle name="Input 2 9 2" xfId="9403"/>
    <cellStyle name="Input 2 9 2 2" xfId="22009"/>
    <cellStyle name="Input 2 9 2 3" xfId="22093"/>
    <cellStyle name="Input 2 9 2 4" xfId="22176"/>
    <cellStyle name="Input 2 9 2 5" xfId="22259"/>
    <cellStyle name="Input 2 9 2 6" xfId="22940"/>
    <cellStyle name="Input 2 9 3" xfId="9404"/>
    <cellStyle name="Input 2 9 3 2" xfId="22008"/>
    <cellStyle name="Input 2 9 3 3" xfId="22092"/>
    <cellStyle name="Input 2 9 3 4" xfId="22175"/>
    <cellStyle name="Input 2 9 3 5" xfId="22258"/>
    <cellStyle name="Input 2 9 3 6" xfId="22939"/>
    <cellStyle name="Input 2 9 4" xfId="9405"/>
    <cellStyle name="Input 2 9 4 2" xfId="22007"/>
    <cellStyle name="Input 2 9 4 3" xfId="22091"/>
    <cellStyle name="Input 2 9 4 4" xfId="22174"/>
    <cellStyle name="Input 2 9 4 5" xfId="22257"/>
    <cellStyle name="Input 2 9 4 6" xfId="22938"/>
    <cellStyle name="Input 2 9 5" xfId="9406"/>
    <cellStyle name="Input 2 9 5 2" xfId="22006"/>
    <cellStyle name="Input 2 9 5 3" xfId="22090"/>
    <cellStyle name="Input 2 9 5 4" xfId="22173"/>
    <cellStyle name="Input 2 9 5 5" xfId="22256"/>
    <cellStyle name="Input 2 9 5 6" xfId="22937"/>
    <cellStyle name="Input 3" xfId="9407"/>
    <cellStyle name="Input 3 2" xfId="9408"/>
    <cellStyle name="Input 3 2 2" xfId="22004"/>
    <cellStyle name="Input 3 2 3" xfId="22088"/>
    <cellStyle name="Input 3 2 4" xfId="22171"/>
    <cellStyle name="Input 3 2 5" xfId="22254"/>
    <cellStyle name="Input 3 2 6" xfId="22935"/>
    <cellStyle name="Input 3 3" xfId="9409"/>
    <cellStyle name="Input 3 3 2" xfId="22003"/>
    <cellStyle name="Input 3 3 3" xfId="22087"/>
    <cellStyle name="Input 3 3 4" xfId="22170"/>
    <cellStyle name="Input 3 3 5" xfId="22253"/>
    <cellStyle name="Input 3 3 6" xfId="22934"/>
    <cellStyle name="Input 3 4" xfId="22005"/>
    <cellStyle name="Input 3 5" xfId="22089"/>
    <cellStyle name="Input 3 6" xfId="22172"/>
    <cellStyle name="Input 3 7" xfId="22255"/>
    <cellStyle name="Input 3 8" xfId="22936"/>
    <cellStyle name="Input 4" xfId="9410"/>
    <cellStyle name="Input 4 2" xfId="9411"/>
    <cellStyle name="Input 4 2 2" xfId="22001"/>
    <cellStyle name="Input 4 2 3" xfId="22085"/>
    <cellStyle name="Input 4 2 4" xfId="22168"/>
    <cellStyle name="Input 4 2 5" xfId="22251"/>
    <cellStyle name="Input 4 2 6" xfId="22932"/>
    <cellStyle name="Input 4 3" xfId="9412"/>
    <cellStyle name="Input 4 3 2" xfId="22000"/>
    <cellStyle name="Input 4 3 3" xfId="22084"/>
    <cellStyle name="Input 4 3 4" xfId="22167"/>
    <cellStyle name="Input 4 3 5" xfId="22250"/>
    <cellStyle name="Input 4 3 6" xfId="22931"/>
    <cellStyle name="Input 4 4" xfId="22002"/>
    <cellStyle name="Input 4 5" xfId="22086"/>
    <cellStyle name="Input 4 6" xfId="22169"/>
    <cellStyle name="Input 4 7" xfId="22252"/>
    <cellStyle name="Input 4 8" xfId="22933"/>
    <cellStyle name="Input 5" xfId="9413"/>
    <cellStyle name="Input 5 2" xfId="9414"/>
    <cellStyle name="Input 5 2 2" xfId="21998"/>
    <cellStyle name="Input 5 2 3" xfId="22082"/>
    <cellStyle name="Input 5 2 4" xfId="22165"/>
    <cellStyle name="Input 5 2 5" xfId="22248"/>
    <cellStyle name="Input 5 2 6" xfId="22929"/>
    <cellStyle name="Input 5 3" xfId="9415"/>
    <cellStyle name="Input 5 3 2" xfId="21997"/>
    <cellStyle name="Input 5 3 3" xfId="22081"/>
    <cellStyle name="Input 5 3 4" xfId="22164"/>
    <cellStyle name="Input 5 3 5" xfId="22247"/>
    <cellStyle name="Input 5 3 6" xfId="22928"/>
    <cellStyle name="Input 5 4" xfId="21999"/>
    <cellStyle name="Input 5 5" xfId="22083"/>
    <cellStyle name="Input 5 6" xfId="22166"/>
    <cellStyle name="Input 5 7" xfId="22249"/>
    <cellStyle name="Input 5 8" xfId="22930"/>
    <cellStyle name="Input 6" xfId="9416"/>
    <cellStyle name="Input 6 2" xfId="9417"/>
    <cellStyle name="Input 6 2 2" xfId="21995"/>
    <cellStyle name="Input 6 2 3" xfId="22079"/>
    <cellStyle name="Input 6 2 4" xfId="22162"/>
    <cellStyle name="Input 6 2 5" xfId="22245"/>
    <cellStyle name="Input 6 2 6" xfId="22926"/>
    <cellStyle name="Input 6 3" xfId="9418"/>
    <cellStyle name="Input 6 3 2" xfId="21994"/>
    <cellStyle name="Input 6 3 3" xfId="22078"/>
    <cellStyle name="Input 6 3 4" xfId="22161"/>
    <cellStyle name="Input 6 3 5" xfId="22244"/>
    <cellStyle name="Input 6 3 6" xfId="22925"/>
    <cellStyle name="Input 6 4" xfId="21996"/>
    <cellStyle name="Input 6 5" xfId="22080"/>
    <cellStyle name="Input 6 6" xfId="22163"/>
    <cellStyle name="Input 6 7" xfId="22246"/>
    <cellStyle name="Input 6 8" xfId="22927"/>
    <cellStyle name="Input 7" xfId="9419"/>
    <cellStyle name="Input 7 2" xfId="21993"/>
    <cellStyle name="Input 7 3" xfId="22077"/>
    <cellStyle name="Input 7 4" xfId="22160"/>
    <cellStyle name="Input 7 5" xfId="22243"/>
    <cellStyle name="Input 7 6" xfId="22924"/>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3 2" xfId="20957"/>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2 9" xfId="20961"/>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2 2 2" xfId="20958"/>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6 2 2" xfId="20959"/>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3 2 2" xfId="20960"/>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2 2" xfId="21443"/>
    <cellStyle name="Note 2 10 2 3" xfId="21644"/>
    <cellStyle name="Note 2 10 2 4" xfId="21817"/>
    <cellStyle name="Note 2 10 2 5" xfId="21991"/>
    <cellStyle name="Note 2 10 2 6" xfId="22922"/>
    <cellStyle name="Note 2 10 3" xfId="20381"/>
    <cellStyle name="Note 2 10 3 2" xfId="21442"/>
    <cellStyle name="Note 2 10 3 3" xfId="21643"/>
    <cellStyle name="Note 2 10 3 4" xfId="21816"/>
    <cellStyle name="Note 2 10 3 5" xfId="21990"/>
    <cellStyle name="Note 2 10 3 6" xfId="22921"/>
    <cellStyle name="Note 2 10 4" xfId="20382"/>
    <cellStyle name="Note 2 10 4 2" xfId="21441"/>
    <cellStyle name="Note 2 10 4 3" xfId="21642"/>
    <cellStyle name="Note 2 10 4 4" xfId="21815"/>
    <cellStyle name="Note 2 10 4 5" xfId="21989"/>
    <cellStyle name="Note 2 10 4 6" xfId="22920"/>
    <cellStyle name="Note 2 10 5" xfId="20383"/>
    <cellStyle name="Note 2 10 5 2" xfId="21440"/>
    <cellStyle name="Note 2 10 5 3" xfId="21641"/>
    <cellStyle name="Note 2 10 5 4" xfId="21814"/>
    <cellStyle name="Note 2 10 5 5" xfId="21988"/>
    <cellStyle name="Note 2 10 5 6" xfId="22919"/>
    <cellStyle name="Note 2 11" xfId="20384"/>
    <cellStyle name="Note 2 11 2" xfId="20385"/>
    <cellStyle name="Note 2 11 2 2" xfId="21438"/>
    <cellStyle name="Note 2 11 2 3" xfId="21640"/>
    <cellStyle name="Note 2 11 2 4" xfId="21813"/>
    <cellStyle name="Note 2 11 2 5" xfId="21987"/>
    <cellStyle name="Note 2 11 2 6" xfId="22918"/>
    <cellStyle name="Note 2 11 3" xfId="20386"/>
    <cellStyle name="Note 2 11 3 2" xfId="21437"/>
    <cellStyle name="Note 2 11 3 3" xfId="21639"/>
    <cellStyle name="Note 2 11 3 4" xfId="21812"/>
    <cellStyle name="Note 2 11 3 5" xfId="21986"/>
    <cellStyle name="Note 2 11 3 6" xfId="22917"/>
    <cellStyle name="Note 2 11 4" xfId="20387"/>
    <cellStyle name="Note 2 11 4 2" xfId="21436"/>
    <cellStyle name="Note 2 11 4 3" xfId="21638"/>
    <cellStyle name="Note 2 11 4 4" xfId="21811"/>
    <cellStyle name="Note 2 11 4 5" xfId="21985"/>
    <cellStyle name="Note 2 11 4 6" xfId="22916"/>
    <cellStyle name="Note 2 11 5" xfId="20388"/>
    <cellStyle name="Note 2 11 5 2" xfId="21435"/>
    <cellStyle name="Note 2 11 5 3" xfId="21637"/>
    <cellStyle name="Note 2 11 5 4" xfId="21810"/>
    <cellStyle name="Note 2 11 5 5" xfId="21984"/>
    <cellStyle name="Note 2 11 5 6" xfId="22915"/>
    <cellStyle name="Note 2 12" xfId="20389"/>
    <cellStyle name="Note 2 12 2" xfId="20390"/>
    <cellStyle name="Note 2 12 2 2" xfId="21433"/>
    <cellStyle name="Note 2 12 2 3" xfId="21636"/>
    <cellStyle name="Note 2 12 2 4" xfId="21809"/>
    <cellStyle name="Note 2 12 2 5" xfId="21983"/>
    <cellStyle name="Note 2 12 2 6" xfId="22914"/>
    <cellStyle name="Note 2 12 3" xfId="20391"/>
    <cellStyle name="Note 2 12 3 2" xfId="21432"/>
    <cellStyle name="Note 2 12 3 3" xfId="21635"/>
    <cellStyle name="Note 2 12 3 4" xfId="21808"/>
    <cellStyle name="Note 2 12 3 5" xfId="21982"/>
    <cellStyle name="Note 2 12 3 6" xfId="22913"/>
    <cellStyle name="Note 2 12 4" xfId="20392"/>
    <cellStyle name="Note 2 12 4 2" xfId="21431"/>
    <cellStyle name="Note 2 12 4 3" xfId="21634"/>
    <cellStyle name="Note 2 12 4 4" xfId="21807"/>
    <cellStyle name="Note 2 12 4 5" xfId="21981"/>
    <cellStyle name="Note 2 12 4 6" xfId="22912"/>
    <cellStyle name="Note 2 12 5" xfId="20393"/>
    <cellStyle name="Note 2 12 5 2" xfId="21430"/>
    <cellStyle name="Note 2 12 5 3" xfId="21633"/>
    <cellStyle name="Note 2 12 5 4" xfId="21806"/>
    <cellStyle name="Note 2 12 5 5" xfId="21980"/>
    <cellStyle name="Note 2 12 5 6" xfId="22911"/>
    <cellStyle name="Note 2 13" xfId="20394"/>
    <cellStyle name="Note 2 13 2" xfId="20395"/>
    <cellStyle name="Note 2 13 2 2" xfId="21428"/>
    <cellStyle name="Note 2 13 2 3" xfId="21632"/>
    <cellStyle name="Note 2 13 2 4" xfId="21805"/>
    <cellStyle name="Note 2 13 2 5" xfId="21979"/>
    <cellStyle name="Note 2 13 2 6" xfId="22910"/>
    <cellStyle name="Note 2 13 3" xfId="20396"/>
    <cellStyle name="Note 2 13 3 2" xfId="21427"/>
    <cellStyle name="Note 2 13 3 3" xfId="21631"/>
    <cellStyle name="Note 2 13 3 4" xfId="21804"/>
    <cellStyle name="Note 2 13 3 5" xfId="21978"/>
    <cellStyle name="Note 2 13 3 6" xfId="22909"/>
    <cellStyle name="Note 2 13 4" xfId="20397"/>
    <cellStyle name="Note 2 13 4 2" xfId="21426"/>
    <cellStyle name="Note 2 13 4 3" xfId="21630"/>
    <cellStyle name="Note 2 13 4 4" xfId="21803"/>
    <cellStyle name="Note 2 13 4 5" xfId="21977"/>
    <cellStyle name="Note 2 13 4 6" xfId="22908"/>
    <cellStyle name="Note 2 13 5" xfId="20398"/>
    <cellStyle name="Note 2 13 5 2" xfId="21425"/>
    <cellStyle name="Note 2 13 5 3" xfId="21629"/>
    <cellStyle name="Note 2 13 5 4" xfId="21802"/>
    <cellStyle name="Note 2 13 5 5" xfId="21976"/>
    <cellStyle name="Note 2 13 5 6" xfId="22907"/>
    <cellStyle name="Note 2 14" xfId="20399"/>
    <cellStyle name="Note 2 14 2" xfId="20400"/>
    <cellStyle name="Note 2 14 2 2" xfId="21423"/>
    <cellStyle name="Note 2 14 2 3" xfId="21627"/>
    <cellStyle name="Note 2 14 2 4" xfId="21800"/>
    <cellStyle name="Note 2 14 2 5" xfId="21974"/>
    <cellStyle name="Note 2 14 2 6" xfId="22905"/>
    <cellStyle name="Note 2 14 3" xfId="21424"/>
    <cellStyle name="Note 2 14 4" xfId="21628"/>
    <cellStyle name="Note 2 14 5" xfId="21801"/>
    <cellStyle name="Note 2 14 6" xfId="21975"/>
    <cellStyle name="Note 2 14 7" xfId="22906"/>
    <cellStyle name="Note 2 15" xfId="20401"/>
    <cellStyle name="Note 2 15 2" xfId="20402"/>
    <cellStyle name="Note 2 15 2 2" xfId="21421"/>
    <cellStyle name="Note 2 15 2 3" xfId="21626"/>
    <cellStyle name="Note 2 15 2 4" xfId="21799"/>
    <cellStyle name="Note 2 15 2 5" xfId="21973"/>
    <cellStyle name="Note 2 15 2 6" xfId="22904"/>
    <cellStyle name="Note 2 16" xfId="20403"/>
    <cellStyle name="Note 2 16 2" xfId="21420"/>
    <cellStyle name="Note 2 16 3" xfId="21625"/>
    <cellStyle name="Note 2 16 4" xfId="21798"/>
    <cellStyle name="Note 2 16 5" xfId="21972"/>
    <cellStyle name="Note 2 16 6" xfId="22903"/>
    <cellStyle name="Note 2 17" xfId="20404"/>
    <cellStyle name="Note 2 17 2" xfId="21419"/>
    <cellStyle name="Note 2 17 3" xfId="21624"/>
    <cellStyle name="Note 2 17 4" xfId="21797"/>
    <cellStyle name="Note 2 17 5" xfId="21971"/>
    <cellStyle name="Note 2 17 6" xfId="22902"/>
    <cellStyle name="Note 2 18" xfId="21445"/>
    <cellStyle name="Note 2 19" xfId="21645"/>
    <cellStyle name="Note 2 2" xfId="20405"/>
    <cellStyle name="Note 2 2 10" xfId="20406"/>
    <cellStyle name="Note 2 2 10 2" xfId="21417"/>
    <cellStyle name="Note 2 2 10 3" xfId="21622"/>
    <cellStyle name="Note 2 2 10 4" xfId="21795"/>
    <cellStyle name="Note 2 2 10 5" xfId="21969"/>
    <cellStyle name="Note 2 2 10 6" xfId="22900"/>
    <cellStyle name="Note 2 2 11" xfId="21418"/>
    <cellStyle name="Note 2 2 12" xfId="21623"/>
    <cellStyle name="Note 2 2 13" xfId="21796"/>
    <cellStyle name="Note 2 2 14" xfId="21970"/>
    <cellStyle name="Note 2 2 15" xfId="22901"/>
    <cellStyle name="Note 2 2 2" xfId="20407"/>
    <cellStyle name="Note 2 2 2 10" xfId="22899"/>
    <cellStyle name="Note 2 2 2 2" xfId="20408"/>
    <cellStyle name="Note 2 2 2 2 2" xfId="21415"/>
    <cellStyle name="Note 2 2 2 2 3" xfId="21620"/>
    <cellStyle name="Note 2 2 2 2 4" xfId="21793"/>
    <cellStyle name="Note 2 2 2 2 5" xfId="21967"/>
    <cellStyle name="Note 2 2 2 2 6" xfId="22898"/>
    <cellStyle name="Note 2 2 2 3" xfId="20409"/>
    <cellStyle name="Note 2 2 2 3 2" xfId="21414"/>
    <cellStyle name="Note 2 2 2 3 3" xfId="21619"/>
    <cellStyle name="Note 2 2 2 3 4" xfId="21792"/>
    <cellStyle name="Note 2 2 2 3 5" xfId="21966"/>
    <cellStyle name="Note 2 2 2 3 6" xfId="22897"/>
    <cellStyle name="Note 2 2 2 4" xfId="20410"/>
    <cellStyle name="Note 2 2 2 4 2" xfId="21413"/>
    <cellStyle name="Note 2 2 2 4 3" xfId="21618"/>
    <cellStyle name="Note 2 2 2 4 4" xfId="21791"/>
    <cellStyle name="Note 2 2 2 4 5" xfId="21965"/>
    <cellStyle name="Note 2 2 2 4 6" xfId="22896"/>
    <cellStyle name="Note 2 2 2 5" xfId="20411"/>
    <cellStyle name="Note 2 2 2 5 2" xfId="21412"/>
    <cellStyle name="Note 2 2 2 5 3" xfId="21617"/>
    <cellStyle name="Note 2 2 2 5 4" xfId="21790"/>
    <cellStyle name="Note 2 2 2 5 5" xfId="21964"/>
    <cellStyle name="Note 2 2 2 5 6" xfId="22895"/>
    <cellStyle name="Note 2 2 2 6" xfId="21416"/>
    <cellStyle name="Note 2 2 2 7" xfId="21621"/>
    <cellStyle name="Note 2 2 2 8" xfId="21794"/>
    <cellStyle name="Note 2 2 2 9" xfId="21968"/>
    <cellStyle name="Note 2 2 3" xfId="20412"/>
    <cellStyle name="Note 2 2 3 2" xfId="20413"/>
    <cellStyle name="Note 2 2 3 2 2" xfId="21410"/>
    <cellStyle name="Note 2 2 3 2 3" xfId="21616"/>
    <cellStyle name="Note 2 2 3 2 4" xfId="21789"/>
    <cellStyle name="Note 2 2 3 2 5" xfId="21963"/>
    <cellStyle name="Note 2 2 3 2 6" xfId="22894"/>
    <cellStyle name="Note 2 2 3 3" xfId="20414"/>
    <cellStyle name="Note 2 2 3 3 2" xfId="21409"/>
    <cellStyle name="Note 2 2 3 3 3" xfId="21615"/>
    <cellStyle name="Note 2 2 3 3 4" xfId="21788"/>
    <cellStyle name="Note 2 2 3 3 5" xfId="21962"/>
    <cellStyle name="Note 2 2 3 3 6" xfId="22893"/>
    <cellStyle name="Note 2 2 3 4" xfId="20415"/>
    <cellStyle name="Note 2 2 3 4 2" xfId="21408"/>
    <cellStyle name="Note 2 2 3 4 3" xfId="21614"/>
    <cellStyle name="Note 2 2 3 4 4" xfId="21787"/>
    <cellStyle name="Note 2 2 3 4 5" xfId="21961"/>
    <cellStyle name="Note 2 2 3 4 6" xfId="22892"/>
    <cellStyle name="Note 2 2 3 5" xfId="20416"/>
    <cellStyle name="Note 2 2 3 5 2" xfId="21407"/>
    <cellStyle name="Note 2 2 3 5 3" xfId="21613"/>
    <cellStyle name="Note 2 2 3 5 4" xfId="21786"/>
    <cellStyle name="Note 2 2 3 5 5" xfId="21960"/>
    <cellStyle name="Note 2 2 3 5 6" xfId="22891"/>
    <cellStyle name="Note 2 2 4" xfId="20417"/>
    <cellStyle name="Note 2 2 4 2" xfId="20418"/>
    <cellStyle name="Note 2 2 4 2 2" xfId="21405"/>
    <cellStyle name="Note 2 2 4 2 3" xfId="21611"/>
    <cellStyle name="Note 2 2 4 2 4" xfId="21784"/>
    <cellStyle name="Note 2 2 4 2 5" xfId="21958"/>
    <cellStyle name="Note 2 2 4 2 6" xfId="22889"/>
    <cellStyle name="Note 2 2 4 3" xfId="20419"/>
    <cellStyle name="Note 2 2 4 3 2" xfId="21404"/>
    <cellStyle name="Note 2 2 4 3 3" xfId="21610"/>
    <cellStyle name="Note 2 2 4 3 4" xfId="21783"/>
    <cellStyle name="Note 2 2 4 3 5" xfId="21957"/>
    <cellStyle name="Note 2 2 4 3 6" xfId="22888"/>
    <cellStyle name="Note 2 2 4 4" xfId="20420"/>
    <cellStyle name="Note 2 2 4 4 2" xfId="21403"/>
    <cellStyle name="Note 2 2 4 4 3" xfId="21609"/>
    <cellStyle name="Note 2 2 4 4 4" xfId="21782"/>
    <cellStyle name="Note 2 2 4 4 5" xfId="21956"/>
    <cellStyle name="Note 2 2 4 4 6" xfId="22887"/>
    <cellStyle name="Note 2 2 4 5" xfId="21406"/>
    <cellStyle name="Note 2 2 4 6" xfId="21612"/>
    <cellStyle name="Note 2 2 4 7" xfId="21785"/>
    <cellStyle name="Note 2 2 4 8" xfId="21959"/>
    <cellStyle name="Note 2 2 4 9" xfId="22890"/>
    <cellStyle name="Note 2 2 5" xfId="20421"/>
    <cellStyle name="Note 2 2 5 2" xfId="20422"/>
    <cellStyle name="Note 2 2 5 2 2" xfId="21401"/>
    <cellStyle name="Note 2 2 5 2 3" xfId="21607"/>
    <cellStyle name="Note 2 2 5 2 4" xfId="21780"/>
    <cellStyle name="Note 2 2 5 2 5" xfId="21954"/>
    <cellStyle name="Note 2 2 5 2 6" xfId="22885"/>
    <cellStyle name="Note 2 2 5 3" xfId="20423"/>
    <cellStyle name="Note 2 2 5 3 2" xfId="21400"/>
    <cellStyle name="Note 2 2 5 3 3" xfId="21606"/>
    <cellStyle name="Note 2 2 5 3 4" xfId="21779"/>
    <cellStyle name="Note 2 2 5 3 5" xfId="21953"/>
    <cellStyle name="Note 2 2 5 3 6" xfId="22884"/>
    <cellStyle name="Note 2 2 5 4" xfId="20424"/>
    <cellStyle name="Note 2 2 5 4 2" xfId="21399"/>
    <cellStyle name="Note 2 2 5 4 3" xfId="21605"/>
    <cellStyle name="Note 2 2 5 4 4" xfId="21778"/>
    <cellStyle name="Note 2 2 5 4 5" xfId="21952"/>
    <cellStyle name="Note 2 2 5 4 6" xfId="22883"/>
    <cellStyle name="Note 2 2 5 5" xfId="21402"/>
    <cellStyle name="Note 2 2 5 6" xfId="21608"/>
    <cellStyle name="Note 2 2 5 7" xfId="21781"/>
    <cellStyle name="Note 2 2 5 8" xfId="21955"/>
    <cellStyle name="Note 2 2 5 9" xfId="22886"/>
    <cellStyle name="Note 2 2 6" xfId="20425"/>
    <cellStyle name="Note 2 2 6 2" xfId="21398"/>
    <cellStyle name="Note 2 2 6 3" xfId="21604"/>
    <cellStyle name="Note 2 2 6 4" xfId="21777"/>
    <cellStyle name="Note 2 2 6 5" xfId="21951"/>
    <cellStyle name="Note 2 2 6 6" xfId="22882"/>
    <cellStyle name="Note 2 2 7" xfId="20426"/>
    <cellStyle name="Note 2 2 7 2" xfId="21397"/>
    <cellStyle name="Note 2 2 7 3" xfId="21603"/>
    <cellStyle name="Note 2 2 7 4" xfId="21776"/>
    <cellStyle name="Note 2 2 7 5" xfId="21950"/>
    <cellStyle name="Note 2 2 7 6" xfId="22881"/>
    <cellStyle name="Note 2 2 8" xfId="20427"/>
    <cellStyle name="Note 2 2 8 2" xfId="21396"/>
    <cellStyle name="Note 2 2 8 3" xfId="21602"/>
    <cellStyle name="Note 2 2 8 4" xfId="21775"/>
    <cellStyle name="Note 2 2 8 5" xfId="21949"/>
    <cellStyle name="Note 2 2 8 6" xfId="22880"/>
    <cellStyle name="Note 2 2 9" xfId="20428"/>
    <cellStyle name="Note 2 2 9 2" xfId="21395"/>
    <cellStyle name="Note 2 2 9 3" xfId="21601"/>
    <cellStyle name="Note 2 2 9 4" xfId="21774"/>
    <cellStyle name="Note 2 2 9 5" xfId="21948"/>
    <cellStyle name="Note 2 2 9 6" xfId="22879"/>
    <cellStyle name="Note 2 20" xfId="21818"/>
    <cellStyle name="Note 2 21" xfId="21992"/>
    <cellStyle name="Note 2 22" xfId="22923"/>
    <cellStyle name="Note 2 3" xfId="20429"/>
    <cellStyle name="Note 2 3 2" xfId="20430"/>
    <cellStyle name="Note 2 3 2 2" xfId="21393"/>
    <cellStyle name="Note 2 3 2 3" xfId="21600"/>
    <cellStyle name="Note 2 3 2 4" xfId="21773"/>
    <cellStyle name="Note 2 3 2 5" xfId="21947"/>
    <cellStyle name="Note 2 3 2 6" xfId="22878"/>
    <cellStyle name="Note 2 3 3" xfId="20431"/>
    <cellStyle name="Note 2 3 3 2" xfId="21392"/>
    <cellStyle name="Note 2 3 3 3" xfId="21599"/>
    <cellStyle name="Note 2 3 3 4" xfId="21772"/>
    <cellStyle name="Note 2 3 3 5" xfId="21946"/>
    <cellStyle name="Note 2 3 3 6" xfId="22877"/>
    <cellStyle name="Note 2 3 4" xfId="20432"/>
    <cellStyle name="Note 2 3 4 2" xfId="21391"/>
    <cellStyle name="Note 2 3 4 3" xfId="21598"/>
    <cellStyle name="Note 2 3 4 4" xfId="21771"/>
    <cellStyle name="Note 2 3 4 5" xfId="21945"/>
    <cellStyle name="Note 2 3 4 6" xfId="22876"/>
    <cellStyle name="Note 2 3 5" xfId="20433"/>
    <cellStyle name="Note 2 3 5 2" xfId="21390"/>
    <cellStyle name="Note 2 3 5 3" xfId="21597"/>
    <cellStyle name="Note 2 3 5 4" xfId="21770"/>
    <cellStyle name="Note 2 3 5 5" xfId="21944"/>
    <cellStyle name="Note 2 3 5 6" xfId="22875"/>
    <cellStyle name="Note 2 4" xfId="20434"/>
    <cellStyle name="Note 2 4 2" xfId="20435"/>
    <cellStyle name="Note 2 4 2 2" xfId="20436"/>
    <cellStyle name="Note 2 4 2 2 2" xfId="21387"/>
    <cellStyle name="Note 2 4 2 2 3" xfId="21596"/>
    <cellStyle name="Note 2 4 2 2 4" xfId="21769"/>
    <cellStyle name="Note 2 4 2 2 5" xfId="21943"/>
    <cellStyle name="Note 2 4 2 2 6" xfId="22874"/>
    <cellStyle name="Note 2 4 3" xfId="20437"/>
    <cellStyle name="Note 2 4 3 2" xfId="20438"/>
    <cellStyle name="Note 2 4 3 2 2" xfId="21385"/>
    <cellStyle name="Note 2 4 3 2 3" xfId="21595"/>
    <cellStyle name="Note 2 4 3 2 4" xfId="21768"/>
    <cellStyle name="Note 2 4 3 2 5" xfId="21942"/>
    <cellStyle name="Note 2 4 3 2 6" xfId="22873"/>
    <cellStyle name="Note 2 4 4" xfId="20439"/>
    <cellStyle name="Note 2 4 4 2" xfId="20440"/>
    <cellStyle name="Note 2 4 4 2 2" xfId="21383"/>
    <cellStyle name="Note 2 4 4 2 3" xfId="21594"/>
    <cellStyle name="Note 2 4 4 2 4" xfId="21767"/>
    <cellStyle name="Note 2 4 4 2 5" xfId="21941"/>
    <cellStyle name="Note 2 4 4 2 6" xfId="22872"/>
    <cellStyle name="Note 2 4 5" xfId="20441"/>
    <cellStyle name="Note 2 4 6" xfId="20442"/>
    <cellStyle name="Note 2 4 7" xfId="20443"/>
    <cellStyle name="Note 2 4 7 2" xfId="21380"/>
    <cellStyle name="Note 2 4 7 3" xfId="21593"/>
    <cellStyle name="Note 2 4 7 4" xfId="20962"/>
    <cellStyle name="Note 2 4 7 5" xfId="21940"/>
    <cellStyle name="Note 2 4 7 6" xfId="22871"/>
    <cellStyle name="Note 2 5" xfId="20444"/>
    <cellStyle name="Note 2 5 2" xfId="20445"/>
    <cellStyle name="Note 2 5 2 2" xfId="20446"/>
    <cellStyle name="Note 2 5 2 2 2" xfId="21377"/>
    <cellStyle name="Note 2 5 2 2 3" xfId="21592"/>
    <cellStyle name="Note 2 5 2 2 4" xfId="21766"/>
    <cellStyle name="Note 2 5 2 2 5" xfId="21939"/>
    <cellStyle name="Note 2 5 2 2 6" xfId="22870"/>
    <cellStyle name="Note 2 5 3" xfId="20447"/>
    <cellStyle name="Note 2 5 3 2" xfId="20448"/>
    <cellStyle name="Note 2 5 3 2 2" xfId="21375"/>
    <cellStyle name="Note 2 5 3 2 3" xfId="21591"/>
    <cellStyle name="Note 2 5 3 2 4" xfId="21765"/>
    <cellStyle name="Note 2 5 3 2 5" xfId="21938"/>
    <cellStyle name="Note 2 5 3 2 6" xfId="22869"/>
    <cellStyle name="Note 2 5 4" xfId="20449"/>
    <cellStyle name="Note 2 5 4 2" xfId="20450"/>
    <cellStyle name="Note 2 5 4 2 2" xfId="21374"/>
    <cellStyle name="Note 2 5 4 2 3" xfId="21590"/>
    <cellStyle name="Note 2 5 4 2 4" xfId="21764"/>
    <cellStyle name="Note 2 5 4 2 5" xfId="21937"/>
    <cellStyle name="Note 2 5 4 2 6" xfId="22868"/>
    <cellStyle name="Note 2 5 5" xfId="20451"/>
    <cellStyle name="Note 2 5 6" xfId="20452"/>
    <cellStyle name="Note 2 5 7" xfId="20453"/>
    <cellStyle name="Note 2 5 7 2" xfId="21371"/>
    <cellStyle name="Note 2 5 7 3" xfId="21589"/>
    <cellStyle name="Note 2 5 7 4" xfId="21763"/>
    <cellStyle name="Note 2 5 7 5" xfId="21936"/>
    <cellStyle name="Note 2 5 7 6" xfId="22867"/>
    <cellStyle name="Note 2 6" xfId="20454"/>
    <cellStyle name="Note 2 6 2" xfId="20455"/>
    <cellStyle name="Note 2 6 2 2" xfId="20456"/>
    <cellStyle name="Note 2 6 2 2 2" xfId="21368"/>
    <cellStyle name="Note 2 6 2 2 3" xfId="21588"/>
    <cellStyle name="Note 2 6 2 2 4" xfId="21762"/>
    <cellStyle name="Note 2 6 2 2 5" xfId="21935"/>
    <cellStyle name="Note 2 6 2 2 6" xfId="22866"/>
    <cellStyle name="Note 2 6 3" xfId="20457"/>
    <cellStyle name="Note 2 6 3 2" xfId="20458"/>
    <cellStyle name="Note 2 6 3 2 2" xfId="21367"/>
    <cellStyle name="Note 2 6 3 2 3" xfId="21587"/>
    <cellStyle name="Note 2 6 3 2 4" xfId="21761"/>
    <cellStyle name="Note 2 6 3 2 5" xfId="21934"/>
    <cellStyle name="Note 2 6 3 2 6" xfId="22865"/>
    <cellStyle name="Note 2 6 4" xfId="20459"/>
    <cellStyle name="Note 2 6 4 2" xfId="20460"/>
    <cellStyle name="Note 2 6 4 2 2" xfId="21365"/>
    <cellStyle name="Note 2 6 4 2 3" xfId="21586"/>
    <cellStyle name="Note 2 6 4 2 4" xfId="21760"/>
    <cellStyle name="Note 2 6 4 2 5" xfId="21933"/>
    <cellStyle name="Note 2 6 4 2 6" xfId="22864"/>
    <cellStyle name="Note 2 6 5" xfId="20461"/>
    <cellStyle name="Note 2 6 6" xfId="20462"/>
    <cellStyle name="Note 2 6 7" xfId="20463"/>
    <cellStyle name="Note 2 6 7 2" xfId="21362"/>
    <cellStyle name="Note 2 6 7 3" xfId="21585"/>
    <cellStyle name="Note 2 6 7 4" xfId="21759"/>
    <cellStyle name="Note 2 6 7 5" xfId="21932"/>
    <cellStyle name="Note 2 6 7 6" xfId="22863"/>
    <cellStyle name="Note 2 7" xfId="20464"/>
    <cellStyle name="Note 2 7 2" xfId="20465"/>
    <cellStyle name="Note 2 7 2 2" xfId="20466"/>
    <cellStyle name="Note 2 7 2 2 2" xfId="21360"/>
    <cellStyle name="Note 2 7 2 2 3" xfId="21584"/>
    <cellStyle name="Note 2 7 2 2 4" xfId="21758"/>
    <cellStyle name="Note 2 7 2 2 5" xfId="21931"/>
    <cellStyle name="Note 2 7 2 2 6" xfId="22862"/>
    <cellStyle name="Note 2 7 3" xfId="20467"/>
    <cellStyle name="Note 2 7 3 2" xfId="20468"/>
    <cellStyle name="Note 2 7 3 2 2" xfId="21358"/>
    <cellStyle name="Note 2 7 3 2 3" xfId="21583"/>
    <cellStyle name="Note 2 7 3 2 4" xfId="21757"/>
    <cellStyle name="Note 2 7 3 2 5" xfId="21930"/>
    <cellStyle name="Note 2 7 3 2 6" xfId="22861"/>
    <cellStyle name="Note 2 7 4" xfId="20469"/>
    <cellStyle name="Note 2 7 4 2" xfId="20470"/>
    <cellStyle name="Note 2 7 4 2 2" xfId="21356"/>
    <cellStyle name="Note 2 7 4 2 3" xfId="21582"/>
    <cellStyle name="Note 2 7 4 2 4" xfId="21756"/>
    <cellStyle name="Note 2 7 4 2 5" xfId="21929"/>
    <cellStyle name="Note 2 7 4 2 6" xfId="22860"/>
    <cellStyle name="Note 2 7 5" xfId="20471"/>
    <cellStyle name="Note 2 7 6" xfId="20472"/>
    <cellStyle name="Note 2 7 7" xfId="20473"/>
    <cellStyle name="Note 2 7 7 2" xfId="21353"/>
    <cellStyle name="Note 2 7 7 3" xfId="21581"/>
    <cellStyle name="Note 2 7 7 4" xfId="21755"/>
    <cellStyle name="Note 2 7 7 5" xfId="21928"/>
    <cellStyle name="Note 2 7 7 6" xfId="22859"/>
    <cellStyle name="Note 2 8" xfId="20474"/>
    <cellStyle name="Note 2 8 2" xfId="20475"/>
    <cellStyle name="Note 2 8 2 2" xfId="21352"/>
    <cellStyle name="Note 2 8 2 3" xfId="21580"/>
    <cellStyle name="Note 2 8 2 4" xfId="21754"/>
    <cellStyle name="Note 2 8 2 5" xfId="21927"/>
    <cellStyle name="Note 2 8 2 6" xfId="22858"/>
    <cellStyle name="Note 2 8 3" xfId="20476"/>
    <cellStyle name="Note 2 8 3 2" xfId="21351"/>
    <cellStyle name="Note 2 8 3 3" xfId="21579"/>
    <cellStyle name="Note 2 8 3 4" xfId="21753"/>
    <cellStyle name="Note 2 8 3 5" xfId="21926"/>
    <cellStyle name="Note 2 8 3 6" xfId="22857"/>
    <cellStyle name="Note 2 8 4" xfId="20477"/>
    <cellStyle name="Note 2 8 4 2" xfId="21350"/>
    <cellStyle name="Note 2 8 4 3" xfId="21578"/>
    <cellStyle name="Note 2 8 4 4" xfId="21752"/>
    <cellStyle name="Note 2 8 4 5" xfId="21925"/>
    <cellStyle name="Note 2 8 4 6" xfId="22856"/>
    <cellStyle name="Note 2 8 5" xfId="20478"/>
    <cellStyle name="Note 2 8 5 2" xfId="21349"/>
    <cellStyle name="Note 2 8 5 3" xfId="21577"/>
    <cellStyle name="Note 2 8 5 4" xfId="21751"/>
    <cellStyle name="Note 2 8 5 5" xfId="21924"/>
    <cellStyle name="Note 2 8 5 6" xfId="22855"/>
    <cellStyle name="Note 2 9" xfId="20479"/>
    <cellStyle name="Note 2 9 2" xfId="20480"/>
    <cellStyle name="Note 2 9 2 2" xfId="21347"/>
    <cellStyle name="Note 2 9 2 3" xfId="21576"/>
    <cellStyle name="Note 2 9 2 4" xfId="21750"/>
    <cellStyle name="Note 2 9 2 5" xfId="21923"/>
    <cellStyle name="Note 2 9 2 6" xfId="22854"/>
    <cellStyle name="Note 2 9 3" xfId="20481"/>
    <cellStyle name="Note 2 9 3 2" xfId="21346"/>
    <cellStyle name="Note 2 9 3 3" xfId="21575"/>
    <cellStyle name="Note 2 9 3 4" xfId="21749"/>
    <cellStyle name="Note 2 9 3 5" xfId="21922"/>
    <cellStyle name="Note 2 9 3 6" xfId="22853"/>
    <cellStyle name="Note 2 9 4" xfId="20482"/>
    <cellStyle name="Note 2 9 4 2" xfId="21345"/>
    <cellStyle name="Note 2 9 4 3" xfId="21574"/>
    <cellStyle name="Note 2 9 4 4" xfId="21748"/>
    <cellStyle name="Note 2 9 4 5" xfId="21921"/>
    <cellStyle name="Note 2 9 4 6" xfId="22852"/>
    <cellStyle name="Note 2 9 5" xfId="20483"/>
    <cellStyle name="Note 2 9 5 2" xfId="21344"/>
    <cellStyle name="Note 2 9 5 3" xfId="21573"/>
    <cellStyle name="Note 2 9 5 4" xfId="21747"/>
    <cellStyle name="Note 2 9 5 5" xfId="21920"/>
    <cellStyle name="Note 2 9 5 6" xfId="22851"/>
    <cellStyle name="Note 3 2" xfId="20484"/>
    <cellStyle name="Note 3 2 2" xfId="20485"/>
    <cellStyle name="Note 3 2 2 2" xfId="21342"/>
    <cellStyle name="Note 3 2 2 3" xfId="21571"/>
    <cellStyle name="Note 3 2 2 4" xfId="21745"/>
    <cellStyle name="Note 3 2 2 5" xfId="21918"/>
    <cellStyle name="Note 3 2 2 6" xfId="22849"/>
    <cellStyle name="Note 3 2 3" xfId="20486"/>
    <cellStyle name="Note 3 2 4" xfId="21343"/>
    <cellStyle name="Note 3 2 5" xfId="21572"/>
    <cellStyle name="Note 3 2 6" xfId="21746"/>
    <cellStyle name="Note 3 2 7" xfId="21919"/>
    <cellStyle name="Note 3 2 8" xfId="22850"/>
    <cellStyle name="Note 3 3" xfId="20487"/>
    <cellStyle name="Note 3 3 2" xfId="20488"/>
    <cellStyle name="Note 3 3 3" xfId="21340"/>
    <cellStyle name="Note 3 3 4" xfId="21570"/>
    <cellStyle name="Note 3 3 5" xfId="21744"/>
    <cellStyle name="Note 3 3 6" xfId="21917"/>
    <cellStyle name="Note 3 3 7" xfId="22848"/>
    <cellStyle name="Note 3 4" xfId="20489"/>
    <cellStyle name="Note 3 4 2" xfId="21338"/>
    <cellStyle name="Note 3 4 3" xfId="21569"/>
    <cellStyle name="Note 3 4 4" xfId="21743"/>
    <cellStyle name="Note 3 4 5" xfId="21916"/>
    <cellStyle name="Note 3 4 6" xfId="22847"/>
    <cellStyle name="Note 3 5" xfId="20490"/>
    <cellStyle name="Note 4 2" xfId="20491"/>
    <cellStyle name="Note 4 2 2" xfId="20492"/>
    <cellStyle name="Note 4 2 2 2" xfId="21336"/>
    <cellStyle name="Note 4 2 2 3" xfId="21567"/>
    <cellStyle name="Note 4 2 2 4" xfId="21741"/>
    <cellStyle name="Note 4 2 2 5" xfId="21914"/>
    <cellStyle name="Note 4 2 2 6" xfId="22845"/>
    <cellStyle name="Note 4 2 3" xfId="20493"/>
    <cellStyle name="Note 4 2 4" xfId="21337"/>
    <cellStyle name="Note 4 2 5" xfId="21568"/>
    <cellStyle name="Note 4 2 6" xfId="21742"/>
    <cellStyle name="Note 4 2 7" xfId="21915"/>
    <cellStyle name="Note 4 2 8" xfId="22846"/>
    <cellStyle name="Note 4 3" xfId="20494"/>
    <cellStyle name="Note 4 4" xfId="20495"/>
    <cellStyle name="Note 4 4 2" xfId="21333"/>
    <cellStyle name="Note 4 4 3" xfId="21566"/>
    <cellStyle name="Note 4 4 4" xfId="21740"/>
    <cellStyle name="Note 4 4 5" xfId="21913"/>
    <cellStyle name="Note 4 4 6" xfId="22844"/>
    <cellStyle name="Note 4 5" xfId="20496"/>
    <cellStyle name="Note 5" xfId="20497"/>
    <cellStyle name="Note 5 10" xfId="22843"/>
    <cellStyle name="Note 5 2" xfId="20498"/>
    <cellStyle name="Note 5 2 2" xfId="20499"/>
    <cellStyle name="Note 5 2 3" xfId="21330"/>
    <cellStyle name="Note 5 2 4" xfId="21564"/>
    <cellStyle name="Note 5 2 5" xfId="21738"/>
    <cellStyle name="Note 5 2 6" xfId="21911"/>
    <cellStyle name="Note 5 2 7" xfId="22842"/>
    <cellStyle name="Note 5 3" xfId="20500"/>
    <cellStyle name="Note 5 3 2" xfId="20501"/>
    <cellStyle name="Note 5 3 3" xfId="21328"/>
    <cellStyle name="Note 5 3 4" xfId="21563"/>
    <cellStyle name="Note 5 3 5" xfId="21737"/>
    <cellStyle name="Note 5 3 6" xfId="21910"/>
    <cellStyle name="Note 5 3 7" xfId="22841"/>
    <cellStyle name="Note 5 4" xfId="20502"/>
    <cellStyle name="Note 5 4 2" xfId="21327"/>
    <cellStyle name="Note 5 4 3" xfId="21562"/>
    <cellStyle name="Note 5 4 4" xfId="21736"/>
    <cellStyle name="Note 5 4 5" xfId="21909"/>
    <cellStyle name="Note 5 4 6" xfId="22840"/>
    <cellStyle name="Note 5 5" xfId="20503"/>
    <cellStyle name="Note 5 6" xfId="21331"/>
    <cellStyle name="Note 5 7" xfId="21565"/>
    <cellStyle name="Note 5 8" xfId="21739"/>
    <cellStyle name="Note 5 9" xfId="21912"/>
    <cellStyle name="Note 6" xfId="20504"/>
    <cellStyle name="Note 6 2" xfId="20505"/>
    <cellStyle name="Note 6 2 2" xfId="20506"/>
    <cellStyle name="Note 6 2 3" xfId="21324"/>
    <cellStyle name="Note 6 2 4" xfId="21560"/>
    <cellStyle name="Note 6 2 5" xfId="21734"/>
    <cellStyle name="Note 6 2 6" xfId="21907"/>
    <cellStyle name="Note 6 2 7" xfId="22838"/>
    <cellStyle name="Note 6 3" xfId="20507"/>
    <cellStyle name="Note 6 4" xfId="20508"/>
    <cellStyle name="Note 6 5" xfId="21325"/>
    <cellStyle name="Note 6 6" xfId="21561"/>
    <cellStyle name="Note 6 7" xfId="21735"/>
    <cellStyle name="Note 6 8" xfId="21908"/>
    <cellStyle name="Note 6 9" xfId="22839"/>
    <cellStyle name="Note 7" xfId="20509"/>
    <cellStyle name="Note 7 2" xfId="21320"/>
    <cellStyle name="Note 7 3" xfId="21559"/>
    <cellStyle name="Note 7 4" xfId="21733"/>
    <cellStyle name="Note 7 5" xfId="21906"/>
    <cellStyle name="Note 7 6" xfId="22837"/>
    <cellStyle name="Note 8" xfId="20510"/>
    <cellStyle name="Note 8 2" xfId="20511"/>
    <cellStyle name="Note 8 2 2" xfId="21318"/>
    <cellStyle name="Note 8 2 3" xfId="21557"/>
    <cellStyle name="Note 8 2 4" xfId="21731"/>
    <cellStyle name="Note 8 2 5" xfId="21904"/>
    <cellStyle name="Note 8 2 6" xfId="22835"/>
    <cellStyle name="Note 8 3" xfId="21319"/>
    <cellStyle name="Note 8 4" xfId="21558"/>
    <cellStyle name="Note 8 5" xfId="21732"/>
    <cellStyle name="Note 8 6" xfId="21905"/>
    <cellStyle name="Note 8 7" xfId="22836"/>
    <cellStyle name="Note 9" xfId="20512"/>
    <cellStyle name="Note 9 2" xfId="21317"/>
    <cellStyle name="Note 9 3" xfId="21556"/>
    <cellStyle name="Note 9 4" xfId="21730"/>
    <cellStyle name="Note 9 5" xfId="21903"/>
    <cellStyle name="Note 9 6" xfId="22834"/>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2 2" xfId="21305"/>
    <cellStyle name="Output 2 10 2 3" xfId="21554"/>
    <cellStyle name="Output 2 10 2 4" xfId="21728"/>
    <cellStyle name="Output 2 10 2 5" xfId="21901"/>
    <cellStyle name="Output 2 10 2 6" xfId="22832"/>
    <cellStyle name="Output 2 10 3" xfId="20526"/>
    <cellStyle name="Output 2 10 3 2" xfId="21304"/>
    <cellStyle name="Output 2 10 3 3" xfId="21553"/>
    <cellStyle name="Output 2 10 3 4" xfId="21727"/>
    <cellStyle name="Output 2 10 3 5" xfId="21900"/>
    <cellStyle name="Output 2 10 3 6" xfId="22831"/>
    <cellStyle name="Output 2 10 4" xfId="20527"/>
    <cellStyle name="Output 2 10 4 2" xfId="21303"/>
    <cellStyle name="Output 2 10 4 3" xfId="21552"/>
    <cellStyle name="Output 2 10 4 4" xfId="21726"/>
    <cellStyle name="Output 2 10 4 5" xfId="21899"/>
    <cellStyle name="Output 2 10 4 6" xfId="22830"/>
    <cellStyle name="Output 2 10 5" xfId="20528"/>
    <cellStyle name="Output 2 10 5 2" xfId="21302"/>
    <cellStyle name="Output 2 10 5 3" xfId="21551"/>
    <cellStyle name="Output 2 10 5 4" xfId="21725"/>
    <cellStyle name="Output 2 10 5 5" xfId="21898"/>
    <cellStyle name="Output 2 10 5 6" xfId="22829"/>
    <cellStyle name="Output 2 11" xfId="20529"/>
    <cellStyle name="Output 2 11 10" xfId="22828"/>
    <cellStyle name="Output 2 11 2" xfId="20530"/>
    <cellStyle name="Output 2 11 2 2" xfId="21300"/>
    <cellStyle name="Output 2 11 2 3" xfId="21549"/>
    <cellStyle name="Output 2 11 2 4" xfId="21723"/>
    <cellStyle name="Output 2 11 2 5" xfId="21896"/>
    <cellStyle name="Output 2 11 2 6" xfId="22827"/>
    <cellStyle name="Output 2 11 3" xfId="20531"/>
    <cellStyle name="Output 2 11 3 2" xfId="21299"/>
    <cellStyle name="Output 2 11 3 3" xfId="21548"/>
    <cellStyle name="Output 2 11 3 4" xfId="21722"/>
    <cellStyle name="Output 2 11 3 5" xfId="21895"/>
    <cellStyle name="Output 2 11 3 6" xfId="22826"/>
    <cellStyle name="Output 2 11 4" xfId="20532"/>
    <cellStyle name="Output 2 11 4 2" xfId="21298"/>
    <cellStyle name="Output 2 11 4 3" xfId="21547"/>
    <cellStyle name="Output 2 11 4 4" xfId="21721"/>
    <cellStyle name="Output 2 11 4 5" xfId="21894"/>
    <cellStyle name="Output 2 11 4 6" xfId="22825"/>
    <cellStyle name="Output 2 11 5" xfId="20533"/>
    <cellStyle name="Output 2 11 5 2" xfId="21297"/>
    <cellStyle name="Output 2 11 5 3" xfId="21546"/>
    <cellStyle name="Output 2 11 5 4" xfId="21720"/>
    <cellStyle name="Output 2 11 5 5" xfId="21893"/>
    <cellStyle name="Output 2 11 5 6" xfId="22824"/>
    <cellStyle name="Output 2 11 6" xfId="21301"/>
    <cellStyle name="Output 2 11 7" xfId="21550"/>
    <cellStyle name="Output 2 11 8" xfId="21724"/>
    <cellStyle name="Output 2 11 9" xfId="21897"/>
    <cellStyle name="Output 2 12" xfId="20534"/>
    <cellStyle name="Output 2 12 10" xfId="22823"/>
    <cellStyle name="Output 2 12 2" xfId="20535"/>
    <cellStyle name="Output 2 12 2 2" xfId="21295"/>
    <cellStyle name="Output 2 12 2 3" xfId="21544"/>
    <cellStyle name="Output 2 12 2 4" xfId="21718"/>
    <cellStyle name="Output 2 12 2 5" xfId="21891"/>
    <cellStyle name="Output 2 12 2 6" xfId="22822"/>
    <cellStyle name="Output 2 12 3" xfId="20536"/>
    <cellStyle name="Output 2 12 3 2" xfId="21294"/>
    <cellStyle name="Output 2 12 3 3" xfId="21543"/>
    <cellStyle name="Output 2 12 3 4" xfId="21717"/>
    <cellStyle name="Output 2 12 3 5" xfId="21890"/>
    <cellStyle name="Output 2 12 3 6" xfId="22821"/>
    <cellStyle name="Output 2 12 4" xfId="20537"/>
    <cellStyle name="Output 2 12 4 2" xfId="21293"/>
    <cellStyle name="Output 2 12 4 3" xfId="21542"/>
    <cellStyle name="Output 2 12 4 4" xfId="21716"/>
    <cellStyle name="Output 2 12 4 5" xfId="21889"/>
    <cellStyle name="Output 2 12 4 6" xfId="22820"/>
    <cellStyle name="Output 2 12 5" xfId="20538"/>
    <cellStyle name="Output 2 12 5 2" xfId="21292"/>
    <cellStyle name="Output 2 12 5 3" xfId="21541"/>
    <cellStyle name="Output 2 12 5 4" xfId="21715"/>
    <cellStyle name="Output 2 12 5 5" xfId="21888"/>
    <cellStyle name="Output 2 12 5 6" xfId="22819"/>
    <cellStyle name="Output 2 12 6" xfId="21296"/>
    <cellStyle name="Output 2 12 7" xfId="21545"/>
    <cellStyle name="Output 2 12 8" xfId="21719"/>
    <cellStyle name="Output 2 12 9" xfId="21892"/>
    <cellStyle name="Output 2 13" xfId="20539"/>
    <cellStyle name="Output 2 13 2" xfId="20540"/>
    <cellStyle name="Output 2 13 2 2" xfId="21290"/>
    <cellStyle name="Output 2 13 2 3" xfId="21539"/>
    <cellStyle name="Output 2 13 2 4" xfId="21713"/>
    <cellStyle name="Output 2 13 2 5" xfId="21886"/>
    <cellStyle name="Output 2 13 2 6" xfId="22817"/>
    <cellStyle name="Output 2 13 3" xfId="20541"/>
    <cellStyle name="Output 2 13 3 2" xfId="21289"/>
    <cellStyle name="Output 2 13 3 3" xfId="21538"/>
    <cellStyle name="Output 2 13 3 4" xfId="21712"/>
    <cellStyle name="Output 2 13 3 5" xfId="21885"/>
    <cellStyle name="Output 2 13 3 6" xfId="22816"/>
    <cellStyle name="Output 2 13 4" xfId="20542"/>
    <cellStyle name="Output 2 13 4 2" xfId="21288"/>
    <cellStyle name="Output 2 13 4 3" xfId="21537"/>
    <cellStyle name="Output 2 13 4 4" xfId="21711"/>
    <cellStyle name="Output 2 13 4 5" xfId="21884"/>
    <cellStyle name="Output 2 13 4 6" xfId="22815"/>
    <cellStyle name="Output 2 13 5" xfId="21291"/>
    <cellStyle name="Output 2 13 6" xfId="21540"/>
    <cellStyle name="Output 2 13 7" xfId="21714"/>
    <cellStyle name="Output 2 13 8" xfId="21887"/>
    <cellStyle name="Output 2 13 9" xfId="22818"/>
    <cellStyle name="Output 2 14" xfId="20543"/>
    <cellStyle name="Output 2 14 2" xfId="21287"/>
    <cellStyle name="Output 2 14 3" xfId="21536"/>
    <cellStyle name="Output 2 14 4" xfId="21710"/>
    <cellStyle name="Output 2 14 5" xfId="21883"/>
    <cellStyle name="Output 2 14 6" xfId="22814"/>
    <cellStyle name="Output 2 15" xfId="20544"/>
    <cellStyle name="Output 2 15 2" xfId="21286"/>
    <cellStyle name="Output 2 15 3" xfId="21535"/>
    <cellStyle name="Output 2 15 4" xfId="21709"/>
    <cellStyle name="Output 2 15 5" xfId="21882"/>
    <cellStyle name="Output 2 15 6" xfId="22813"/>
    <cellStyle name="Output 2 16" xfId="20545"/>
    <cellStyle name="Output 2 16 2" xfId="21285"/>
    <cellStyle name="Output 2 16 3" xfId="21534"/>
    <cellStyle name="Output 2 16 4" xfId="21708"/>
    <cellStyle name="Output 2 16 5" xfId="21881"/>
    <cellStyle name="Output 2 16 6" xfId="22812"/>
    <cellStyle name="Output 2 17" xfId="21307"/>
    <cellStyle name="Output 2 18" xfId="21555"/>
    <cellStyle name="Output 2 19" xfId="21729"/>
    <cellStyle name="Output 2 2" xfId="20546"/>
    <cellStyle name="Output 2 2 10" xfId="21284"/>
    <cellStyle name="Output 2 2 11" xfId="21533"/>
    <cellStyle name="Output 2 2 12" xfId="21707"/>
    <cellStyle name="Output 2 2 13" xfId="21880"/>
    <cellStyle name="Output 2 2 14" xfId="22811"/>
    <cellStyle name="Output 2 2 2" xfId="20547"/>
    <cellStyle name="Output 2 2 2 2" xfId="20548"/>
    <cellStyle name="Output 2 2 2 2 2" xfId="21282"/>
    <cellStyle name="Output 2 2 2 2 3" xfId="21531"/>
    <cellStyle name="Output 2 2 2 2 4" xfId="21705"/>
    <cellStyle name="Output 2 2 2 2 5" xfId="21878"/>
    <cellStyle name="Output 2 2 2 2 6" xfId="22809"/>
    <cellStyle name="Output 2 2 2 3" xfId="20549"/>
    <cellStyle name="Output 2 2 2 3 2" xfId="21281"/>
    <cellStyle name="Output 2 2 2 3 3" xfId="21530"/>
    <cellStyle name="Output 2 2 2 3 4" xfId="21704"/>
    <cellStyle name="Output 2 2 2 3 5" xfId="21877"/>
    <cellStyle name="Output 2 2 2 3 6" xfId="22808"/>
    <cellStyle name="Output 2 2 2 4" xfId="20550"/>
    <cellStyle name="Output 2 2 2 4 2" xfId="21280"/>
    <cellStyle name="Output 2 2 2 4 3" xfId="21529"/>
    <cellStyle name="Output 2 2 2 4 4" xfId="21703"/>
    <cellStyle name="Output 2 2 2 4 5" xfId="21876"/>
    <cellStyle name="Output 2 2 2 4 6" xfId="22807"/>
    <cellStyle name="Output 2 2 2 5" xfId="21283"/>
    <cellStyle name="Output 2 2 2 6" xfId="21532"/>
    <cellStyle name="Output 2 2 2 7" xfId="21706"/>
    <cellStyle name="Output 2 2 2 8" xfId="21879"/>
    <cellStyle name="Output 2 2 2 9" xfId="22810"/>
    <cellStyle name="Output 2 2 3" xfId="20551"/>
    <cellStyle name="Output 2 2 3 2" xfId="20552"/>
    <cellStyle name="Output 2 2 3 2 2" xfId="21278"/>
    <cellStyle name="Output 2 2 3 2 3" xfId="21527"/>
    <cellStyle name="Output 2 2 3 2 4" xfId="21701"/>
    <cellStyle name="Output 2 2 3 2 5" xfId="21874"/>
    <cellStyle name="Output 2 2 3 2 6" xfId="22805"/>
    <cellStyle name="Output 2 2 3 3" xfId="20553"/>
    <cellStyle name="Output 2 2 3 3 2" xfId="21277"/>
    <cellStyle name="Output 2 2 3 3 3" xfId="21526"/>
    <cellStyle name="Output 2 2 3 3 4" xfId="21700"/>
    <cellStyle name="Output 2 2 3 3 5" xfId="21873"/>
    <cellStyle name="Output 2 2 3 3 6" xfId="22804"/>
    <cellStyle name="Output 2 2 3 4" xfId="20554"/>
    <cellStyle name="Output 2 2 3 4 2" xfId="21276"/>
    <cellStyle name="Output 2 2 3 4 3" xfId="21525"/>
    <cellStyle name="Output 2 2 3 4 4" xfId="21699"/>
    <cellStyle name="Output 2 2 3 4 5" xfId="21872"/>
    <cellStyle name="Output 2 2 3 4 6" xfId="22803"/>
    <cellStyle name="Output 2 2 3 5" xfId="21279"/>
    <cellStyle name="Output 2 2 3 6" xfId="21528"/>
    <cellStyle name="Output 2 2 3 7" xfId="21702"/>
    <cellStyle name="Output 2 2 3 8" xfId="21875"/>
    <cellStyle name="Output 2 2 3 9" xfId="22806"/>
    <cellStyle name="Output 2 2 4" xfId="20555"/>
    <cellStyle name="Output 2 2 4 2" xfId="20556"/>
    <cellStyle name="Output 2 2 4 2 2" xfId="21274"/>
    <cellStyle name="Output 2 2 4 2 3" xfId="21523"/>
    <cellStyle name="Output 2 2 4 2 4" xfId="21697"/>
    <cellStyle name="Output 2 2 4 2 5" xfId="21870"/>
    <cellStyle name="Output 2 2 4 2 6" xfId="22801"/>
    <cellStyle name="Output 2 2 4 3" xfId="20557"/>
    <cellStyle name="Output 2 2 4 3 2" xfId="21273"/>
    <cellStyle name="Output 2 2 4 3 3" xfId="21522"/>
    <cellStyle name="Output 2 2 4 3 4" xfId="21696"/>
    <cellStyle name="Output 2 2 4 3 5" xfId="21869"/>
    <cellStyle name="Output 2 2 4 3 6" xfId="22800"/>
    <cellStyle name="Output 2 2 4 4" xfId="20558"/>
    <cellStyle name="Output 2 2 4 4 2" xfId="21272"/>
    <cellStyle name="Output 2 2 4 4 3" xfId="21521"/>
    <cellStyle name="Output 2 2 4 4 4" xfId="21695"/>
    <cellStyle name="Output 2 2 4 4 5" xfId="21868"/>
    <cellStyle name="Output 2 2 4 4 6" xfId="22799"/>
    <cellStyle name="Output 2 2 4 5" xfId="21275"/>
    <cellStyle name="Output 2 2 4 6" xfId="21524"/>
    <cellStyle name="Output 2 2 4 7" xfId="21698"/>
    <cellStyle name="Output 2 2 4 8" xfId="21871"/>
    <cellStyle name="Output 2 2 4 9" xfId="22802"/>
    <cellStyle name="Output 2 2 5" xfId="20559"/>
    <cellStyle name="Output 2 2 5 2" xfId="20560"/>
    <cellStyle name="Output 2 2 5 2 2" xfId="21270"/>
    <cellStyle name="Output 2 2 5 2 3" xfId="21519"/>
    <cellStyle name="Output 2 2 5 2 4" xfId="21693"/>
    <cellStyle name="Output 2 2 5 2 5" xfId="21866"/>
    <cellStyle name="Output 2 2 5 2 6" xfId="22797"/>
    <cellStyle name="Output 2 2 5 3" xfId="20561"/>
    <cellStyle name="Output 2 2 5 3 2" xfId="21269"/>
    <cellStyle name="Output 2 2 5 3 3" xfId="21518"/>
    <cellStyle name="Output 2 2 5 3 4" xfId="21692"/>
    <cellStyle name="Output 2 2 5 3 5" xfId="21865"/>
    <cellStyle name="Output 2 2 5 3 6" xfId="22796"/>
    <cellStyle name="Output 2 2 5 4" xfId="20562"/>
    <cellStyle name="Output 2 2 5 4 2" xfId="21268"/>
    <cellStyle name="Output 2 2 5 4 3" xfId="21517"/>
    <cellStyle name="Output 2 2 5 4 4" xfId="21691"/>
    <cellStyle name="Output 2 2 5 4 5" xfId="21864"/>
    <cellStyle name="Output 2 2 5 4 6" xfId="22795"/>
    <cellStyle name="Output 2 2 5 5" xfId="21271"/>
    <cellStyle name="Output 2 2 5 6" xfId="21520"/>
    <cellStyle name="Output 2 2 5 7" xfId="21694"/>
    <cellStyle name="Output 2 2 5 8" xfId="21867"/>
    <cellStyle name="Output 2 2 5 9" xfId="22798"/>
    <cellStyle name="Output 2 2 6" xfId="20563"/>
    <cellStyle name="Output 2 2 6 2" xfId="21267"/>
    <cellStyle name="Output 2 2 6 3" xfId="21516"/>
    <cellStyle name="Output 2 2 6 4" xfId="21690"/>
    <cellStyle name="Output 2 2 6 5" xfId="21863"/>
    <cellStyle name="Output 2 2 6 6" xfId="22794"/>
    <cellStyle name="Output 2 2 7" xfId="20564"/>
    <cellStyle name="Output 2 2 7 2" xfId="21266"/>
    <cellStyle name="Output 2 2 7 3" xfId="21515"/>
    <cellStyle name="Output 2 2 7 4" xfId="21689"/>
    <cellStyle name="Output 2 2 7 5" xfId="21862"/>
    <cellStyle name="Output 2 2 7 6" xfId="22793"/>
    <cellStyle name="Output 2 2 8" xfId="20565"/>
    <cellStyle name="Output 2 2 8 2" xfId="21265"/>
    <cellStyle name="Output 2 2 8 3" xfId="21514"/>
    <cellStyle name="Output 2 2 8 4" xfId="21688"/>
    <cellStyle name="Output 2 2 8 5" xfId="21861"/>
    <cellStyle name="Output 2 2 8 6" xfId="22792"/>
    <cellStyle name="Output 2 2 9" xfId="20566"/>
    <cellStyle name="Output 2 2 9 2" xfId="21264"/>
    <cellStyle name="Output 2 2 9 3" xfId="21513"/>
    <cellStyle name="Output 2 2 9 4" xfId="21687"/>
    <cellStyle name="Output 2 2 9 5" xfId="21860"/>
    <cellStyle name="Output 2 2 9 6" xfId="22791"/>
    <cellStyle name="Output 2 20" xfId="21902"/>
    <cellStyle name="Output 2 21" xfId="22833"/>
    <cellStyle name="Output 2 3" xfId="20567"/>
    <cellStyle name="Output 2 3 2" xfId="20568"/>
    <cellStyle name="Output 2 3 2 2" xfId="21262"/>
    <cellStyle name="Output 2 3 2 3" xfId="21512"/>
    <cellStyle name="Output 2 3 2 4" xfId="21686"/>
    <cellStyle name="Output 2 3 2 5" xfId="21859"/>
    <cellStyle name="Output 2 3 2 6" xfId="22790"/>
    <cellStyle name="Output 2 3 3" xfId="20569"/>
    <cellStyle name="Output 2 3 3 2" xfId="21261"/>
    <cellStyle name="Output 2 3 3 3" xfId="21511"/>
    <cellStyle name="Output 2 3 3 4" xfId="21685"/>
    <cellStyle name="Output 2 3 3 5" xfId="21858"/>
    <cellStyle name="Output 2 3 3 6" xfId="22789"/>
    <cellStyle name="Output 2 3 4" xfId="20570"/>
    <cellStyle name="Output 2 3 4 2" xfId="21260"/>
    <cellStyle name="Output 2 3 4 3" xfId="21510"/>
    <cellStyle name="Output 2 3 4 4" xfId="21684"/>
    <cellStyle name="Output 2 3 4 5" xfId="21857"/>
    <cellStyle name="Output 2 3 4 6" xfId="22788"/>
    <cellStyle name="Output 2 3 5" xfId="20571"/>
    <cellStyle name="Output 2 3 5 2" xfId="21259"/>
    <cellStyle name="Output 2 3 5 3" xfId="21509"/>
    <cellStyle name="Output 2 3 5 4" xfId="21683"/>
    <cellStyle name="Output 2 3 5 5" xfId="21856"/>
    <cellStyle name="Output 2 3 5 6" xfId="22787"/>
    <cellStyle name="Output 2 4" xfId="20572"/>
    <cellStyle name="Output 2 4 2" xfId="20573"/>
    <cellStyle name="Output 2 4 2 2" xfId="21257"/>
    <cellStyle name="Output 2 4 2 3" xfId="21508"/>
    <cellStyle name="Output 2 4 2 4" xfId="21682"/>
    <cellStyle name="Output 2 4 2 5" xfId="21855"/>
    <cellStyle name="Output 2 4 2 6" xfId="22786"/>
    <cellStyle name="Output 2 4 3" xfId="20574"/>
    <cellStyle name="Output 2 4 3 2" xfId="21256"/>
    <cellStyle name="Output 2 4 3 3" xfId="21507"/>
    <cellStyle name="Output 2 4 3 4" xfId="21681"/>
    <cellStyle name="Output 2 4 3 5" xfId="21854"/>
    <cellStyle name="Output 2 4 3 6" xfId="22785"/>
    <cellStyle name="Output 2 4 4" xfId="20575"/>
    <cellStyle name="Output 2 4 4 2" xfId="21255"/>
    <cellStyle name="Output 2 4 4 3" xfId="21506"/>
    <cellStyle name="Output 2 4 4 4" xfId="21680"/>
    <cellStyle name="Output 2 4 4 5" xfId="21853"/>
    <cellStyle name="Output 2 4 4 6" xfId="22784"/>
    <cellStyle name="Output 2 4 5" xfId="20576"/>
    <cellStyle name="Output 2 4 5 2" xfId="21254"/>
    <cellStyle name="Output 2 4 5 3" xfId="21505"/>
    <cellStyle name="Output 2 4 5 4" xfId="21679"/>
    <cellStyle name="Output 2 4 5 5" xfId="21852"/>
    <cellStyle name="Output 2 4 5 6" xfId="22783"/>
    <cellStyle name="Output 2 5" xfId="20577"/>
    <cellStyle name="Output 2 5 2" xfId="20578"/>
    <cellStyle name="Output 2 5 2 2" xfId="21252"/>
    <cellStyle name="Output 2 5 2 3" xfId="21504"/>
    <cellStyle name="Output 2 5 2 4" xfId="21678"/>
    <cellStyle name="Output 2 5 2 5" xfId="21851"/>
    <cellStyle name="Output 2 5 2 6" xfId="22782"/>
    <cellStyle name="Output 2 5 3" xfId="20579"/>
    <cellStyle name="Output 2 5 3 2" xfId="21251"/>
    <cellStyle name="Output 2 5 3 3" xfId="21503"/>
    <cellStyle name="Output 2 5 3 4" xfId="21677"/>
    <cellStyle name="Output 2 5 3 5" xfId="21850"/>
    <cellStyle name="Output 2 5 3 6" xfId="22781"/>
    <cellStyle name="Output 2 5 4" xfId="20580"/>
    <cellStyle name="Output 2 5 4 2" xfId="21250"/>
    <cellStyle name="Output 2 5 4 3" xfId="21502"/>
    <cellStyle name="Output 2 5 4 4" xfId="21676"/>
    <cellStyle name="Output 2 5 4 5" xfId="21849"/>
    <cellStyle name="Output 2 5 4 6" xfId="22780"/>
    <cellStyle name="Output 2 5 5" xfId="20581"/>
    <cellStyle name="Output 2 5 5 2" xfId="21249"/>
    <cellStyle name="Output 2 5 5 3" xfId="21501"/>
    <cellStyle name="Output 2 5 5 4" xfId="21675"/>
    <cellStyle name="Output 2 5 5 5" xfId="21848"/>
    <cellStyle name="Output 2 5 5 6" xfId="22779"/>
    <cellStyle name="Output 2 6" xfId="20582"/>
    <cellStyle name="Output 2 6 2" xfId="20583"/>
    <cellStyle name="Output 2 6 2 2" xfId="21247"/>
    <cellStyle name="Output 2 6 2 3" xfId="21500"/>
    <cellStyle name="Output 2 6 2 4" xfId="21674"/>
    <cellStyle name="Output 2 6 2 5" xfId="21847"/>
    <cellStyle name="Output 2 6 2 6" xfId="22778"/>
    <cellStyle name="Output 2 6 3" xfId="20584"/>
    <cellStyle name="Output 2 6 3 2" xfId="21246"/>
    <cellStyle name="Output 2 6 3 3" xfId="21499"/>
    <cellStyle name="Output 2 6 3 4" xfId="21673"/>
    <cellStyle name="Output 2 6 3 5" xfId="21846"/>
    <cellStyle name="Output 2 6 3 6" xfId="22777"/>
    <cellStyle name="Output 2 6 4" xfId="20585"/>
    <cellStyle name="Output 2 6 4 2" xfId="21245"/>
    <cellStyle name="Output 2 6 4 3" xfId="21498"/>
    <cellStyle name="Output 2 6 4 4" xfId="21672"/>
    <cellStyle name="Output 2 6 4 5" xfId="21845"/>
    <cellStyle name="Output 2 6 4 6" xfId="22776"/>
    <cellStyle name="Output 2 6 5" xfId="20586"/>
    <cellStyle name="Output 2 6 5 2" xfId="21244"/>
    <cellStyle name="Output 2 6 5 3" xfId="21497"/>
    <cellStyle name="Output 2 6 5 4" xfId="21671"/>
    <cellStyle name="Output 2 6 5 5" xfId="21844"/>
    <cellStyle name="Output 2 6 5 6" xfId="22775"/>
    <cellStyle name="Output 2 7" xfId="20587"/>
    <cellStyle name="Output 2 7 2" xfId="20588"/>
    <cellStyle name="Output 2 7 2 2" xfId="21242"/>
    <cellStyle name="Output 2 7 2 3" xfId="21496"/>
    <cellStyle name="Output 2 7 2 4" xfId="21670"/>
    <cellStyle name="Output 2 7 2 5" xfId="21843"/>
    <cellStyle name="Output 2 7 2 6" xfId="22774"/>
    <cellStyle name="Output 2 7 3" xfId="20589"/>
    <cellStyle name="Output 2 7 3 2" xfId="21241"/>
    <cellStyle name="Output 2 7 3 3" xfId="21495"/>
    <cellStyle name="Output 2 7 3 4" xfId="21669"/>
    <cellStyle name="Output 2 7 3 5" xfId="21842"/>
    <cellStyle name="Output 2 7 3 6" xfId="22773"/>
    <cellStyle name="Output 2 7 4" xfId="20590"/>
    <cellStyle name="Output 2 7 4 2" xfId="21240"/>
    <cellStyle name="Output 2 7 4 3" xfId="21494"/>
    <cellStyle name="Output 2 7 4 4" xfId="21668"/>
    <cellStyle name="Output 2 7 4 5" xfId="21841"/>
    <cellStyle name="Output 2 7 4 6" xfId="22772"/>
    <cellStyle name="Output 2 7 5" xfId="20591"/>
    <cellStyle name="Output 2 7 5 2" xfId="21239"/>
    <cellStyle name="Output 2 7 5 3" xfId="21493"/>
    <cellStyle name="Output 2 7 5 4" xfId="21667"/>
    <cellStyle name="Output 2 7 5 5" xfId="21840"/>
    <cellStyle name="Output 2 7 5 6" xfId="22771"/>
    <cellStyle name="Output 2 8" xfId="20592"/>
    <cellStyle name="Output 2 8 2" xfId="20593"/>
    <cellStyle name="Output 2 8 2 2" xfId="21237"/>
    <cellStyle name="Output 2 8 2 3" xfId="21492"/>
    <cellStyle name="Output 2 8 2 4" xfId="21666"/>
    <cellStyle name="Output 2 8 2 5" xfId="21839"/>
    <cellStyle name="Output 2 8 2 6" xfId="22770"/>
    <cellStyle name="Output 2 8 3" xfId="20594"/>
    <cellStyle name="Output 2 8 3 2" xfId="21236"/>
    <cellStyle name="Output 2 8 3 3" xfId="21491"/>
    <cellStyle name="Output 2 8 3 4" xfId="21665"/>
    <cellStyle name="Output 2 8 3 5" xfId="21838"/>
    <cellStyle name="Output 2 8 3 6" xfId="22769"/>
    <cellStyle name="Output 2 8 4" xfId="20595"/>
    <cellStyle name="Output 2 8 4 2" xfId="21235"/>
    <cellStyle name="Output 2 8 4 3" xfId="21490"/>
    <cellStyle name="Output 2 8 4 4" xfId="21664"/>
    <cellStyle name="Output 2 8 4 5" xfId="21837"/>
    <cellStyle name="Output 2 8 4 6" xfId="22768"/>
    <cellStyle name="Output 2 8 5" xfId="20596"/>
    <cellStyle name="Output 2 8 5 2" xfId="21234"/>
    <cellStyle name="Output 2 8 5 3" xfId="21489"/>
    <cellStyle name="Output 2 8 5 4" xfId="21663"/>
    <cellStyle name="Output 2 8 5 5" xfId="21836"/>
    <cellStyle name="Output 2 8 5 6" xfId="22767"/>
    <cellStyle name="Output 2 9" xfId="20597"/>
    <cellStyle name="Output 2 9 2" xfId="20598"/>
    <cellStyle name="Output 2 9 2 2" xfId="21232"/>
    <cellStyle name="Output 2 9 2 3" xfId="21488"/>
    <cellStyle name="Output 2 9 2 4" xfId="21662"/>
    <cellStyle name="Output 2 9 2 5" xfId="21835"/>
    <cellStyle name="Output 2 9 2 6" xfId="22766"/>
    <cellStyle name="Output 2 9 3" xfId="20599"/>
    <cellStyle name="Output 2 9 3 2" xfId="21231"/>
    <cellStyle name="Output 2 9 3 3" xfId="21487"/>
    <cellStyle name="Output 2 9 3 4" xfId="21661"/>
    <cellStyle name="Output 2 9 3 5" xfId="21834"/>
    <cellStyle name="Output 2 9 3 6" xfId="22765"/>
    <cellStyle name="Output 2 9 4" xfId="20600"/>
    <cellStyle name="Output 2 9 4 2" xfId="21230"/>
    <cellStyle name="Output 2 9 4 3" xfId="21486"/>
    <cellStyle name="Output 2 9 4 4" xfId="21660"/>
    <cellStyle name="Output 2 9 4 5" xfId="21833"/>
    <cellStyle name="Output 2 9 4 6" xfId="22764"/>
    <cellStyle name="Output 2 9 5" xfId="20601"/>
    <cellStyle name="Output 2 9 5 2" xfId="21229"/>
    <cellStyle name="Output 2 9 5 3" xfId="21485"/>
    <cellStyle name="Output 2 9 5 4" xfId="21659"/>
    <cellStyle name="Output 2 9 5 5" xfId="21832"/>
    <cellStyle name="Output 2 9 5 6" xfId="22763"/>
    <cellStyle name="Output 3" xfId="20602"/>
    <cellStyle name="Output 3 2" xfId="20603"/>
    <cellStyle name="Output 3 2 2" xfId="21227"/>
    <cellStyle name="Output 3 2 3" xfId="21483"/>
    <cellStyle name="Output 3 2 4" xfId="21657"/>
    <cellStyle name="Output 3 2 5" xfId="21830"/>
    <cellStyle name="Output 3 2 6" xfId="22761"/>
    <cellStyle name="Output 3 3" xfId="20604"/>
    <cellStyle name="Output 3 3 2" xfId="21226"/>
    <cellStyle name="Output 3 3 3" xfId="21482"/>
    <cellStyle name="Output 3 3 4" xfId="21656"/>
    <cellStyle name="Output 3 3 5" xfId="21829"/>
    <cellStyle name="Output 3 3 6" xfId="22760"/>
    <cellStyle name="Output 3 4" xfId="21228"/>
    <cellStyle name="Output 3 5" xfId="21484"/>
    <cellStyle name="Output 3 6" xfId="21658"/>
    <cellStyle name="Output 3 7" xfId="21831"/>
    <cellStyle name="Output 3 8" xfId="22762"/>
    <cellStyle name="Output 4" xfId="20605"/>
    <cellStyle name="Output 4 2" xfId="20606"/>
    <cellStyle name="Output 4 2 2" xfId="21224"/>
    <cellStyle name="Output 4 2 3" xfId="21480"/>
    <cellStyle name="Output 4 2 4" xfId="21654"/>
    <cellStyle name="Output 4 2 5" xfId="21827"/>
    <cellStyle name="Output 4 2 6" xfId="22758"/>
    <cellStyle name="Output 4 3" xfId="20607"/>
    <cellStyle name="Output 4 3 2" xfId="21223"/>
    <cellStyle name="Output 4 3 3" xfId="21479"/>
    <cellStyle name="Output 4 3 4" xfId="21653"/>
    <cellStyle name="Output 4 3 5" xfId="21826"/>
    <cellStyle name="Output 4 3 6" xfId="22757"/>
    <cellStyle name="Output 4 4" xfId="21225"/>
    <cellStyle name="Output 4 5" xfId="21481"/>
    <cellStyle name="Output 4 6" xfId="21655"/>
    <cellStyle name="Output 4 7" xfId="21828"/>
    <cellStyle name="Output 4 8" xfId="22759"/>
    <cellStyle name="Output 5" xfId="20608"/>
    <cellStyle name="Output 5 2" xfId="20609"/>
    <cellStyle name="Output 5 2 2" xfId="21221"/>
    <cellStyle name="Output 5 2 3" xfId="21477"/>
    <cellStyle name="Output 5 2 4" xfId="21651"/>
    <cellStyle name="Output 5 2 5" xfId="21824"/>
    <cellStyle name="Output 5 2 6" xfId="22755"/>
    <cellStyle name="Output 5 3" xfId="20610"/>
    <cellStyle name="Output 5 3 2" xfId="21220"/>
    <cellStyle name="Output 5 3 3" xfId="21476"/>
    <cellStyle name="Output 5 3 4" xfId="21650"/>
    <cellStyle name="Output 5 3 5" xfId="21823"/>
    <cellStyle name="Output 5 3 6" xfId="22754"/>
    <cellStyle name="Output 5 4" xfId="21222"/>
    <cellStyle name="Output 5 5" xfId="21478"/>
    <cellStyle name="Output 5 6" xfId="21652"/>
    <cellStyle name="Output 5 7" xfId="21825"/>
    <cellStyle name="Output 5 8" xfId="22756"/>
    <cellStyle name="Output 6" xfId="20611"/>
    <cellStyle name="Output 6 2" xfId="20612"/>
    <cellStyle name="Output 6 2 2" xfId="21218"/>
    <cellStyle name="Output 6 2 3" xfId="21474"/>
    <cellStyle name="Output 6 2 4" xfId="21648"/>
    <cellStyle name="Output 6 2 5" xfId="21821"/>
    <cellStyle name="Output 6 2 6" xfId="22752"/>
    <cellStyle name="Output 6 3" xfId="20613"/>
    <cellStyle name="Output 6 3 2" xfId="21217"/>
    <cellStyle name="Output 6 3 3" xfId="21473"/>
    <cellStyle name="Output 6 3 4" xfId="21647"/>
    <cellStyle name="Output 6 3 5" xfId="21820"/>
    <cellStyle name="Output 6 3 6" xfId="22751"/>
    <cellStyle name="Output 6 4" xfId="21219"/>
    <cellStyle name="Output 6 5" xfId="21475"/>
    <cellStyle name="Output 6 6" xfId="21649"/>
    <cellStyle name="Output 6 7" xfId="21822"/>
    <cellStyle name="Output 6 8" xfId="22753"/>
    <cellStyle name="Output 7" xfId="20614"/>
    <cellStyle name="Output 7 2" xfId="21216"/>
    <cellStyle name="Output 7 3" xfId="21472"/>
    <cellStyle name="Output 7 4" xfId="21646"/>
    <cellStyle name="Output 7 5" xfId="21819"/>
    <cellStyle name="Output 7 6" xfId="22750"/>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2 2" xfId="21048"/>
    <cellStyle name="Total 2 10 2 3" xfId="21132"/>
    <cellStyle name="Total 2 10 2 4" xfId="21214"/>
    <cellStyle name="Total 2 10 2 5" xfId="21470"/>
    <cellStyle name="Total 2 10 2 6" xfId="22748"/>
    <cellStyle name="Total 2 10 3" xfId="20821"/>
    <cellStyle name="Total 2 10 3 2" xfId="21047"/>
    <cellStyle name="Total 2 10 3 3" xfId="21131"/>
    <cellStyle name="Total 2 10 3 4" xfId="21213"/>
    <cellStyle name="Total 2 10 3 5" xfId="21469"/>
    <cellStyle name="Total 2 10 3 6" xfId="22747"/>
    <cellStyle name="Total 2 10 4" xfId="20822"/>
    <cellStyle name="Total 2 10 4 2" xfId="21046"/>
    <cellStyle name="Total 2 10 4 3" xfId="21130"/>
    <cellStyle name="Total 2 10 4 4" xfId="21212"/>
    <cellStyle name="Total 2 10 4 5" xfId="21468"/>
    <cellStyle name="Total 2 10 4 6" xfId="22746"/>
    <cellStyle name="Total 2 10 5" xfId="20823"/>
    <cellStyle name="Total 2 10 5 2" xfId="21045"/>
    <cellStyle name="Total 2 10 5 3" xfId="21129"/>
    <cellStyle name="Total 2 10 5 4" xfId="21211"/>
    <cellStyle name="Total 2 10 5 5" xfId="21467"/>
    <cellStyle name="Total 2 10 5 6" xfId="22745"/>
    <cellStyle name="Total 2 11" xfId="20824"/>
    <cellStyle name="Total 2 11 10" xfId="22744"/>
    <cellStyle name="Total 2 11 2" xfId="20825"/>
    <cellStyle name="Total 2 11 2 2" xfId="21043"/>
    <cellStyle name="Total 2 11 2 3" xfId="21127"/>
    <cellStyle name="Total 2 11 2 4" xfId="21209"/>
    <cellStyle name="Total 2 11 2 5" xfId="21465"/>
    <cellStyle name="Total 2 11 2 6" xfId="22743"/>
    <cellStyle name="Total 2 11 3" xfId="20826"/>
    <cellStyle name="Total 2 11 3 2" xfId="21042"/>
    <cellStyle name="Total 2 11 3 3" xfId="21126"/>
    <cellStyle name="Total 2 11 3 4" xfId="21208"/>
    <cellStyle name="Total 2 11 3 5" xfId="21464"/>
    <cellStyle name="Total 2 11 3 6" xfId="22742"/>
    <cellStyle name="Total 2 11 4" xfId="20827"/>
    <cellStyle name="Total 2 11 4 2" xfId="21041"/>
    <cellStyle name="Total 2 11 4 3" xfId="21125"/>
    <cellStyle name="Total 2 11 4 4" xfId="21207"/>
    <cellStyle name="Total 2 11 4 5" xfId="21463"/>
    <cellStyle name="Total 2 11 4 6" xfId="22741"/>
    <cellStyle name="Total 2 11 5" xfId="20828"/>
    <cellStyle name="Total 2 11 5 2" xfId="21040"/>
    <cellStyle name="Total 2 11 5 3" xfId="21124"/>
    <cellStyle name="Total 2 11 5 4" xfId="21206"/>
    <cellStyle name="Total 2 11 5 5" xfId="21462"/>
    <cellStyle name="Total 2 11 5 6" xfId="22740"/>
    <cellStyle name="Total 2 11 6" xfId="21044"/>
    <cellStyle name="Total 2 11 7" xfId="21128"/>
    <cellStyle name="Total 2 11 8" xfId="21210"/>
    <cellStyle name="Total 2 11 9" xfId="21466"/>
    <cellStyle name="Total 2 12" xfId="20829"/>
    <cellStyle name="Total 2 12 10" xfId="22739"/>
    <cellStyle name="Total 2 12 2" xfId="20830"/>
    <cellStyle name="Total 2 12 2 2" xfId="21038"/>
    <cellStyle name="Total 2 12 2 3" xfId="21122"/>
    <cellStyle name="Total 2 12 2 4" xfId="21204"/>
    <cellStyle name="Total 2 12 2 5" xfId="21460"/>
    <cellStyle name="Total 2 12 2 6" xfId="22738"/>
    <cellStyle name="Total 2 12 3" xfId="20831"/>
    <cellStyle name="Total 2 12 3 2" xfId="21037"/>
    <cellStyle name="Total 2 12 3 3" xfId="21121"/>
    <cellStyle name="Total 2 12 3 4" xfId="21203"/>
    <cellStyle name="Total 2 12 3 5" xfId="21459"/>
    <cellStyle name="Total 2 12 3 6" xfId="22737"/>
    <cellStyle name="Total 2 12 4" xfId="20832"/>
    <cellStyle name="Total 2 12 4 2" xfId="21036"/>
    <cellStyle name="Total 2 12 4 3" xfId="21120"/>
    <cellStyle name="Total 2 12 4 4" xfId="22494"/>
    <cellStyle name="Total 2 12 4 5" xfId="22580"/>
    <cellStyle name="Total 2 12 4 6" xfId="22736"/>
    <cellStyle name="Total 2 12 5" xfId="20833"/>
    <cellStyle name="Total 2 12 5 2" xfId="21035"/>
    <cellStyle name="Total 2 12 5 3" xfId="21119"/>
    <cellStyle name="Total 2 12 5 4" xfId="21202"/>
    <cellStyle name="Total 2 12 5 5" xfId="21458"/>
    <cellStyle name="Total 2 12 5 6" xfId="22735"/>
    <cellStyle name="Total 2 12 6" xfId="21039"/>
    <cellStyle name="Total 2 12 7" xfId="21123"/>
    <cellStyle name="Total 2 12 8" xfId="21205"/>
    <cellStyle name="Total 2 12 9" xfId="21461"/>
    <cellStyle name="Total 2 13" xfId="20834"/>
    <cellStyle name="Total 2 13 2" xfId="20835"/>
    <cellStyle name="Total 2 13 2 2" xfId="21033"/>
    <cellStyle name="Total 2 13 2 3" xfId="21117"/>
    <cellStyle name="Total 2 13 2 4" xfId="21200"/>
    <cellStyle name="Total 2 13 2 5" xfId="21456"/>
    <cellStyle name="Total 2 13 2 6" xfId="22733"/>
    <cellStyle name="Total 2 13 3" xfId="20836"/>
    <cellStyle name="Total 2 13 3 2" xfId="21032"/>
    <cellStyle name="Total 2 13 3 3" xfId="21116"/>
    <cellStyle name="Total 2 13 3 4" xfId="21199"/>
    <cellStyle name="Total 2 13 3 5" xfId="21455"/>
    <cellStyle name="Total 2 13 3 6" xfId="22732"/>
    <cellStyle name="Total 2 13 4" xfId="20837"/>
    <cellStyle name="Total 2 13 4 2" xfId="21031"/>
    <cellStyle name="Total 2 13 4 3" xfId="21115"/>
    <cellStyle name="Total 2 13 4 4" xfId="21198"/>
    <cellStyle name="Total 2 13 4 5" xfId="21454"/>
    <cellStyle name="Total 2 13 4 6" xfId="22731"/>
    <cellStyle name="Total 2 13 5" xfId="21034"/>
    <cellStyle name="Total 2 13 6" xfId="21118"/>
    <cellStyle name="Total 2 13 7" xfId="21201"/>
    <cellStyle name="Total 2 13 8" xfId="21457"/>
    <cellStyle name="Total 2 13 9" xfId="22734"/>
    <cellStyle name="Total 2 14" xfId="20838"/>
    <cellStyle name="Total 2 14 2" xfId="21030"/>
    <cellStyle name="Total 2 14 3" xfId="21114"/>
    <cellStyle name="Total 2 14 4" xfId="21197"/>
    <cellStyle name="Total 2 14 5" xfId="21453"/>
    <cellStyle name="Total 2 14 6" xfId="22730"/>
    <cellStyle name="Total 2 15" xfId="20839"/>
    <cellStyle name="Total 2 15 2" xfId="21029"/>
    <cellStyle name="Total 2 15 3" xfId="21113"/>
    <cellStyle name="Total 2 15 4" xfId="21196"/>
    <cellStyle name="Total 2 15 5" xfId="21452"/>
    <cellStyle name="Total 2 15 6" xfId="22729"/>
    <cellStyle name="Total 2 16" xfId="20840"/>
    <cellStyle name="Total 2 16 2" xfId="21028"/>
    <cellStyle name="Total 2 16 3" xfId="21112"/>
    <cellStyle name="Total 2 16 4" xfId="21195"/>
    <cellStyle name="Total 2 16 5" xfId="21451"/>
    <cellStyle name="Total 2 16 6" xfId="22728"/>
    <cellStyle name="Total 2 17" xfId="21049"/>
    <cellStyle name="Total 2 18" xfId="21133"/>
    <cellStyle name="Total 2 19" xfId="21215"/>
    <cellStyle name="Total 2 2" xfId="20841"/>
    <cellStyle name="Total 2 2 10" xfId="21027"/>
    <cellStyle name="Total 2 2 11" xfId="21111"/>
    <cellStyle name="Total 2 2 12" xfId="21194"/>
    <cellStyle name="Total 2 2 13" xfId="21450"/>
    <cellStyle name="Total 2 2 14" xfId="22727"/>
    <cellStyle name="Total 2 2 2" xfId="20842"/>
    <cellStyle name="Total 2 2 2 2" xfId="20843"/>
    <cellStyle name="Total 2 2 2 2 2" xfId="21025"/>
    <cellStyle name="Total 2 2 2 2 3" xfId="21109"/>
    <cellStyle name="Total 2 2 2 2 4" xfId="21192"/>
    <cellStyle name="Total 2 2 2 2 5" xfId="21448"/>
    <cellStyle name="Total 2 2 2 2 6" xfId="22725"/>
    <cellStyle name="Total 2 2 2 3" xfId="20844"/>
    <cellStyle name="Total 2 2 2 3 2" xfId="21024"/>
    <cellStyle name="Total 2 2 2 3 3" xfId="21108"/>
    <cellStyle name="Total 2 2 2 3 4" xfId="21191"/>
    <cellStyle name="Total 2 2 2 3 5" xfId="21447"/>
    <cellStyle name="Total 2 2 2 3 6" xfId="22724"/>
    <cellStyle name="Total 2 2 2 4" xfId="20845"/>
    <cellStyle name="Total 2 2 2 4 2" xfId="21023"/>
    <cellStyle name="Total 2 2 2 4 3" xfId="21107"/>
    <cellStyle name="Total 2 2 2 4 4" xfId="21190"/>
    <cellStyle name="Total 2 2 2 4 5" xfId="21446"/>
    <cellStyle name="Total 2 2 2 4 6" xfId="22723"/>
    <cellStyle name="Total 2 2 2 5" xfId="21026"/>
    <cellStyle name="Total 2 2 2 6" xfId="21110"/>
    <cellStyle name="Total 2 2 2 7" xfId="21193"/>
    <cellStyle name="Total 2 2 2 8" xfId="21449"/>
    <cellStyle name="Total 2 2 2 9" xfId="22726"/>
    <cellStyle name="Total 2 2 3" xfId="20846"/>
    <cellStyle name="Total 2 2 3 2" xfId="20847"/>
    <cellStyle name="Total 2 2 3 2 2" xfId="21021"/>
    <cellStyle name="Total 2 2 3 2 3" xfId="21105"/>
    <cellStyle name="Total 2 2 3 2 4" xfId="21188"/>
    <cellStyle name="Total 2 2 3 2 5" xfId="21439"/>
    <cellStyle name="Total 2 2 3 2 6" xfId="22721"/>
    <cellStyle name="Total 2 2 3 3" xfId="20848"/>
    <cellStyle name="Total 2 2 3 3 2" xfId="21020"/>
    <cellStyle name="Total 2 2 3 3 3" xfId="21104"/>
    <cellStyle name="Total 2 2 3 3 4" xfId="21187"/>
    <cellStyle name="Total 2 2 3 3 5" xfId="21434"/>
    <cellStyle name="Total 2 2 3 3 6" xfId="22720"/>
    <cellStyle name="Total 2 2 3 4" xfId="20849"/>
    <cellStyle name="Total 2 2 3 4 2" xfId="21019"/>
    <cellStyle name="Total 2 2 3 4 3" xfId="21103"/>
    <cellStyle name="Total 2 2 3 4 4" xfId="21186"/>
    <cellStyle name="Total 2 2 3 4 5" xfId="21429"/>
    <cellStyle name="Total 2 2 3 4 6" xfId="22719"/>
    <cellStyle name="Total 2 2 3 5" xfId="21022"/>
    <cellStyle name="Total 2 2 3 6" xfId="21106"/>
    <cellStyle name="Total 2 2 3 7" xfId="21189"/>
    <cellStyle name="Total 2 2 3 8" xfId="21444"/>
    <cellStyle name="Total 2 2 3 9" xfId="22722"/>
    <cellStyle name="Total 2 2 4" xfId="20850"/>
    <cellStyle name="Total 2 2 4 2" xfId="20851"/>
    <cellStyle name="Total 2 2 4 2 2" xfId="21017"/>
    <cellStyle name="Total 2 2 4 2 3" xfId="21101"/>
    <cellStyle name="Total 2 2 4 2 4" xfId="21184"/>
    <cellStyle name="Total 2 2 4 2 5" xfId="21411"/>
    <cellStyle name="Total 2 2 4 2 6" xfId="22717"/>
    <cellStyle name="Total 2 2 4 3" xfId="20852"/>
    <cellStyle name="Total 2 2 4 3 2" xfId="21016"/>
    <cellStyle name="Total 2 2 4 3 3" xfId="21100"/>
    <cellStyle name="Total 2 2 4 3 4" xfId="21183"/>
    <cellStyle name="Total 2 2 4 3 5" xfId="21394"/>
    <cellStyle name="Total 2 2 4 3 6" xfId="22716"/>
    <cellStyle name="Total 2 2 4 4" xfId="20853"/>
    <cellStyle name="Total 2 2 4 4 2" xfId="21015"/>
    <cellStyle name="Total 2 2 4 4 3" xfId="21099"/>
    <cellStyle name="Total 2 2 4 4 4" xfId="21182"/>
    <cellStyle name="Total 2 2 4 4 5" xfId="21389"/>
    <cellStyle name="Total 2 2 4 4 6" xfId="22715"/>
    <cellStyle name="Total 2 2 4 5" xfId="21018"/>
    <cellStyle name="Total 2 2 4 6" xfId="21102"/>
    <cellStyle name="Total 2 2 4 7" xfId="21185"/>
    <cellStyle name="Total 2 2 4 8" xfId="21422"/>
    <cellStyle name="Total 2 2 4 9" xfId="22718"/>
    <cellStyle name="Total 2 2 5" xfId="20854"/>
    <cellStyle name="Total 2 2 5 2" xfId="20855"/>
    <cellStyle name="Total 2 2 5 2 2" xfId="21013"/>
    <cellStyle name="Total 2 2 5 2 3" xfId="21097"/>
    <cellStyle name="Total 2 2 5 2 4" xfId="21180"/>
    <cellStyle name="Total 2 2 5 2 5" xfId="21386"/>
    <cellStyle name="Total 2 2 5 2 6" xfId="22713"/>
    <cellStyle name="Total 2 2 5 3" xfId="20856"/>
    <cellStyle name="Total 2 2 5 3 2" xfId="21012"/>
    <cellStyle name="Total 2 2 5 3 3" xfId="21096"/>
    <cellStyle name="Total 2 2 5 3 4" xfId="21179"/>
    <cellStyle name="Total 2 2 5 3 5" xfId="21384"/>
    <cellStyle name="Total 2 2 5 3 6" xfId="22712"/>
    <cellStyle name="Total 2 2 5 4" xfId="20857"/>
    <cellStyle name="Total 2 2 5 4 2" xfId="21011"/>
    <cellStyle name="Total 2 2 5 4 3" xfId="21095"/>
    <cellStyle name="Total 2 2 5 4 4" xfId="21178"/>
    <cellStyle name="Total 2 2 5 4 5" xfId="21382"/>
    <cellStyle name="Total 2 2 5 4 6" xfId="22711"/>
    <cellStyle name="Total 2 2 5 5" xfId="21014"/>
    <cellStyle name="Total 2 2 5 6" xfId="21098"/>
    <cellStyle name="Total 2 2 5 7" xfId="21181"/>
    <cellStyle name="Total 2 2 5 8" xfId="21388"/>
    <cellStyle name="Total 2 2 5 9" xfId="22714"/>
    <cellStyle name="Total 2 2 6" xfId="20858"/>
    <cellStyle name="Total 2 2 6 2" xfId="21010"/>
    <cellStyle name="Total 2 2 6 3" xfId="21094"/>
    <cellStyle name="Total 2 2 6 4" xfId="21177"/>
    <cellStyle name="Total 2 2 6 5" xfId="21381"/>
    <cellStyle name="Total 2 2 6 6" xfId="22710"/>
    <cellStyle name="Total 2 2 7" xfId="20859"/>
    <cellStyle name="Total 2 2 7 2" xfId="21009"/>
    <cellStyle name="Total 2 2 7 3" xfId="21093"/>
    <cellStyle name="Total 2 2 7 4" xfId="21176"/>
    <cellStyle name="Total 2 2 7 5" xfId="21379"/>
    <cellStyle name="Total 2 2 7 6" xfId="22709"/>
    <cellStyle name="Total 2 2 8" xfId="20860"/>
    <cellStyle name="Total 2 2 8 2" xfId="21008"/>
    <cellStyle name="Total 2 2 8 3" xfId="21092"/>
    <cellStyle name="Total 2 2 8 4" xfId="21175"/>
    <cellStyle name="Total 2 2 8 5" xfId="21378"/>
    <cellStyle name="Total 2 2 8 6" xfId="22708"/>
    <cellStyle name="Total 2 2 9" xfId="20861"/>
    <cellStyle name="Total 2 2 9 2" xfId="21007"/>
    <cellStyle name="Total 2 2 9 3" xfId="21091"/>
    <cellStyle name="Total 2 2 9 4" xfId="21174"/>
    <cellStyle name="Total 2 2 9 5" xfId="21376"/>
    <cellStyle name="Total 2 2 9 6" xfId="22707"/>
    <cellStyle name="Total 2 20" xfId="21471"/>
    <cellStyle name="Total 2 21" xfId="22749"/>
    <cellStyle name="Total 2 3" xfId="20862"/>
    <cellStyle name="Total 2 3 2" xfId="20863"/>
    <cellStyle name="Total 2 3 2 2" xfId="21006"/>
    <cellStyle name="Total 2 3 2 3" xfId="21090"/>
    <cellStyle name="Total 2 3 2 4" xfId="21173"/>
    <cellStyle name="Total 2 3 2 5" xfId="21373"/>
    <cellStyle name="Total 2 3 2 6" xfId="22706"/>
    <cellStyle name="Total 2 3 3" xfId="20864"/>
    <cellStyle name="Total 2 3 3 2" xfId="21005"/>
    <cellStyle name="Total 2 3 3 3" xfId="21089"/>
    <cellStyle name="Total 2 3 3 4" xfId="21172"/>
    <cellStyle name="Total 2 3 3 5" xfId="21372"/>
    <cellStyle name="Total 2 3 3 6" xfId="22705"/>
    <cellStyle name="Total 2 3 4" xfId="20865"/>
    <cellStyle name="Total 2 3 4 2" xfId="21004"/>
    <cellStyle name="Total 2 3 4 3" xfId="21088"/>
    <cellStyle name="Total 2 3 4 4" xfId="21171"/>
    <cellStyle name="Total 2 3 4 5" xfId="21370"/>
    <cellStyle name="Total 2 3 4 6" xfId="22704"/>
    <cellStyle name="Total 2 3 5" xfId="20866"/>
    <cellStyle name="Total 2 3 5 2" xfId="21003"/>
    <cellStyle name="Total 2 3 5 3" xfId="21087"/>
    <cellStyle name="Total 2 3 5 4" xfId="21170"/>
    <cellStyle name="Total 2 3 5 5" xfId="21369"/>
    <cellStyle name="Total 2 3 5 6" xfId="22703"/>
    <cellStyle name="Total 2 4" xfId="20867"/>
    <cellStyle name="Total 2 4 2" xfId="20868"/>
    <cellStyle name="Total 2 4 2 2" xfId="21002"/>
    <cellStyle name="Total 2 4 2 3" xfId="21086"/>
    <cellStyle name="Total 2 4 2 4" xfId="21169"/>
    <cellStyle name="Total 2 4 2 5" xfId="21366"/>
    <cellStyle name="Total 2 4 2 6" xfId="22702"/>
    <cellStyle name="Total 2 4 3" xfId="20869"/>
    <cellStyle name="Total 2 4 3 2" xfId="21001"/>
    <cellStyle name="Total 2 4 3 3" xfId="21085"/>
    <cellStyle name="Total 2 4 3 4" xfId="21168"/>
    <cellStyle name="Total 2 4 3 5" xfId="21364"/>
    <cellStyle name="Total 2 4 3 6" xfId="22701"/>
    <cellStyle name="Total 2 4 4" xfId="20870"/>
    <cellStyle name="Total 2 4 4 2" xfId="21000"/>
    <cellStyle name="Total 2 4 4 3" xfId="21084"/>
    <cellStyle name="Total 2 4 4 4" xfId="21167"/>
    <cellStyle name="Total 2 4 4 5" xfId="21363"/>
    <cellStyle name="Total 2 4 4 6" xfId="22700"/>
    <cellStyle name="Total 2 4 5" xfId="20871"/>
    <cellStyle name="Total 2 4 5 2" xfId="20999"/>
    <cellStyle name="Total 2 4 5 3" xfId="21083"/>
    <cellStyle name="Total 2 4 5 4" xfId="21166"/>
    <cellStyle name="Total 2 4 5 5" xfId="21361"/>
    <cellStyle name="Total 2 4 5 6" xfId="22699"/>
    <cellStyle name="Total 2 5" xfId="20872"/>
    <cellStyle name="Total 2 5 2" xfId="20873"/>
    <cellStyle name="Total 2 5 2 2" xfId="20998"/>
    <cellStyle name="Total 2 5 2 3" xfId="21082"/>
    <cellStyle name="Total 2 5 2 4" xfId="21165"/>
    <cellStyle name="Total 2 5 2 5" xfId="21359"/>
    <cellStyle name="Total 2 5 2 6" xfId="22698"/>
    <cellStyle name="Total 2 5 3" xfId="20874"/>
    <cellStyle name="Total 2 5 3 2" xfId="20997"/>
    <cellStyle name="Total 2 5 3 3" xfId="21081"/>
    <cellStyle name="Total 2 5 3 4" xfId="21164"/>
    <cellStyle name="Total 2 5 3 5" xfId="21357"/>
    <cellStyle name="Total 2 5 3 6" xfId="22697"/>
    <cellStyle name="Total 2 5 4" xfId="20875"/>
    <cellStyle name="Total 2 5 4 2" xfId="20996"/>
    <cellStyle name="Total 2 5 4 3" xfId="21080"/>
    <cellStyle name="Total 2 5 4 4" xfId="21163"/>
    <cellStyle name="Total 2 5 4 5" xfId="21355"/>
    <cellStyle name="Total 2 5 4 6" xfId="22696"/>
    <cellStyle name="Total 2 5 5" xfId="20876"/>
    <cellStyle name="Total 2 5 5 2" xfId="20995"/>
    <cellStyle name="Total 2 5 5 3" xfId="21079"/>
    <cellStyle name="Total 2 5 5 4" xfId="21162"/>
    <cellStyle name="Total 2 5 5 5" xfId="21354"/>
    <cellStyle name="Total 2 5 5 6" xfId="22695"/>
    <cellStyle name="Total 2 6" xfId="20877"/>
    <cellStyle name="Total 2 6 2" xfId="20878"/>
    <cellStyle name="Total 2 6 2 2" xfId="20994"/>
    <cellStyle name="Total 2 6 2 3" xfId="21078"/>
    <cellStyle name="Total 2 6 2 4" xfId="21161"/>
    <cellStyle name="Total 2 6 2 5" xfId="21348"/>
    <cellStyle name="Total 2 6 2 6" xfId="22694"/>
    <cellStyle name="Total 2 6 3" xfId="20879"/>
    <cellStyle name="Total 2 6 3 2" xfId="20993"/>
    <cellStyle name="Total 2 6 3 3" xfId="21077"/>
    <cellStyle name="Total 2 6 3 4" xfId="21160"/>
    <cellStyle name="Total 2 6 3 5" xfId="21341"/>
    <cellStyle name="Total 2 6 3 6" xfId="22693"/>
    <cellStyle name="Total 2 6 4" xfId="20880"/>
    <cellStyle name="Total 2 6 4 2" xfId="20992"/>
    <cellStyle name="Total 2 6 4 3" xfId="21076"/>
    <cellStyle name="Total 2 6 4 4" xfId="21159"/>
    <cellStyle name="Total 2 6 4 5" xfId="21339"/>
    <cellStyle name="Total 2 6 4 6" xfId="22692"/>
    <cellStyle name="Total 2 6 5" xfId="20881"/>
    <cellStyle name="Total 2 6 5 2" xfId="20991"/>
    <cellStyle name="Total 2 6 5 3" xfId="21075"/>
    <cellStyle name="Total 2 6 5 4" xfId="22493"/>
    <cellStyle name="Total 2 6 5 5" xfId="22579"/>
    <cellStyle name="Total 2 6 5 6" xfId="22691"/>
    <cellStyle name="Total 2 7" xfId="20882"/>
    <cellStyle name="Total 2 7 2" xfId="20883"/>
    <cellStyle name="Total 2 7 2 2" xfId="20990"/>
    <cellStyle name="Total 2 7 2 3" xfId="21074"/>
    <cellStyle name="Total 2 7 2 4" xfId="21158"/>
    <cellStyle name="Total 2 7 2 5" xfId="21335"/>
    <cellStyle name="Total 2 7 2 6" xfId="22690"/>
    <cellStyle name="Total 2 7 3" xfId="20884"/>
    <cellStyle name="Total 2 7 3 2" xfId="20989"/>
    <cellStyle name="Total 2 7 3 3" xfId="21073"/>
    <cellStyle name="Total 2 7 3 4" xfId="21157"/>
    <cellStyle name="Total 2 7 3 5" xfId="21334"/>
    <cellStyle name="Total 2 7 3 6" xfId="22689"/>
    <cellStyle name="Total 2 7 4" xfId="20885"/>
    <cellStyle name="Total 2 7 4 2" xfId="20988"/>
    <cellStyle name="Total 2 7 4 3" xfId="21072"/>
    <cellStyle name="Total 2 7 4 4" xfId="21156"/>
    <cellStyle name="Total 2 7 4 5" xfId="21332"/>
    <cellStyle name="Total 2 7 4 6" xfId="22688"/>
    <cellStyle name="Total 2 7 5" xfId="20886"/>
    <cellStyle name="Total 2 7 5 2" xfId="20987"/>
    <cellStyle name="Total 2 7 5 3" xfId="21071"/>
    <cellStyle name="Total 2 7 5 4" xfId="21155"/>
    <cellStyle name="Total 2 7 5 5" xfId="21329"/>
    <cellStyle name="Total 2 7 5 6" xfId="22687"/>
    <cellStyle name="Total 2 8" xfId="20887"/>
    <cellStyle name="Total 2 8 2" xfId="20888"/>
    <cellStyle name="Total 2 8 2 2" xfId="20986"/>
    <cellStyle name="Total 2 8 2 3" xfId="21070"/>
    <cellStyle name="Total 2 8 2 4" xfId="21154"/>
    <cellStyle name="Total 2 8 2 5" xfId="21326"/>
    <cellStyle name="Total 2 8 2 6" xfId="22686"/>
    <cellStyle name="Total 2 8 3" xfId="20889"/>
    <cellStyle name="Total 2 8 3 2" xfId="20985"/>
    <cellStyle name="Total 2 8 3 3" xfId="21069"/>
    <cellStyle name="Total 2 8 3 4" xfId="21153"/>
    <cellStyle name="Total 2 8 3 5" xfId="21323"/>
    <cellStyle name="Total 2 8 3 6" xfId="22685"/>
    <cellStyle name="Total 2 8 4" xfId="20890"/>
    <cellStyle name="Total 2 8 4 2" xfId="20984"/>
    <cellStyle name="Total 2 8 4 3" xfId="21068"/>
    <cellStyle name="Total 2 8 4 4" xfId="21152"/>
    <cellStyle name="Total 2 8 4 5" xfId="21322"/>
    <cellStyle name="Total 2 8 4 6" xfId="22684"/>
    <cellStyle name="Total 2 8 5" xfId="20891"/>
    <cellStyle name="Total 2 8 5 2" xfId="20983"/>
    <cellStyle name="Total 2 8 5 3" xfId="21067"/>
    <cellStyle name="Total 2 8 5 4" xfId="21151"/>
    <cellStyle name="Total 2 8 5 5" xfId="21321"/>
    <cellStyle name="Total 2 8 5 6" xfId="22683"/>
    <cellStyle name="Total 2 9" xfId="20892"/>
    <cellStyle name="Total 2 9 2" xfId="20893"/>
    <cellStyle name="Total 2 9 2 2" xfId="20982"/>
    <cellStyle name="Total 2 9 2 3" xfId="21066"/>
    <cellStyle name="Total 2 9 2 4" xfId="21150"/>
    <cellStyle name="Total 2 9 2 5" xfId="21316"/>
    <cellStyle name="Total 2 9 2 6" xfId="22682"/>
    <cellStyle name="Total 2 9 3" xfId="20894"/>
    <cellStyle name="Total 2 9 3 2" xfId="20981"/>
    <cellStyle name="Total 2 9 3 3" xfId="21065"/>
    <cellStyle name="Total 2 9 3 4" xfId="21149"/>
    <cellStyle name="Total 2 9 3 5" xfId="21315"/>
    <cellStyle name="Total 2 9 3 6" xfId="22681"/>
    <cellStyle name="Total 2 9 4" xfId="20895"/>
    <cellStyle name="Total 2 9 4 2" xfId="20980"/>
    <cellStyle name="Total 2 9 4 3" xfId="21064"/>
    <cellStyle name="Total 2 9 4 4" xfId="21148"/>
    <cellStyle name="Total 2 9 4 5" xfId="21314"/>
    <cellStyle name="Total 2 9 4 6" xfId="22680"/>
    <cellStyle name="Total 2 9 5" xfId="20896"/>
    <cellStyle name="Total 2 9 5 2" xfId="20979"/>
    <cellStyle name="Total 2 9 5 3" xfId="21063"/>
    <cellStyle name="Total 2 9 5 4" xfId="21147"/>
    <cellStyle name="Total 2 9 5 5" xfId="21313"/>
    <cellStyle name="Total 2 9 5 6" xfId="22679"/>
    <cellStyle name="Total 3" xfId="20897"/>
    <cellStyle name="Total 3 2" xfId="20898"/>
    <cellStyle name="Total 3 2 2" xfId="20977"/>
    <cellStyle name="Total 3 2 3" xfId="21061"/>
    <cellStyle name="Total 3 2 4" xfId="21145"/>
    <cellStyle name="Total 3 2 5" xfId="21311"/>
    <cellStyle name="Total 3 2 6" xfId="22677"/>
    <cellStyle name="Total 3 3" xfId="20899"/>
    <cellStyle name="Total 3 3 2" xfId="20976"/>
    <cellStyle name="Total 3 3 3" xfId="21060"/>
    <cellStyle name="Total 3 3 4" xfId="21144"/>
    <cellStyle name="Total 3 3 5" xfId="21310"/>
    <cellStyle name="Total 3 3 6" xfId="22676"/>
    <cellStyle name="Total 3 4" xfId="20978"/>
    <cellStyle name="Total 3 5" xfId="21062"/>
    <cellStyle name="Total 3 6" xfId="21146"/>
    <cellStyle name="Total 3 7" xfId="21312"/>
    <cellStyle name="Total 3 8" xfId="22678"/>
    <cellStyle name="Total 4" xfId="20900"/>
    <cellStyle name="Total 4 2" xfId="20901"/>
    <cellStyle name="Total 4 2 2" xfId="20974"/>
    <cellStyle name="Total 4 2 3" xfId="21058"/>
    <cellStyle name="Total 4 2 4" xfId="21142"/>
    <cellStyle name="Total 4 2 5" xfId="21308"/>
    <cellStyle name="Total 4 2 6" xfId="22674"/>
    <cellStyle name="Total 4 3" xfId="20902"/>
    <cellStyle name="Total 4 3 2" xfId="20973"/>
    <cellStyle name="Total 4 3 3" xfId="21057"/>
    <cellStyle name="Total 4 3 4" xfId="21141"/>
    <cellStyle name="Total 4 3 5" xfId="21306"/>
    <cellStyle name="Total 4 3 6" xfId="22673"/>
    <cellStyle name="Total 4 4" xfId="20975"/>
    <cellStyle name="Total 4 5" xfId="21059"/>
    <cellStyle name="Total 4 6" xfId="21143"/>
    <cellStyle name="Total 4 7" xfId="21309"/>
    <cellStyle name="Total 4 8" xfId="22675"/>
    <cellStyle name="Total 5" xfId="20903"/>
    <cellStyle name="Total 5 2" xfId="20904"/>
    <cellStyle name="Total 5 2 2" xfId="20971"/>
    <cellStyle name="Total 5 2 3" xfId="21055"/>
    <cellStyle name="Total 5 2 4" xfId="21139"/>
    <cellStyle name="Total 5 2 5" xfId="21258"/>
    <cellStyle name="Total 5 2 6" xfId="22671"/>
    <cellStyle name="Total 5 3" xfId="20905"/>
    <cellStyle name="Total 5 3 2" xfId="20970"/>
    <cellStyle name="Total 5 3 3" xfId="21054"/>
    <cellStyle name="Total 5 3 4" xfId="21138"/>
    <cellStyle name="Total 5 3 5" xfId="21253"/>
    <cellStyle name="Total 5 3 6" xfId="22670"/>
    <cellStyle name="Total 5 4" xfId="20972"/>
    <cellStyle name="Total 5 5" xfId="21056"/>
    <cellStyle name="Total 5 6" xfId="21140"/>
    <cellStyle name="Total 5 7" xfId="21263"/>
    <cellStyle name="Total 5 8" xfId="22672"/>
    <cellStyle name="Total 6" xfId="20906"/>
    <cellStyle name="Total 6 2" xfId="20907"/>
    <cellStyle name="Total 6 2 2" xfId="20968"/>
    <cellStyle name="Total 6 2 3" xfId="21052"/>
    <cellStyle name="Total 6 2 4" xfId="21136"/>
    <cellStyle name="Total 6 2 5" xfId="21243"/>
    <cellStyle name="Total 6 2 6" xfId="22668"/>
    <cellStyle name="Total 6 3" xfId="20908"/>
    <cellStyle name="Total 6 3 2" xfId="20967"/>
    <cellStyle name="Total 6 3 3" xfId="21051"/>
    <cellStyle name="Total 6 3 4" xfId="21135"/>
    <cellStyle name="Total 6 3 5" xfId="21238"/>
    <cellStyle name="Total 6 3 6" xfId="22667"/>
    <cellStyle name="Total 6 4" xfId="20969"/>
    <cellStyle name="Total 6 5" xfId="21053"/>
    <cellStyle name="Total 6 6" xfId="21137"/>
    <cellStyle name="Total 6 7" xfId="21248"/>
    <cellStyle name="Total 6 8" xfId="22669"/>
    <cellStyle name="Total 7" xfId="20909"/>
    <cellStyle name="Total 7 2" xfId="20966"/>
    <cellStyle name="Total 7 3" xfId="21050"/>
    <cellStyle name="Total 7 4" xfId="21134"/>
    <cellStyle name="Total 7 5" xfId="21233"/>
    <cellStyle name="Total 7 6" xfId="22666"/>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B16" sqref="B16:B17"/>
    </sheetView>
  </sheetViews>
  <sheetFormatPr defaultRowHeight="15"/>
  <cols>
    <col min="1" max="1" width="9.7109375" style="103" bestFit="1" customWidth="1"/>
    <col min="2" max="2" width="128.7109375" style="76" bestFit="1" customWidth="1"/>
    <col min="3" max="3" width="39.42578125" customWidth="1"/>
  </cols>
  <sheetData>
    <row r="1" spans="1:3" s="1" customFormat="1">
      <c r="A1" s="101" t="s">
        <v>148</v>
      </c>
      <c r="B1" s="77" t="s">
        <v>109</v>
      </c>
      <c r="C1" s="74"/>
    </row>
    <row r="2" spans="1:3" s="78" customFormat="1">
      <c r="A2" s="102">
        <v>20</v>
      </c>
      <c r="B2" s="75" t="s">
        <v>112</v>
      </c>
    </row>
    <row r="3" spans="1:3" s="78" customFormat="1">
      <c r="A3" s="102">
        <v>21</v>
      </c>
      <c r="B3" s="75" t="s">
        <v>79</v>
      </c>
    </row>
    <row r="4" spans="1:3" s="78" customFormat="1">
      <c r="A4" s="102">
        <v>22</v>
      </c>
      <c r="B4" s="80" t="s">
        <v>128</v>
      </c>
    </row>
    <row r="5" spans="1:3" s="78" customFormat="1">
      <c r="A5" s="102">
        <v>23</v>
      </c>
      <c r="B5" s="80" t="s">
        <v>103</v>
      </c>
    </row>
    <row r="6" spans="1:3" s="78" customFormat="1">
      <c r="A6" s="102">
        <v>24</v>
      </c>
      <c r="B6" s="75" t="s">
        <v>126</v>
      </c>
    </row>
    <row r="7" spans="1:3" s="78" customFormat="1">
      <c r="A7" s="102">
        <v>25</v>
      </c>
      <c r="B7" s="79" t="s">
        <v>105</v>
      </c>
    </row>
    <row r="8" spans="1:3" s="78" customFormat="1">
      <c r="A8" s="102">
        <v>26</v>
      </c>
      <c r="B8" s="79" t="s">
        <v>107</v>
      </c>
    </row>
    <row r="9" spans="1:3" s="78" customFormat="1">
      <c r="A9" s="102">
        <v>27</v>
      </c>
      <c r="B9" s="79" t="s">
        <v>106</v>
      </c>
    </row>
    <row r="10" spans="1:3" s="1" customFormat="1">
      <c r="A10" s="104"/>
      <c r="B10" s="76"/>
      <c r="C10" s="74"/>
    </row>
    <row r="11" spans="1:3" s="1" customFormat="1" ht="45">
      <c r="A11" s="104"/>
      <c r="B11" s="84" t="s">
        <v>168</v>
      </c>
      <c r="C11" s="74"/>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34" sqref="B34:C34"/>
    </sheetView>
  </sheetViews>
  <sheetFormatPr defaultColWidth="43.5703125" defaultRowHeight="11.25"/>
  <cols>
    <col min="1" max="1" width="5.28515625" style="98" customWidth="1"/>
    <col min="2" max="2" width="73.85546875" style="99" customWidth="1"/>
    <col min="3" max="3" width="131.42578125" style="100" customWidth="1"/>
    <col min="4" max="5" width="10.28515625" style="96" customWidth="1"/>
    <col min="6" max="16384" width="43.5703125" style="96"/>
  </cols>
  <sheetData>
    <row r="1" spans="1:3" ht="12.75" thickTop="1" thickBot="1">
      <c r="A1" s="308" t="s">
        <v>140</v>
      </c>
      <c r="B1" s="309"/>
      <c r="C1" s="310"/>
    </row>
    <row r="2" spans="1:3" ht="26.25" customHeight="1">
      <c r="A2" s="97"/>
      <c r="B2" s="311" t="s">
        <v>141</v>
      </c>
      <c r="C2" s="311"/>
    </row>
    <row r="3" spans="1:3">
      <c r="A3" s="305" t="s">
        <v>156</v>
      </c>
      <c r="B3" s="306"/>
      <c r="C3" s="307"/>
    </row>
    <row r="4" spans="1:3">
      <c r="A4" s="97"/>
      <c r="B4" s="298" t="s">
        <v>110</v>
      </c>
      <c r="C4" s="299" t="s">
        <v>110</v>
      </c>
    </row>
    <row r="5" spans="1:3">
      <c r="A5" s="97"/>
      <c r="B5" s="298" t="s">
        <v>99</v>
      </c>
      <c r="C5" s="299" t="s">
        <v>99</v>
      </c>
    </row>
    <row r="6" spans="1:3">
      <c r="A6" s="97"/>
      <c r="B6" s="298" t="s">
        <v>120</v>
      </c>
      <c r="C6" s="299" t="s">
        <v>120</v>
      </c>
    </row>
    <row r="7" spans="1:3">
      <c r="A7" s="97"/>
      <c r="B7" s="298" t="s">
        <v>100</v>
      </c>
      <c r="C7" s="299" t="s">
        <v>100</v>
      </c>
    </row>
    <row r="8" spans="1:3">
      <c r="A8" s="97"/>
      <c r="B8" s="298" t="s">
        <v>101</v>
      </c>
      <c r="C8" s="299" t="s">
        <v>101</v>
      </c>
    </row>
    <row r="9" spans="1:3">
      <c r="A9" s="97"/>
      <c r="B9" s="298" t="s">
        <v>121</v>
      </c>
      <c r="C9" s="299" t="s">
        <v>121</v>
      </c>
    </row>
    <row r="10" spans="1:3">
      <c r="A10" s="305" t="s">
        <v>157</v>
      </c>
      <c r="B10" s="306"/>
      <c r="C10" s="307"/>
    </row>
    <row r="11" spans="1:3">
      <c r="A11" s="97"/>
      <c r="B11" s="298" t="s">
        <v>113</v>
      </c>
      <c r="C11" s="299" t="s">
        <v>113</v>
      </c>
    </row>
    <row r="12" spans="1:3">
      <c r="A12" s="97"/>
      <c r="B12" s="298" t="s">
        <v>122</v>
      </c>
      <c r="C12" s="299" t="s">
        <v>122</v>
      </c>
    </row>
    <row r="13" spans="1:3">
      <c r="A13" s="97"/>
      <c r="B13" s="298" t="s">
        <v>123</v>
      </c>
      <c r="C13" s="299" t="s">
        <v>123</v>
      </c>
    </row>
    <row r="14" spans="1:3">
      <c r="A14" s="97"/>
      <c r="B14" s="298" t="s">
        <v>114</v>
      </c>
      <c r="C14" s="299" t="s">
        <v>114</v>
      </c>
    </row>
    <row r="15" spans="1:3" ht="11.25" customHeight="1">
      <c r="A15" s="302" t="s">
        <v>159</v>
      </c>
      <c r="B15" s="302"/>
      <c r="C15" s="302"/>
    </row>
    <row r="16" spans="1:3">
      <c r="A16" s="97"/>
      <c r="B16" s="298" t="s">
        <v>104</v>
      </c>
      <c r="C16" s="299"/>
    </row>
    <row r="17" spans="1:3">
      <c r="A17" s="97"/>
      <c r="B17" s="303" t="s">
        <v>62</v>
      </c>
      <c r="C17" s="304"/>
    </row>
    <row r="18" spans="1:3">
      <c r="A18" s="97"/>
      <c r="B18" s="303" t="s">
        <v>61</v>
      </c>
      <c r="C18" s="304"/>
    </row>
    <row r="19" spans="1:3">
      <c r="A19" s="97"/>
      <c r="B19" s="303" t="s">
        <v>60</v>
      </c>
      <c r="C19" s="304"/>
    </row>
    <row r="20" spans="1:3">
      <c r="A20" s="97"/>
      <c r="B20" s="298" t="s">
        <v>63</v>
      </c>
      <c r="C20" s="299"/>
    </row>
    <row r="21" spans="1:3">
      <c r="A21" s="97"/>
      <c r="B21" s="298" t="s">
        <v>88</v>
      </c>
      <c r="C21" s="299"/>
    </row>
    <row r="22" spans="1:3">
      <c r="A22" s="97"/>
      <c r="B22" s="298" t="s">
        <v>170</v>
      </c>
      <c r="C22" s="299"/>
    </row>
    <row r="23" spans="1:3" ht="11.25" customHeight="1">
      <c r="A23" s="302" t="s">
        <v>160</v>
      </c>
      <c r="B23" s="302"/>
      <c r="C23" s="302"/>
    </row>
    <row r="24" spans="1:3" ht="33.75" customHeight="1">
      <c r="A24" s="97"/>
      <c r="B24" s="298" t="s">
        <v>142</v>
      </c>
      <c r="C24" s="299"/>
    </row>
    <row r="25" spans="1:3" ht="14.25" customHeight="1">
      <c r="A25" s="97"/>
      <c r="B25" s="298" t="s">
        <v>143</v>
      </c>
      <c r="C25" s="299"/>
    </row>
    <row r="26" spans="1:3">
      <c r="A26" s="302" t="s">
        <v>158</v>
      </c>
      <c r="B26" s="302"/>
      <c r="C26" s="302"/>
    </row>
    <row r="27" spans="1:3">
      <c r="A27" s="97"/>
      <c r="B27" s="298" t="s">
        <v>129</v>
      </c>
      <c r="C27" s="299"/>
    </row>
    <row r="28" spans="1:3">
      <c r="A28" s="97"/>
      <c r="B28" s="298" t="s">
        <v>130</v>
      </c>
      <c r="C28" s="299"/>
    </row>
    <row r="29" spans="1:3">
      <c r="A29" s="97"/>
      <c r="B29" s="298" t="s">
        <v>144</v>
      </c>
      <c r="C29" s="299"/>
    </row>
    <row r="30" spans="1:3" ht="11.25" customHeight="1">
      <c r="A30" s="302" t="s">
        <v>161</v>
      </c>
      <c r="B30" s="302"/>
      <c r="C30" s="302"/>
    </row>
    <row r="31" spans="1:3">
      <c r="A31" s="97"/>
      <c r="B31" s="298" t="s">
        <v>95</v>
      </c>
      <c r="C31" s="299"/>
    </row>
    <row r="32" spans="1:3" ht="21.75" customHeight="1">
      <c r="A32" s="97"/>
      <c r="B32" s="298" t="s">
        <v>90</v>
      </c>
      <c r="C32" s="299"/>
    </row>
    <row r="33" spans="1:3">
      <c r="A33" s="302" t="s">
        <v>162</v>
      </c>
      <c r="B33" s="302"/>
      <c r="C33" s="302"/>
    </row>
    <row r="34" spans="1:3">
      <c r="A34" s="97"/>
      <c r="B34" s="298" t="s">
        <v>145</v>
      </c>
      <c r="C34" s="299"/>
    </row>
    <row r="35" spans="1:3" ht="12">
      <c r="A35" s="97"/>
      <c r="B35" s="300" t="s">
        <v>169</v>
      </c>
      <c r="C35" s="301"/>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88"/>
  <sheetViews>
    <sheetView zoomScale="85" zoomScaleNormal="85" workbookViewId="0">
      <pane xSplit="1" ySplit="4" topLeftCell="B5" activePane="bottomRight" state="frozen"/>
      <selection activeCell="L18" sqref="L18"/>
      <selection pane="topRight" activeCell="L18" sqref="L18"/>
      <selection pane="bottomLeft" activeCell="L18" sqref="L18"/>
      <selection pane="bottomRight" activeCell="B14" sqref="B14"/>
    </sheetView>
  </sheetViews>
  <sheetFormatPr defaultColWidth="42.28515625" defaultRowHeight="30" customHeight="1"/>
  <cols>
    <col min="1" max="1" width="11.140625" style="3" bestFit="1" customWidth="1"/>
    <col min="2" max="2" width="44" style="248" customWidth="1"/>
    <col min="3" max="3" width="32.85546875" style="195" customWidth="1"/>
    <col min="4" max="4" width="32.7109375" style="195" customWidth="1"/>
    <col min="5" max="5" width="32.85546875" style="3" customWidth="1"/>
    <col min="6" max="6" width="68.5703125" style="193" customWidth="1"/>
    <col min="7" max="7" width="14.5703125" style="3" bestFit="1" customWidth="1"/>
    <col min="8" max="8" width="16.7109375" style="3" bestFit="1" customWidth="1"/>
    <col min="9" max="10" width="16" style="3" bestFit="1" customWidth="1"/>
    <col min="11" max="11" width="15.7109375" style="3" bestFit="1" customWidth="1"/>
    <col min="12" max="12" width="16.7109375" style="3" bestFit="1" customWidth="1"/>
    <col min="13" max="13" width="15.85546875" style="3" bestFit="1" customWidth="1"/>
    <col min="14" max="14" width="16.7109375" style="3" bestFit="1" customWidth="1"/>
    <col min="15" max="15" width="14.28515625" style="3" bestFit="1" customWidth="1"/>
    <col min="16" max="16" width="17.140625" style="3" bestFit="1" customWidth="1"/>
    <col min="17" max="18" width="14.5703125" style="3" bestFit="1" customWidth="1"/>
    <col min="19" max="19" width="14.28515625" style="3" bestFit="1" customWidth="1"/>
    <col min="20" max="20" width="17.140625" style="3" bestFit="1" customWidth="1"/>
    <col min="21" max="21" width="16.7109375" style="171" bestFit="1" customWidth="1"/>
    <col min="22" max="16384" width="42.28515625" style="171"/>
  </cols>
  <sheetData>
    <row r="1" spans="1:21" ht="15">
      <c r="A1" s="193"/>
      <c r="B1" s="194" t="s">
        <v>190</v>
      </c>
      <c r="D1" s="196"/>
      <c r="E1" s="135"/>
      <c r="J1" s="135"/>
    </row>
    <row r="2" spans="1:21" s="174" customFormat="1" ht="15">
      <c r="B2" s="197">
        <v>44196</v>
      </c>
      <c r="C2" s="198"/>
      <c r="D2" s="199"/>
      <c r="E2" s="200"/>
      <c r="F2" s="201"/>
      <c r="G2" s="200"/>
      <c r="H2" s="200"/>
      <c r="I2" s="200"/>
      <c r="J2" s="200"/>
      <c r="K2" s="200"/>
      <c r="L2" s="200"/>
      <c r="M2" s="200"/>
      <c r="N2" s="200"/>
      <c r="O2" s="200"/>
      <c r="P2" s="200"/>
      <c r="Q2" s="200"/>
      <c r="R2" s="200"/>
      <c r="S2" s="200"/>
      <c r="T2" s="200"/>
    </row>
    <row r="3" spans="1:21" ht="15">
      <c r="A3" s="55"/>
      <c r="B3" s="202"/>
      <c r="C3" s="203"/>
      <c r="D3" s="203"/>
      <c r="E3" s="8"/>
      <c r="F3" s="204"/>
      <c r="G3" s="135"/>
      <c r="H3" s="135"/>
      <c r="I3" s="135"/>
      <c r="J3" s="135"/>
      <c r="K3" s="135"/>
      <c r="L3" s="135"/>
      <c r="M3" s="135"/>
      <c r="N3" s="135"/>
      <c r="O3" s="135"/>
      <c r="P3" s="135"/>
      <c r="Q3" s="135"/>
      <c r="R3" s="135"/>
      <c r="S3" s="135"/>
      <c r="T3" s="135"/>
    </row>
    <row r="4" spans="1:21" ht="15.75" thickBot="1">
      <c r="A4" s="205"/>
      <c r="B4" s="108" t="s">
        <v>111</v>
      </c>
      <c r="C4" s="33"/>
      <c r="D4" s="33"/>
      <c r="E4" s="8"/>
      <c r="F4" s="204"/>
      <c r="G4" s="135"/>
      <c r="H4" s="135"/>
      <c r="I4" s="135"/>
      <c r="J4" s="135"/>
      <c r="K4" s="135"/>
      <c r="L4" s="135"/>
      <c r="M4" s="135"/>
      <c r="N4" s="135"/>
      <c r="O4" s="135"/>
    </row>
    <row r="5" spans="1:21" s="35" customFormat="1" ht="15">
      <c r="A5" s="109"/>
      <c r="B5" s="206"/>
      <c r="C5" s="207"/>
      <c r="D5" s="208"/>
      <c r="E5" s="51"/>
      <c r="F5" s="209"/>
      <c r="G5" s="267"/>
      <c r="H5" s="267"/>
      <c r="I5" s="267"/>
      <c r="J5" s="267"/>
      <c r="K5" s="267"/>
      <c r="L5" s="267"/>
      <c r="M5" s="267"/>
      <c r="N5" s="267"/>
      <c r="O5" s="267"/>
      <c r="P5" s="267"/>
      <c r="Q5" s="267"/>
      <c r="R5" s="267"/>
      <c r="S5" s="267"/>
      <c r="T5" s="268"/>
    </row>
    <row r="6" spans="1:21" s="35" customFormat="1" ht="15">
      <c r="A6" s="266"/>
      <c r="B6" s="261" t="s">
        <v>71</v>
      </c>
      <c r="C6" s="261" t="s">
        <v>70</v>
      </c>
      <c r="D6" s="261" t="s">
        <v>118</v>
      </c>
      <c r="E6" s="261" t="s">
        <v>65</v>
      </c>
      <c r="F6" s="261" t="s">
        <v>229</v>
      </c>
      <c r="G6" s="269" t="s">
        <v>66</v>
      </c>
      <c r="H6" s="269"/>
      <c r="I6" s="269"/>
      <c r="J6" s="269"/>
      <c r="K6" s="269"/>
      <c r="L6" s="269"/>
      <c r="M6" s="269"/>
      <c r="N6" s="269"/>
      <c r="O6" s="269"/>
      <c r="P6" s="269"/>
      <c r="Q6" s="269"/>
      <c r="R6" s="269"/>
      <c r="S6" s="269"/>
      <c r="T6" s="270"/>
    </row>
    <row r="7" spans="1:21" s="35" customFormat="1" ht="15">
      <c r="A7" s="266"/>
      <c r="B7" s="261"/>
      <c r="C7" s="261"/>
      <c r="D7" s="261"/>
      <c r="E7" s="261"/>
      <c r="F7" s="261"/>
      <c r="G7" s="139">
        <v>1</v>
      </c>
      <c r="H7" s="139">
        <v>2</v>
      </c>
      <c r="I7" s="139">
        <v>3</v>
      </c>
      <c r="J7" s="139">
        <v>4</v>
      </c>
      <c r="K7" s="139">
        <v>5</v>
      </c>
      <c r="L7" s="139">
        <v>6.1</v>
      </c>
      <c r="M7" s="139">
        <v>6.2</v>
      </c>
      <c r="N7" s="139">
        <v>6</v>
      </c>
      <c r="O7" s="139">
        <v>7</v>
      </c>
      <c r="P7" s="139">
        <v>8</v>
      </c>
      <c r="Q7" s="139">
        <v>9</v>
      </c>
      <c r="R7" s="139">
        <v>10</v>
      </c>
      <c r="S7" s="139">
        <v>11</v>
      </c>
      <c r="T7" s="140">
        <v>12</v>
      </c>
    </row>
    <row r="8" spans="1:21" s="35" customFormat="1" ht="51.75">
      <c r="A8" s="266"/>
      <c r="B8" s="261"/>
      <c r="C8" s="261"/>
      <c r="D8" s="261"/>
      <c r="E8" s="261"/>
      <c r="F8" s="261"/>
      <c r="G8" s="53" t="s">
        <v>26</v>
      </c>
      <c r="H8" s="53" t="s">
        <v>27</v>
      </c>
      <c r="I8" s="53" t="s">
        <v>28</v>
      </c>
      <c r="J8" s="53" t="s">
        <v>29</v>
      </c>
      <c r="K8" s="53" t="s">
        <v>30</v>
      </c>
      <c r="L8" s="53" t="s">
        <v>31</v>
      </c>
      <c r="M8" s="53" t="s">
        <v>32</v>
      </c>
      <c r="N8" s="53" t="s">
        <v>33</v>
      </c>
      <c r="O8" s="53" t="s">
        <v>34</v>
      </c>
      <c r="P8" s="53" t="s">
        <v>35</v>
      </c>
      <c r="Q8" s="53" t="s">
        <v>36</v>
      </c>
      <c r="R8" s="53" t="s">
        <v>37</v>
      </c>
      <c r="S8" s="53" t="s">
        <v>38</v>
      </c>
      <c r="T8" s="56" t="s">
        <v>39</v>
      </c>
    </row>
    <row r="9" spans="1:21" ht="19.5" customHeight="1">
      <c r="A9" s="210"/>
      <c r="B9" s="211" t="s">
        <v>219</v>
      </c>
      <c r="C9" s="212">
        <v>1983188000</v>
      </c>
      <c r="D9" s="212">
        <v>1828236000</v>
      </c>
      <c r="E9" s="212">
        <f>T9</f>
        <v>1425300624.4460001</v>
      </c>
      <c r="F9" s="213" t="s">
        <v>230</v>
      </c>
      <c r="G9" s="212">
        <v>720241624.4460001</v>
      </c>
      <c r="H9" s="212">
        <v>75230000</v>
      </c>
      <c r="I9" s="212">
        <v>629829000</v>
      </c>
      <c r="J9" s="212">
        <v>0</v>
      </c>
      <c r="K9" s="212">
        <v>0</v>
      </c>
      <c r="L9" s="212">
        <v>0</v>
      </c>
      <c r="M9" s="212">
        <v>0</v>
      </c>
      <c r="N9" s="212">
        <v>0</v>
      </c>
      <c r="O9" s="212">
        <v>0</v>
      </c>
      <c r="P9" s="212">
        <v>0</v>
      </c>
      <c r="Q9" s="212">
        <v>0</v>
      </c>
      <c r="R9" s="212">
        <v>0</v>
      </c>
      <c r="S9" s="212">
        <v>0</v>
      </c>
      <c r="T9" s="214">
        <f>SUM(G9:K9)+N9+SUM(O9:S9)</f>
        <v>1425300624.4460001</v>
      </c>
      <c r="U9" s="192"/>
    </row>
    <row r="10" spans="1:21" ht="19.5" customHeight="1">
      <c r="A10" s="110"/>
      <c r="B10" s="211" t="s">
        <v>231</v>
      </c>
      <c r="C10" s="212">
        <v>2007581000</v>
      </c>
      <c r="D10" s="212">
        <v>1986555000</v>
      </c>
      <c r="E10" s="212">
        <f t="shared" ref="E10:E24" si="0">T10</f>
        <v>2505578703.9500008</v>
      </c>
      <c r="F10" s="215" t="s">
        <v>230</v>
      </c>
      <c r="G10" s="212">
        <v>0</v>
      </c>
      <c r="H10" s="212">
        <v>1986778500.8500001</v>
      </c>
      <c r="I10" s="212">
        <v>518630247.51000023</v>
      </c>
      <c r="J10" s="212">
        <v>0</v>
      </c>
      <c r="K10" s="212">
        <v>0</v>
      </c>
      <c r="L10" s="212">
        <v>0</v>
      </c>
      <c r="M10" s="212">
        <v>0</v>
      </c>
      <c r="N10" s="212">
        <v>0</v>
      </c>
      <c r="O10" s="212">
        <v>169955.58999999997</v>
      </c>
      <c r="P10" s="212">
        <v>0</v>
      </c>
      <c r="Q10" s="212">
        <v>0</v>
      </c>
      <c r="R10" s="212">
        <v>0</v>
      </c>
      <c r="S10" s="212">
        <v>0</v>
      </c>
      <c r="T10" s="214">
        <f t="shared" ref="T10:T24" si="1">SUM(G10:K10)+N10+SUM(O10:S10)</f>
        <v>2505578703.9500008</v>
      </c>
      <c r="U10" s="192"/>
    </row>
    <row r="11" spans="1:21" ht="19.5" customHeight="1">
      <c r="A11" s="110"/>
      <c r="B11" s="211" t="s">
        <v>30</v>
      </c>
      <c r="C11" s="212">
        <v>2513472000</v>
      </c>
      <c r="D11" s="212">
        <v>2419013000</v>
      </c>
      <c r="E11" s="212">
        <f t="shared" si="0"/>
        <v>2418272878.0072999</v>
      </c>
      <c r="F11" s="215" t="s">
        <v>232</v>
      </c>
      <c r="G11" s="212">
        <v>0</v>
      </c>
      <c r="H11" s="212">
        <v>0</v>
      </c>
      <c r="I11" s="212">
        <v>0</v>
      </c>
      <c r="J11" s="212">
        <v>0</v>
      </c>
      <c r="K11" s="212">
        <v>2382386019.1373</v>
      </c>
      <c r="L11" s="212">
        <v>0</v>
      </c>
      <c r="M11" s="212">
        <v>0</v>
      </c>
      <c r="N11" s="212">
        <v>0</v>
      </c>
      <c r="O11" s="212">
        <v>32817858.870000001</v>
      </c>
      <c r="P11" s="212">
        <v>0</v>
      </c>
      <c r="Q11" s="212">
        <v>3069000</v>
      </c>
      <c r="R11" s="212">
        <v>0</v>
      </c>
      <c r="S11" s="212">
        <v>0</v>
      </c>
      <c r="T11" s="214">
        <f t="shared" si="1"/>
        <v>2418272878.0072999</v>
      </c>
      <c r="U11" s="192"/>
    </row>
    <row r="12" spans="1:21" ht="19.5" customHeight="1">
      <c r="A12" s="110"/>
      <c r="B12" s="211" t="s">
        <v>233</v>
      </c>
      <c r="C12" s="212">
        <v>14003526000</v>
      </c>
      <c r="D12" s="212">
        <v>13200987000</v>
      </c>
      <c r="E12" s="212">
        <f t="shared" si="0"/>
        <v>12755257682.5459</v>
      </c>
      <c r="F12" s="213" t="s">
        <v>234</v>
      </c>
      <c r="G12" s="212">
        <v>0</v>
      </c>
      <c r="H12" s="212">
        <v>0</v>
      </c>
      <c r="I12" s="212">
        <v>0</v>
      </c>
      <c r="J12" s="212">
        <v>0</v>
      </c>
      <c r="K12" s="212">
        <v>0</v>
      </c>
      <c r="L12" s="212">
        <v>13331727056.3351</v>
      </c>
      <c r="M12" s="212">
        <v>-777424661.23440003</v>
      </c>
      <c r="N12" s="212">
        <v>12554302395.1007</v>
      </c>
      <c r="O12" s="212">
        <v>182381370.51439998</v>
      </c>
      <c r="P12" s="212">
        <v>0</v>
      </c>
      <c r="Q12" s="212">
        <v>0</v>
      </c>
      <c r="R12" s="212">
        <v>0</v>
      </c>
      <c r="S12" s="212">
        <v>18573916.930799998</v>
      </c>
      <c r="T12" s="214">
        <f t="shared" si="1"/>
        <v>12755257682.5459</v>
      </c>
      <c r="U12" s="192"/>
    </row>
    <row r="13" spans="1:21" ht="19.5" customHeight="1">
      <c r="A13" s="110"/>
      <c r="B13" s="216" t="s">
        <v>235</v>
      </c>
      <c r="C13" s="212">
        <v>0</v>
      </c>
      <c r="D13" s="212">
        <v>151311000</v>
      </c>
      <c r="E13" s="212">
        <f t="shared" si="0"/>
        <v>145273371.176815</v>
      </c>
      <c r="F13" s="215" t="s">
        <v>232</v>
      </c>
      <c r="G13" s="212"/>
      <c r="H13" s="212"/>
      <c r="I13" s="212"/>
      <c r="J13" s="212"/>
      <c r="K13" s="212"/>
      <c r="L13" s="212"/>
      <c r="M13" s="212"/>
      <c r="N13" s="212"/>
      <c r="O13" s="212"/>
      <c r="P13" s="212"/>
      <c r="Q13" s="212">
        <v>145273371.176815</v>
      </c>
      <c r="R13" s="212"/>
      <c r="S13" s="212"/>
      <c r="T13" s="214">
        <f t="shared" si="1"/>
        <v>145273371.176815</v>
      </c>
      <c r="U13" s="192"/>
    </row>
    <row r="14" spans="1:21" ht="19.5" customHeight="1">
      <c r="A14" s="110"/>
      <c r="B14" s="211" t="s">
        <v>220</v>
      </c>
      <c r="C14" s="212">
        <v>1501000</v>
      </c>
      <c r="D14" s="212">
        <v>1186000</v>
      </c>
      <c r="E14" s="212">
        <f t="shared" si="0"/>
        <v>1433993.7031999999</v>
      </c>
      <c r="F14" s="215"/>
      <c r="G14" s="212">
        <v>0</v>
      </c>
      <c r="H14" s="212">
        <v>0</v>
      </c>
      <c r="I14" s="212">
        <v>0</v>
      </c>
      <c r="J14" s="212">
        <v>0</v>
      </c>
      <c r="K14" s="212">
        <v>0</v>
      </c>
      <c r="L14" s="212">
        <v>0</v>
      </c>
      <c r="M14" s="212">
        <v>0</v>
      </c>
      <c r="N14" s="212">
        <v>0</v>
      </c>
      <c r="O14" s="212">
        <v>0</v>
      </c>
      <c r="P14" s="212">
        <v>0</v>
      </c>
      <c r="Q14" s="212">
        <v>0</v>
      </c>
      <c r="R14" s="212">
        <v>0</v>
      </c>
      <c r="S14" s="212">
        <v>1433993.7031999999</v>
      </c>
      <c r="T14" s="214">
        <f t="shared" si="1"/>
        <v>1433993.7031999999</v>
      </c>
      <c r="U14" s="192"/>
    </row>
    <row r="15" spans="1:21" ht="19.5" customHeight="1">
      <c r="A15" s="110"/>
      <c r="B15" s="211" t="s">
        <v>221</v>
      </c>
      <c r="C15" s="212">
        <v>43638000</v>
      </c>
      <c r="D15" s="212">
        <v>37451000</v>
      </c>
      <c r="E15" s="212">
        <f t="shared" si="0"/>
        <v>37451000</v>
      </c>
      <c r="F15" s="215"/>
      <c r="G15" s="212">
        <v>0</v>
      </c>
      <c r="H15" s="212">
        <v>0</v>
      </c>
      <c r="I15" s="212">
        <v>0</v>
      </c>
      <c r="J15" s="212">
        <v>0</v>
      </c>
      <c r="K15" s="212">
        <v>0</v>
      </c>
      <c r="L15" s="212">
        <v>0</v>
      </c>
      <c r="M15" s="212">
        <v>0</v>
      </c>
      <c r="N15" s="212">
        <v>0</v>
      </c>
      <c r="O15" s="212">
        <v>0</v>
      </c>
      <c r="P15" s="212">
        <v>0</v>
      </c>
      <c r="Q15" s="212">
        <v>0</v>
      </c>
      <c r="R15" s="212">
        <v>0</v>
      </c>
      <c r="S15" s="212">
        <v>37451000</v>
      </c>
      <c r="T15" s="214">
        <f t="shared" si="1"/>
        <v>37451000</v>
      </c>
      <c r="U15" s="192"/>
    </row>
    <row r="16" spans="1:21" ht="19.5" customHeight="1">
      <c r="A16" s="110"/>
      <c r="B16" s="211" t="s">
        <v>222</v>
      </c>
      <c r="C16" s="212">
        <v>5995000</v>
      </c>
      <c r="D16" s="212">
        <v>5795000</v>
      </c>
      <c r="E16" s="212">
        <f t="shared" si="0"/>
        <v>5795000</v>
      </c>
      <c r="F16" s="215"/>
      <c r="G16" s="212">
        <v>0</v>
      </c>
      <c r="H16" s="212">
        <v>0</v>
      </c>
      <c r="I16" s="212">
        <v>0</v>
      </c>
      <c r="J16" s="212">
        <v>0</v>
      </c>
      <c r="K16" s="212">
        <v>0</v>
      </c>
      <c r="L16" s="212">
        <v>0</v>
      </c>
      <c r="M16" s="212">
        <v>0</v>
      </c>
      <c r="N16" s="212">
        <v>0</v>
      </c>
      <c r="O16" s="212">
        <v>0</v>
      </c>
      <c r="P16" s="212">
        <v>0</v>
      </c>
      <c r="Q16" s="212">
        <v>0</v>
      </c>
      <c r="R16" s="212">
        <v>0</v>
      </c>
      <c r="S16" s="212">
        <v>5795000</v>
      </c>
      <c r="T16" s="214">
        <f t="shared" si="1"/>
        <v>5795000</v>
      </c>
      <c r="U16" s="192"/>
    </row>
    <row r="17" spans="1:21" ht="19.5" customHeight="1">
      <c r="A17" s="110"/>
      <c r="B17" s="211" t="s">
        <v>236</v>
      </c>
      <c r="C17" s="212">
        <v>82804000</v>
      </c>
      <c r="D17" s="212">
        <v>77763000</v>
      </c>
      <c r="E17" s="212">
        <f t="shared" si="0"/>
        <v>77762275</v>
      </c>
      <c r="F17" s="215" t="s">
        <v>237</v>
      </c>
      <c r="G17" s="212">
        <v>0</v>
      </c>
      <c r="H17" s="212">
        <v>0</v>
      </c>
      <c r="I17" s="212">
        <v>0</v>
      </c>
      <c r="J17" s="212">
        <v>0</v>
      </c>
      <c r="K17" s="212">
        <v>0</v>
      </c>
      <c r="L17" s="212">
        <v>0</v>
      </c>
      <c r="M17" s="212">
        <v>0</v>
      </c>
      <c r="N17" s="212">
        <v>0</v>
      </c>
      <c r="O17" s="212">
        <v>0</v>
      </c>
      <c r="P17" s="212">
        <v>0</v>
      </c>
      <c r="Q17" s="212">
        <v>0</v>
      </c>
      <c r="R17" s="212">
        <v>77762275</v>
      </c>
      <c r="S17" s="212">
        <v>0</v>
      </c>
      <c r="T17" s="214">
        <f t="shared" si="1"/>
        <v>77762275</v>
      </c>
      <c r="U17" s="192"/>
    </row>
    <row r="18" spans="1:21" ht="19.5" customHeight="1">
      <c r="A18" s="110"/>
      <c r="B18" s="211" t="s">
        <v>223</v>
      </c>
      <c r="C18" s="212">
        <v>234835000</v>
      </c>
      <c r="D18" s="212">
        <v>219005000</v>
      </c>
      <c r="E18" s="212">
        <f t="shared" si="0"/>
        <v>101192366.56199999</v>
      </c>
      <c r="F18" s="215" t="s">
        <v>238</v>
      </c>
      <c r="G18" s="212">
        <v>0</v>
      </c>
      <c r="H18" s="212">
        <v>0</v>
      </c>
      <c r="I18" s="212">
        <v>0</v>
      </c>
      <c r="J18" s="212">
        <v>0</v>
      </c>
      <c r="K18" s="212">
        <v>0</v>
      </c>
      <c r="L18" s="212">
        <v>0</v>
      </c>
      <c r="M18" s="212">
        <v>0</v>
      </c>
      <c r="N18" s="212">
        <v>0</v>
      </c>
      <c r="O18" s="212">
        <v>0</v>
      </c>
      <c r="P18" s="212">
        <v>93384146.651999995</v>
      </c>
      <c r="Q18" s="212">
        <v>0</v>
      </c>
      <c r="R18" s="212">
        <v>7808219.9100000001</v>
      </c>
      <c r="S18" s="212">
        <v>0</v>
      </c>
      <c r="T18" s="214">
        <f t="shared" si="1"/>
        <v>101192366.56199999</v>
      </c>
      <c r="U18" s="192"/>
    </row>
    <row r="19" spans="1:21" ht="19.5" customHeight="1">
      <c r="A19" s="110"/>
      <c r="B19" s="211" t="s">
        <v>224</v>
      </c>
      <c r="C19" s="212">
        <v>346867000</v>
      </c>
      <c r="D19" s="212">
        <v>330269000</v>
      </c>
      <c r="E19" s="212">
        <f t="shared" si="0"/>
        <v>295262852.83999997</v>
      </c>
      <c r="F19" s="215" t="s">
        <v>239</v>
      </c>
      <c r="G19" s="212">
        <v>0</v>
      </c>
      <c r="H19" s="212">
        <v>0</v>
      </c>
      <c r="I19" s="212">
        <v>0</v>
      </c>
      <c r="J19" s="212">
        <v>0</v>
      </c>
      <c r="K19" s="212">
        <v>0</v>
      </c>
      <c r="L19" s="212">
        <v>0</v>
      </c>
      <c r="M19" s="212">
        <v>0</v>
      </c>
      <c r="N19" s="212">
        <v>0</v>
      </c>
      <c r="O19" s="212">
        <v>0</v>
      </c>
      <c r="P19" s="212">
        <v>0</v>
      </c>
      <c r="Q19" s="212">
        <v>0</v>
      </c>
      <c r="R19" s="212">
        <v>295262852.83999997</v>
      </c>
      <c r="S19" s="212">
        <v>0</v>
      </c>
      <c r="T19" s="214">
        <f t="shared" si="1"/>
        <v>295262852.83999997</v>
      </c>
      <c r="U19" s="192"/>
    </row>
    <row r="20" spans="1:21" ht="19.5" customHeight="1">
      <c r="A20" s="110"/>
      <c r="B20" s="211" t="s">
        <v>225</v>
      </c>
      <c r="C20" s="212">
        <v>33453000</v>
      </c>
      <c r="D20" s="212">
        <v>33453000</v>
      </c>
      <c r="E20" s="212">
        <f t="shared" si="0"/>
        <v>33331000</v>
      </c>
      <c r="F20" s="215"/>
      <c r="G20" s="212"/>
      <c r="H20" s="212"/>
      <c r="I20" s="212"/>
      <c r="J20" s="212"/>
      <c r="K20" s="212"/>
      <c r="L20" s="212"/>
      <c r="M20" s="212"/>
      <c r="N20" s="212"/>
      <c r="O20" s="212"/>
      <c r="P20" s="212"/>
      <c r="Q20" s="212">
        <v>0</v>
      </c>
      <c r="R20" s="212">
        <v>33331000</v>
      </c>
      <c r="S20" s="212"/>
      <c r="T20" s="214">
        <f t="shared" si="1"/>
        <v>33331000</v>
      </c>
      <c r="U20" s="192"/>
    </row>
    <row r="21" spans="1:21" ht="19.5" customHeight="1">
      <c r="A21" s="110"/>
      <c r="B21" s="211" t="s">
        <v>226</v>
      </c>
      <c r="C21" s="212">
        <v>110361000</v>
      </c>
      <c r="D21" s="212">
        <v>104282000</v>
      </c>
      <c r="E21" s="212">
        <f t="shared" si="0"/>
        <v>96581998.629999995</v>
      </c>
      <c r="F21" s="215" t="s">
        <v>239</v>
      </c>
      <c r="G21" s="212">
        <v>0</v>
      </c>
      <c r="H21" s="212">
        <v>0</v>
      </c>
      <c r="I21" s="212">
        <v>0</v>
      </c>
      <c r="J21" s="212">
        <v>0</v>
      </c>
      <c r="K21" s="212">
        <v>0</v>
      </c>
      <c r="L21" s="212">
        <v>0</v>
      </c>
      <c r="M21" s="212">
        <v>0</v>
      </c>
      <c r="N21" s="212">
        <v>0</v>
      </c>
      <c r="O21" s="212">
        <v>0</v>
      </c>
      <c r="P21" s="212">
        <v>0</v>
      </c>
      <c r="Q21" s="212">
        <v>0</v>
      </c>
      <c r="R21" s="212">
        <v>96581998.629999995</v>
      </c>
      <c r="S21" s="212">
        <v>0</v>
      </c>
      <c r="T21" s="214">
        <f t="shared" si="1"/>
        <v>96581998.629999995</v>
      </c>
      <c r="U21" s="192"/>
    </row>
    <row r="22" spans="1:21" ht="19.5" customHeight="1">
      <c r="A22" s="110"/>
      <c r="B22" s="211" t="s">
        <v>227</v>
      </c>
      <c r="C22" s="212">
        <v>22033000</v>
      </c>
      <c r="D22" s="212">
        <v>21325000</v>
      </c>
      <c r="E22" s="212">
        <f t="shared" si="0"/>
        <v>32614161</v>
      </c>
      <c r="F22" s="213" t="s">
        <v>240</v>
      </c>
      <c r="G22" s="212">
        <v>0</v>
      </c>
      <c r="H22" s="212">
        <v>0</v>
      </c>
      <c r="I22" s="212">
        <v>0</v>
      </c>
      <c r="J22" s="212">
        <v>0</v>
      </c>
      <c r="K22" s="212">
        <v>0</v>
      </c>
      <c r="L22" s="212">
        <v>0</v>
      </c>
      <c r="M22" s="212">
        <v>0</v>
      </c>
      <c r="N22" s="212">
        <v>0</v>
      </c>
      <c r="O22" s="212">
        <v>0</v>
      </c>
      <c r="P22" s="212">
        <v>0</v>
      </c>
      <c r="Q22" s="212">
        <v>0</v>
      </c>
      <c r="R22" s="212">
        <v>0</v>
      </c>
      <c r="S22" s="212">
        <v>32614161</v>
      </c>
      <c r="T22" s="214">
        <f t="shared" si="1"/>
        <v>32614161</v>
      </c>
      <c r="U22" s="192"/>
    </row>
    <row r="23" spans="1:21" ht="19.5" customHeight="1">
      <c r="A23" s="110"/>
      <c r="B23" s="211" t="s">
        <v>38</v>
      </c>
      <c r="C23" s="212">
        <v>316404000</v>
      </c>
      <c r="D23" s="212">
        <v>272568000</v>
      </c>
      <c r="E23" s="212">
        <f t="shared" si="0"/>
        <v>270650609.45918</v>
      </c>
      <c r="F23" s="213" t="s">
        <v>241</v>
      </c>
      <c r="G23" s="212">
        <v>0</v>
      </c>
      <c r="H23" s="212">
        <v>0</v>
      </c>
      <c r="I23" s="212">
        <v>0</v>
      </c>
      <c r="J23" s="212">
        <v>303</v>
      </c>
      <c r="K23" s="212">
        <v>0</v>
      </c>
      <c r="L23" s="212">
        <v>0</v>
      </c>
      <c r="M23" s="212">
        <v>0</v>
      </c>
      <c r="N23" s="212">
        <v>0</v>
      </c>
      <c r="O23" s="212">
        <v>266.05</v>
      </c>
      <c r="P23" s="212">
        <v>275856.67499999999</v>
      </c>
      <c r="Q23" s="212">
        <v>9720.3641800000005</v>
      </c>
      <c r="R23" s="212">
        <v>0</v>
      </c>
      <c r="S23" s="212">
        <v>270364463.37</v>
      </c>
      <c r="T23" s="214">
        <f t="shared" si="1"/>
        <v>270650609.45918</v>
      </c>
      <c r="U23" s="192"/>
    </row>
    <row r="24" spans="1:21" ht="19.5" customHeight="1">
      <c r="A24" s="110"/>
      <c r="B24" s="211" t="s">
        <v>228</v>
      </c>
      <c r="C24" s="212">
        <v>62648000</v>
      </c>
      <c r="D24" s="212">
        <v>60859000</v>
      </c>
      <c r="E24" s="212">
        <f t="shared" si="0"/>
        <v>20193222.953000002</v>
      </c>
      <c r="F24" s="215" t="s">
        <v>232</v>
      </c>
      <c r="G24" s="212">
        <v>0</v>
      </c>
      <c r="H24" s="212">
        <v>0</v>
      </c>
      <c r="I24" s="212">
        <v>0</v>
      </c>
      <c r="J24" s="212">
        <v>0</v>
      </c>
      <c r="K24" s="212">
        <v>0</v>
      </c>
      <c r="L24" s="212">
        <v>0</v>
      </c>
      <c r="M24" s="212">
        <v>0</v>
      </c>
      <c r="N24" s="212">
        <v>0</v>
      </c>
      <c r="O24" s="212">
        <v>0</v>
      </c>
      <c r="P24" s="212">
        <v>15758800.302999999</v>
      </c>
      <c r="Q24" s="212">
        <v>0</v>
      </c>
      <c r="R24" s="212">
        <v>4434422.6500000004</v>
      </c>
      <c r="S24" s="212">
        <v>0</v>
      </c>
      <c r="T24" s="214">
        <f t="shared" si="1"/>
        <v>20193222.953000002</v>
      </c>
      <c r="U24" s="192"/>
    </row>
    <row r="25" spans="1:21" s="223" customFormat="1" ht="15.75" customHeight="1" thickBot="1">
      <c r="A25" s="217"/>
      <c r="B25" s="218" t="s">
        <v>39</v>
      </c>
      <c r="C25" s="219">
        <f>SUM(C9:C24)</f>
        <v>21768306000</v>
      </c>
      <c r="D25" s="219">
        <f>SUM(D9:D24)</f>
        <v>20750058000</v>
      </c>
      <c r="E25" s="219">
        <f>SUM(E9:E24)</f>
        <v>20221951740.273399</v>
      </c>
      <c r="F25" s="220"/>
      <c r="G25" s="219">
        <f t="shared" ref="G25:S25" si="2">SUM(G9:G24)</f>
        <v>720241624.4460001</v>
      </c>
      <c r="H25" s="219">
        <f t="shared" si="2"/>
        <v>2062008500.8500001</v>
      </c>
      <c r="I25" s="219">
        <f t="shared" si="2"/>
        <v>1148459247.5100002</v>
      </c>
      <c r="J25" s="219">
        <f t="shared" si="2"/>
        <v>303</v>
      </c>
      <c r="K25" s="219">
        <f t="shared" si="2"/>
        <v>2382386019.1373</v>
      </c>
      <c r="L25" s="219">
        <f>SUM(L9:L24)</f>
        <v>13331727056.3351</v>
      </c>
      <c r="M25" s="219">
        <f t="shared" si="2"/>
        <v>-777424661.23440003</v>
      </c>
      <c r="N25" s="219">
        <f t="shared" si="2"/>
        <v>12554302395.1007</v>
      </c>
      <c r="O25" s="219">
        <f>SUM(O9:O24)</f>
        <v>215369451.0244</v>
      </c>
      <c r="P25" s="219">
        <f>SUM(P9:P24)</f>
        <v>109418803.63</v>
      </c>
      <c r="Q25" s="219">
        <f>SUM(Q9:Q24)</f>
        <v>148352091.540995</v>
      </c>
      <c r="R25" s="219">
        <f t="shared" si="2"/>
        <v>515180769.02999997</v>
      </c>
      <c r="S25" s="219">
        <f t="shared" si="2"/>
        <v>366232535.00400001</v>
      </c>
      <c r="T25" s="221">
        <f>SUM(T9:T24)</f>
        <v>20221951740.273399</v>
      </c>
      <c r="U25" s="222"/>
    </row>
    <row r="26" spans="1:21" s="35" customFormat="1" ht="15.75" customHeight="1" thickBot="1">
      <c r="A26" s="47"/>
      <c r="B26" s="224"/>
      <c r="C26" s="225"/>
      <c r="D26" s="226"/>
      <c r="E26" s="224"/>
      <c r="F26" s="227"/>
      <c r="G26" s="258"/>
      <c r="H26" s="258"/>
      <c r="I26" s="258"/>
      <c r="J26" s="258"/>
      <c r="K26" s="258"/>
      <c r="L26" s="258"/>
      <c r="M26" s="258"/>
      <c r="N26" s="258"/>
      <c r="O26" s="258"/>
      <c r="P26" s="259"/>
      <c r="Q26" s="171"/>
      <c r="R26" s="171"/>
      <c r="S26" s="171"/>
      <c r="T26" s="171"/>
    </row>
    <row r="27" spans="1:21" s="35" customFormat="1" ht="15.75" customHeight="1">
      <c r="A27" s="271"/>
      <c r="B27" s="260" t="s">
        <v>69</v>
      </c>
      <c r="C27" s="260" t="s">
        <v>68</v>
      </c>
      <c r="D27" s="260" t="s">
        <v>119</v>
      </c>
      <c r="E27" s="260" t="s">
        <v>65</v>
      </c>
      <c r="F27" s="260" t="s">
        <v>242</v>
      </c>
      <c r="G27" s="262" t="s">
        <v>66</v>
      </c>
      <c r="H27" s="262"/>
      <c r="I27" s="262"/>
      <c r="J27" s="262"/>
      <c r="K27" s="262"/>
      <c r="L27" s="262"/>
      <c r="M27" s="262"/>
      <c r="N27" s="262"/>
      <c r="O27" s="262"/>
      <c r="P27" s="263"/>
      <c r="Q27" s="3"/>
      <c r="R27" s="3"/>
      <c r="S27" s="3"/>
      <c r="T27" s="3"/>
    </row>
    <row r="28" spans="1:21" s="35" customFormat="1" ht="15.75" customHeight="1">
      <c r="A28" s="272"/>
      <c r="B28" s="261"/>
      <c r="C28" s="261"/>
      <c r="D28" s="261"/>
      <c r="E28" s="261"/>
      <c r="F28" s="261"/>
      <c r="G28" s="54">
        <v>13</v>
      </c>
      <c r="H28" s="54">
        <v>14</v>
      </c>
      <c r="I28" s="54">
        <v>15</v>
      </c>
      <c r="J28" s="54">
        <v>16</v>
      </c>
      <c r="K28" s="54">
        <v>17</v>
      </c>
      <c r="L28" s="54">
        <v>18</v>
      </c>
      <c r="M28" s="54">
        <v>19</v>
      </c>
      <c r="N28" s="54">
        <v>20</v>
      </c>
      <c r="O28" s="54">
        <v>21</v>
      </c>
      <c r="P28" s="57">
        <v>22</v>
      </c>
      <c r="Q28" s="3"/>
      <c r="R28" s="3"/>
      <c r="S28" s="3"/>
      <c r="T28" s="3"/>
    </row>
    <row r="29" spans="1:21" s="35" customFormat="1" ht="45.75">
      <c r="A29" s="272"/>
      <c r="B29" s="261"/>
      <c r="C29" s="261"/>
      <c r="D29" s="261"/>
      <c r="E29" s="261"/>
      <c r="F29" s="261"/>
      <c r="G29" s="53" t="s">
        <v>40</v>
      </c>
      <c r="H29" s="53" t="s">
        <v>41</v>
      </c>
      <c r="I29" s="53" t="s">
        <v>42</v>
      </c>
      <c r="J29" s="53" t="s">
        <v>43</v>
      </c>
      <c r="K29" s="53" t="s">
        <v>44</v>
      </c>
      <c r="L29" s="53" t="s">
        <v>45</v>
      </c>
      <c r="M29" s="53" t="s">
        <v>46</v>
      </c>
      <c r="N29" s="53" t="s">
        <v>13</v>
      </c>
      <c r="O29" s="53" t="s">
        <v>47</v>
      </c>
      <c r="P29" s="56" t="s">
        <v>48</v>
      </c>
      <c r="Q29" s="3"/>
      <c r="R29" s="3"/>
      <c r="S29" s="3"/>
      <c r="T29" s="3"/>
    </row>
    <row r="30" spans="1:21" ht="15.75" customHeight="1">
      <c r="A30" s="110"/>
      <c r="B30" s="211" t="s">
        <v>243</v>
      </c>
      <c r="C30" s="212">
        <v>14052479000</v>
      </c>
      <c r="D30" s="212">
        <v>13496478000</v>
      </c>
      <c r="E30" s="212">
        <f>P30</f>
        <v>13536125779.2265</v>
      </c>
      <c r="F30" s="213" t="s">
        <v>244</v>
      </c>
      <c r="G30" s="212">
        <v>0</v>
      </c>
      <c r="H30" s="212">
        <v>3007985114.4064999</v>
      </c>
      <c r="I30" s="212">
        <v>2867356305.8900003</v>
      </c>
      <c r="J30" s="212">
        <v>7569251494.4700003</v>
      </c>
      <c r="K30" s="212">
        <v>0</v>
      </c>
      <c r="L30" s="212">
        <v>0</v>
      </c>
      <c r="M30" s="212">
        <v>70078864.460000008</v>
      </c>
      <c r="N30" s="212">
        <v>21454000</v>
      </c>
      <c r="O30" s="212"/>
      <c r="P30" s="214">
        <f>SUM(G30:O30)</f>
        <v>13536125779.2265</v>
      </c>
      <c r="Q30" s="192"/>
      <c r="R30" s="135"/>
    </row>
    <row r="31" spans="1:21" ht="15.75" customHeight="1">
      <c r="A31" s="110"/>
      <c r="B31" s="211" t="s">
        <v>245</v>
      </c>
      <c r="C31" s="212">
        <v>3124939000</v>
      </c>
      <c r="D31" s="212">
        <v>2830706000</v>
      </c>
      <c r="E31" s="212">
        <f t="shared" ref="E31:E36" si="3">P31</f>
        <v>2830703835.2299995</v>
      </c>
      <c r="F31" s="215"/>
      <c r="G31" s="212">
        <v>237089659.00000006</v>
      </c>
      <c r="H31" s="212">
        <v>0</v>
      </c>
      <c r="I31" s="212">
        <v>0</v>
      </c>
      <c r="J31" s="212">
        <v>0</v>
      </c>
      <c r="K31" s="212">
        <v>0</v>
      </c>
      <c r="L31" s="212">
        <v>1880783072.6199999</v>
      </c>
      <c r="M31" s="212">
        <v>1808903.61</v>
      </c>
      <c r="N31" s="212">
        <v>0</v>
      </c>
      <c r="O31" s="212">
        <v>711022200</v>
      </c>
      <c r="P31" s="214">
        <f t="shared" ref="P31:P36" si="4">SUM(G31:O31)</f>
        <v>2830703835.2299995</v>
      </c>
      <c r="Q31" s="192"/>
      <c r="R31" s="135"/>
    </row>
    <row r="32" spans="1:21" ht="15.75" customHeight="1">
      <c r="A32" s="110"/>
      <c r="B32" s="211" t="s">
        <v>246</v>
      </c>
      <c r="C32" s="212">
        <v>1567558000</v>
      </c>
      <c r="D32" s="212">
        <v>1450598000</v>
      </c>
      <c r="E32" s="212">
        <f t="shared" si="3"/>
        <v>1450572148.52</v>
      </c>
      <c r="F32" s="213" t="s">
        <v>247</v>
      </c>
      <c r="G32" s="212">
        <v>0</v>
      </c>
      <c r="H32" s="212">
        <v>0</v>
      </c>
      <c r="I32" s="212">
        <v>0</v>
      </c>
      <c r="J32" s="212">
        <v>0</v>
      </c>
      <c r="K32" s="212">
        <v>1106445653.72</v>
      </c>
      <c r="L32" s="212">
        <v>0</v>
      </c>
      <c r="M32" s="212">
        <v>16466494.800000001</v>
      </c>
      <c r="N32" s="212">
        <v>0</v>
      </c>
      <c r="O32" s="212">
        <v>327660000</v>
      </c>
      <c r="P32" s="214">
        <f t="shared" si="4"/>
        <v>1450572148.52</v>
      </c>
      <c r="Q32" s="192"/>
      <c r="R32" s="135"/>
    </row>
    <row r="33" spans="1:20" ht="15.75" customHeight="1">
      <c r="A33" s="110"/>
      <c r="B33" s="211" t="s">
        <v>248</v>
      </c>
      <c r="C33" s="212">
        <v>95201000</v>
      </c>
      <c r="D33" s="212">
        <v>89812000</v>
      </c>
      <c r="E33" s="212">
        <f t="shared" si="3"/>
        <v>88090508</v>
      </c>
      <c r="F33" s="215" t="s">
        <v>240</v>
      </c>
      <c r="G33" s="212">
        <v>0</v>
      </c>
      <c r="H33" s="212">
        <v>0</v>
      </c>
      <c r="I33" s="212">
        <v>0</v>
      </c>
      <c r="J33" s="212">
        <v>0</v>
      </c>
      <c r="K33" s="212">
        <v>0</v>
      </c>
      <c r="L33" s="212">
        <v>0</v>
      </c>
      <c r="M33" s="212">
        <v>0</v>
      </c>
      <c r="N33" s="228">
        <v>88090508</v>
      </c>
      <c r="O33" s="212"/>
      <c r="P33" s="214">
        <f t="shared" si="4"/>
        <v>88090508</v>
      </c>
      <c r="Q33" s="229"/>
      <c r="R33" s="135"/>
    </row>
    <row r="34" spans="1:20" ht="15.75" customHeight="1">
      <c r="A34" s="110"/>
      <c r="B34" s="211" t="s">
        <v>249</v>
      </c>
      <c r="C34" s="212">
        <v>51408000</v>
      </c>
      <c r="D34" s="212">
        <v>46318000</v>
      </c>
      <c r="E34" s="212">
        <f t="shared" si="3"/>
        <v>6482000</v>
      </c>
      <c r="F34" s="215" t="s">
        <v>250</v>
      </c>
      <c r="G34" s="212">
        <v>0</v>
      </c>
      <c r="H34" s="212">
        <v>0</v>
      </c>
      <c r="I34" s="212">
        <v>0</v>
      </c>
      <c r="J34" s="212">
        <v>0</v>
      </c>
      <c r="K34" s="212">
        <v>0</v>
      </c>
      <c r="L34" s="212">
        <v>0</v>
      </c>
      <c r="M34" s="212">
        <v>0</v>
      </c>
      <c r="N34" s="212">
        <v>6482000</v>
      </c>
      <c r="O34" s="212"/>
      <c r="P34" s="214">
        <f t="shared" si="4"/>
        <v>6482000</v>
      </c>
      <c r="Q34" s="192"/>
      <c r="R34" s="135"/>
    </row>
    <row r="35" spans="1:20" ht="15.75" customHeight="1">
      <c r="A35" s="110"/>
      <c r="B35" s="211" t="s">
        <v>251</v>
      </c>
      <c r="C35" s="212">
        <v>62434000</v>
      </c>
      <c r="D35" s="212">
        <v>59663000</v>
      </c>
      <c r="E35" s="212">
        <f t="shared" si="3"/>
        <v>0</v>
      </c>
      <c r="F35" s="213" t="s">
        <v>240</v>
      </c>
      <c r="G35" s="212">
        <v>0</v>
      </c>
      <c r="H35" s="212">
        <v>0</v>
      </c>
      <c r="I35" s="212">
        <v>0</v>
      </c>
      <c r="J35" s="212">
        <v>0</v>
      </c>
      <c r="K35" s="212">
        <v>0</v>
      </c>
      <c r="L35" s="212">
        <v>0</v>
      </c>
      <c r="M35" s="212">
        <v>0</v>
      </c>
      <c r="N35" s="212">
        <v>0</v>
      </c>
      <c r="O35" s="212"/>
      <c r="P35" s="214">
        <f t="shared" si="4"/>
        <v>0</v>
      </c>
      <c r="Q35" s="192"/>
      <c r="R35" s="135"/>
    </row>
    <row r="36" spans="1:20" ht="15.75" customHeight="1">
      <c r="A36" s="110"/>
      <c r="B36" s="211" t="s">
        <v>13</v>
      </c>
      <c r="C36" s="212">
        <v>325987000</v>
      </c>
      <c r="D36" s="212">
        <v>301287000</v>
      </c>
      <c r="E36" s="212">
        <f t="shared" si="3"/>
        <v>438888913.91219997</v>
      </c>
      <c r="F36" s="213" t="s">
        <v>252</v>
      </c>
      <c r="G36" s="212">
        <v>0</v>
      </c>
      <c r="H36" s="212">
        <v>0</v>
      </c>
      <c r="I36" s="212">
        <v>0</v>
      </c>
      <c r="J36" s="212">
        <v>0</v>
      </c>
      <c r="K36" s="212">
        <v>0</v>
      </c>
      <c r="L36" s="212">
        <v>0</v>
      </c>
      <c r="M36" s="212">
        <v>3266307.26</v>
      </c>
      <c r="N36" s="212">
        <v>435622606.65219998</v>
      </c>
      <c r="O36" s="212"/>
      <c r="P36" s="214">
        <f t="shared" si="4"/>
        <v>438888913.91219997</v>
      </c>
      <c r="Q36" s="192"/>
      <c r="R36" s="135"/>
    </row>
    <row r="37" spans="1:20" s="223" customFormat="1" ht="15.75" customHeight="1" thickBot="1">
      <c r="A37" s="217"/>
      <c r="B37" s="218" t="s">
        <v>48</v>
      </c>
      <c r="C37" s="219">
        <f>SUM(C30:C36)</f>
        <v>19280006000</v>
      </c>
      <c r="D37" s="219">
        <f>SUM(D30:D36)</f>
        <v>18274862000</v>
      </c>
      <c r="E37" s="219">
        <f t="shared" ref="E37:P37" si="5">SUM(E30:E36)</f>
        <v>18350863184.888699</v>
      </c>
      <c r="F37" s="220"/>
      <c r="G37" s="219">
        <f t="shared" si="5"/>
        <v>237089659.00000006</v>
      </c>
      <c r="H37" s="219">
        <f t="shared" si="5"/>
        <v>3007985114.4064999</v>
      </c>
      <c r="I37" s="219">
        <f t="shared" si="5"/>
        <v>2867356305.8900003</v>
      </c>
      <c r="J37" s="219">
        <f t="shared" si="5"/>
        <v>7569251494.4700003</v>
      </c>
      <c r="K37" s="219">
        <f t="shared" si="5"/>
        <v>1106445653.72</v>
      </c>
      <c r="L37" s="219">
        <f t="shared" si="5"/>
        <v>1880783072.6199999</v>
      </c>
      <c r="M37" s="219">
        <f t="shared" si="5"/>
        <v>91620570.13000001</v>
      </c>
      <c r="N37" s="219">
        <f t="shared" si="5"/>
        <v>551649114.65219998</v>
      </c>
      <c r="O37" s="219">
        <f t="shared" si="5"/>
        <v>1038682200</v>
      </c>
      <c r="P37" s="221">
        <f t="shared" si="5"/>
        <v>18350863184.888699</v>
      </c>
      <c r="Q37" s="222">
        <v>0</v>
      </c>
      <c r="R37" s="135"/>
      <c r="S37" s="3"/>
      <c r="T37" s="3"/>
    </row>
    <row r="38" spans="1:20" s="35" customFormat="1" ht="15.75" customHeight="1" thickBot="1">
      <c r="A38" s="47"/>
      <c r="B38" s="230"/>
      <c r="C38" s="231"/>
      <c r="D38" s="232"/>
      <c r="E38" s="224"/>
      <c r="F38" s="227"/>
      <c r="G38" s="224"/>
      <c r="H38" s="224"/>
      <c r="I38" s="224"/>
      <c r="J38" s="224"/>
      <c r="K38" s="224"/>
      <c r="L38" s="224"/>
      <c r="M38" s="224"/>
      <c r="N38" s="224"/>
      <c r="O38" s="171"/>
      <c r="P38" s="171"/>
      <c r="Q38" s="135"/>
      <c r="R38" s="135"/>
      <c r="S38" s="3"/>
      <c r="T38" s="3"/>
    </row>
    <row r="39" spans="1:20" s="35" customFormat="1" ht="15.75" customHeight="1">
      <c r="A39" s="271"/>
      <c r="B39" s="273" t="s">
        <v>136</v>
      </c>
      <c r="C39" s="275" t="s">
        <v>68</v>
      </c>
      <c r="D39" s="275" t="s">
        <v>119</v>
      </c>
      <c r="E39" s="260" t="s">
        <v>65</v>
      </c>
      <c r="F39" s="264" t="s">
        <v>67</v>
      </c>
      <c r="G39" s="141" t="s">
        <v>66</v>
      </c>
      <c r="H39" s="141"/>
      <c r="I39" s="141"/>
      <c r="J39" s="141"/>
      <c r="K39" s="141"/>
      <c r="L39" s="141"/>
      <c r="M39" s="141"/>
      <c r="N39" s="233"/>
      <c r="O39" s="171"/>
      <c r="P39" s="171"/>
      <c r="Q39" s="3"/>
      <c r="R39" s="135"/>
      <c r="S39" s="3"/>
      <c r="T39" s="3"/>
    </row>
    <row r="40" spans="1:20" s="35" customFormat="1" ht="15.75" customHeight="1">
      <c r="A40" s="272"/>
      <c r="B40" s="274"/>
      <c r="C40" s="276"/>
      <c r="D40" s="276"/>
      <c r="E40" s="261"/>
      <c r="F40" s="265"/>
      <c r="G40" s="183">
        <v>23</v>
      </c>
      <c r="H40" s="183">
        <v>24</v>
      </c>
      <c r="I40" s="183">
        <v>25</v>
      </c>
      <c r="J40" s="183">
        <v>26</v>
      </c>
      <c r="K40" s="183">
        <v>27</v>
      </c>
      <c r="L40" s="183">
        <v>28</v>
      </c>
      <c r="M40" s="183">
        <v>29</v>
      </c>
      <c r="N40" s="142">
        <v>30</v>
      </c>
      <c r="O40" s="3"/>
      <c r="P40" s="55"/>
      <c r="Q40" s="3"/>
      <c r="R40" s="135"/>
      <c r="S40" s="3"/>
      <c r="T40" s="3"/>
    </row>
    <row r="41" spans="1:20" s="35" customFormat="1" ht="48.75" customHeight="1">
      <c r="A41" s="272"/>
      <c r="B41" s="274"/>
      <c r="C41" s="276"/>
      <c r="D41" s="276"/>
      <c r="E41" s="261"/>
      <c r="F41" s="265"/>
      <c r="G41" s="53" t="s">
        <v>49</v>
      </c>
      <c r="H41" s="53" t="s">
        <v>50</v>
      </c>
      <c r="I41" s="53" t="s">
        <v>51</v>
      </c>
      <c r="J41" s="53" t="s">
        <v>52</v>
      </c>
      <c r="K41" s="53" t="s">
        <v>53</v>
      </c>
      <c r="L41" s="53" t="s">
        <v>54</v>
      </c>
      <c r="M41" s="53" t="s">
        <v>9</v>
      </c>
      <c r="N41" s="56" t="s">
        <v>55</v>
      </c>
      <c r="O41" s="3"/>
      <c r="P41" s="55"/>
      <c r="Q41" s="3"/>
      <c r="R41" s="135"/>
      <c r="S41" s="3"/>
      <c r="T41" s="3"/>
    </row>
    <row r="42" spans="1:20" s="223" customFormat="1" ht="15.75" customHeight="1">
      <c r="A42" s="234"/>
      <c r="B42" s="38" t="s">
        <v>253</v>
      </c>
      <c r="C42" s="212">
        <v>27994000</v>
      </c>
      <c r="D42" s="212">
        <v>27994000</v>
      </c>
      <c r="E42" s="212">
        <f>N42</f>
        <v>27993660.18</v>
      </c>
      <c r="F42" s="236"/>
      <c r="G42" s="235">
        <v>27993660.18</v>
      </c>
      <c r="H42" s="235">
        <v>0</v>
      </c>
      <c r="I42" s="235">
        <v>0</v>
      </c>
      <c r="J42" s="235">
        <v>0</v>
      </c>
      <c r="K42" s="235">
        <v>0</v>
      </c>
      <c r="L42" s="235">
        <v>0</v>
      </c>
      <c r="M42" s="235">
        <v>0</v>
      </c>
      <c r="N42" s="214">
        <f>SUM(G42:M42)</f>
        <v>27993660.18</v>
      </c>
      <c r="O42" s="237"/>
      <c r="P42" s="238"/>
      <c r="Q42" s="239"/>
      <c r="R42" s="135"/>
      <c r="S42" s="20"/>
      <c r="T42" s="20"/>
    </row>
    <row r="43" spans="1:20" s="223" customFormat="1" ht="15.75" customHeight="1">
      <c r="A43" s="234"/>
      <c r="B43" s="38" t="s">
        <v>254</v>
      </c>
      <c r="C43" s="212">
        <v>216974000</v>
      </c>
      <c r="D43" s="212">
        <v>216227000</v>
      </c>
      <c r="E43" s="212">
        <f t="shared" ref="E43:E47" si="6">N43</f>
        <v>227713533.41999999</v>
      </c>
      <c r="F43" s="240" t="s">
        <v>255</v>
      </c>
      <c r="G43" s="241">
        <v>0</v>
      </c>
      <c r="H43" s="241">
        <v>0</v>
      </c>
      <c r="I43" s="241">
        <v>0</v>
      </c>
      <c r="J43" s="241">
        <v>227713533.41999999</v>
      </c>
      <c r="K43" s="241">
        <v>0</v>
      </c>
      <c r="L43" s="241">
        <v>0</v>
      </c>
      <c r="M43" s="241">
        <v>0</v>
      </c>
      <c r="N43" s="214">
        <f t="shared" ref="N43:N46" si="7">SUM(G43:M43)</f>
        <v>227713533.41999999</v>
      </c>
      <c r="O43" s="237"/>
      <c r="P43" s="20"/>
      <c r="Q43" s="20"/>
      <c r="R43" s="135"/>
      <c r="S43" s="20"/>
      <c r="T43" s="20"/>
    </row>
    <row r="44" spans="1:20" s="223" customFormat="1" ht="15.75" customHeight="1">
      <c r="A44" s="234"/>
      <c r="B44" s="38" t="s">
        <v>256</v>
      </c>
      <c r="C44" s="212">
        <v>-10000</v>
      </c>
      <c r="D44" s="212">
        <v>-10000</v>
      </c>
      <c r="E44" s="212">
        <f t="shared" si="6"/>
        <v>-2237680.2000000002</v>
      </c>
      <c r="F44" s="240" t="s">
        <v>257</v>
      </c>
      <c r="G44" s="241">
        <v>0</v>
      </c>
      <c r="H44" s="241">
        <v>0</v>
      </c>
      <c r="I44" s="241">
        <v>-2237680.2000000002</v>
      </c>
      <c r="J44" s="241">
        <v>0</v>
      </c>
      <c r="K44" s="241">
        <v>0</v>
      </c>
      <c r="L44" s="241">
        <v>0</v>
      </c>
      <c r="M44" s="241">
        <v>0</v>
      </c>
      <c r="N44" s="214">
        <f t="shared" si="7"/>
        <v>-2237680.2000000002</v>
      </c>
      <c r="O44" s="237"/>
      <c r="P44" s="20"/>
      <c r="Q44" s="20"/>
      <c r="R44" s="135"/>
      <c r="S44" s="20"/>
      <c r="T44" s="20"/>
    </row>
    <row r="45" spans="1:20" s="223" customFormat="1" ht="15.75" customHeight="1">
      <c r="A45" s="234"/>
      <c r="B45" s="38" t="s">
        <v>258</v>
      </c>
      <c r="C45" s="212">
        <v>47997000</v>
      </c>
      <c r="D45" s="212">
        <v>60848000</v>
      </c>
      <c r="E45" s="212">
        <f t="shared" si="6"/>
        <v>57286904.859999999</v>
      </c>
      <c r="F45" s="215" t="s">
        <v>239</v>
      </c>
      <c r="G45" s="241">
        <v>0</v>
      </c>
      <c r="H45" s="241">
        <v>0</v>
      </c>
      <c r="I45" s="241">
        <v>0</v>
      </c>
      <c r="J45" s="241">
        <v>0</v>
      </c>
      <c r="K45" s="241">
        <v>0</v>
      </c>
      <c r="L45" s="241">
        <v>0</v>
      </c>
      <c r="M45" s="241">
        <v>57286904.859999999</v>
      </c>
      <c r="N45" s="214">
        <f t="shared" si="7"/>
        <v>57286904.859999999</v>
      </c>
      <c r="O45" s="237"/>
      <c r="P45" s="20"/>
      <c r="Q45" s="20"/>
      <c r="R45" s="135"/>
      <c r="S45" s="20"/>
      <c r="T45" s="20"/>
    </row>
    <row r="46" spans="1:20" s="223" customFormat="1" ht="15.75" customHeight="1">
      <c r="A46" s="234"/>
      <c r="B46" s="38" t="s">
        <v>54</v>
      </c>
      <c r="C46" s="212">
        <v>2195345000</v>
      </c>
      <c r="D46" s="212">
        <v>2170137000</v>
      </c>
      <c r="E46" s="212">
        <f t="shared" si="6"/>
        <v>1560332137.3646965</v>
      </c>
      <c r="F46" s="242" t="s">
        <v>259</v>
      </c>
      <c r="G46" s="241">
        <v>0</v>
      </c>
      <c r="H46" s="241">
        <v>0</v>
      </c>
      <c r="I46" s="241">
        <v>0</v>
      </c>
      <c r="J46" s="241">
        <v>0</v>
      </c>
      <c r="K46" s="241">
        <v>0</v>
      </c>
      <c r="L46" s="241">
        <v>1560332137.3646965</v>
      </c>
      <c r="M46" s="241">
        <v>0</v>
      </c>
      <c r="N46" s="214">
        <f t="shared" si="7"/>
        <v>1560332137.3646965</v>
      </c>
      <c r="O46" s="237"/>
      <c r="P46" s="20"/>
      <c r="Q46" s="20"/>
      <c r="R46" s="135"/>
      <c r="S46" s="20"/>
      <c r="T46" s="20"/>
    </row>
    <row r="47" spans="1:20" s="223" customFormat="1" ht="30" customHeight="1">
      <c r="A47" s="234"/>
      <c r="B47" s="243" t="s">
        <v>260</v>
      </c>
      <c r="C47" s="244">
        <f>SUM(C42:C46)</f>
        <v>2488300000</v>
      </c>
      <c r="D47" s="244">
        <f>SUM(D42:D46)</f>
        <v>2475196000</v>
      </c>
      <c r="E47" s="212">
        <f t="shared" si="6"/>
        <v>1871088555.6246965</v>
      </c>
      <c r="F47" s="245"/>
      <c r="G47" s="241">
        <v>0</v>
      </c>
      <c r="H47" s="241">
        <v>0</v>
      </c>
      <c r="I47" s="241">
        <v>0</v>
      </c>
      <c r="J47" s="241">
        <v>0</v>
      </c>
      <c r="K47" s="241">
        <v>0</v>
      </c>
      <c r="L47" s="241">
        <v>0</v>
      </c>
      <c r="M47" s="241">
        <v>0</v>
      </c>
      <c r="N47" s="214">
        <f>SUM(N42:N46)</f>
        <v>1871088555.6246965</v>
      </c>
      <c r="O47" s="237"/>
      <c r="P47" s="20"/>
      <c r="Q47" s="20"/>
      <c r="R47" s="135"/>
      <c r="S47" s="20"/>
      <c r="T47" s="20"/>
    </row>
    <row r="48" spans="1:20" s="223" customFormat="1" ht="15.75" customHeight="1" thickBot="1">
      <c r="A48" s="217"/>
      <c r="B48" s="246" t="s">
        <v>261</v>
      </c>
      <c r="C48" s="219">
        <f>C37+C47</f>
        <v>21768306000</v>
      </c>
      <c r="D48" s="219">
        <f>D37+D47</f>
        <v>20750058000</v>
      </c>
      <c r="E48" s="219">
        <f>E37+E47</f>
        <v>20221951740.513393</v>
      </c>
      <c r="F48" s="220">
        <f t="shared" ref="F48:M48" si="8">SUM(F42:F47)</f>
        <v>0</v>
      </c>
      <c r="G48" s="219">
        <f t="shared" si="8"/>
        <v>27993660.18</v>
      </c>
      <c r="H48" s="219">
        <f t="shared" si="8"/>
        <v>0</v>
      </c>
      <c r="I48" s="219">
        <f t="shared" si="8"/>
        <v>-2237680.2000000002</v>
      </c>
      <c r="J48" s="219">
        <f t="shared" si="8"/>
        <v>227713533.41999999</v>
      </c>
      <c r="K48" s="219">
        <f t="shared" si="8"/>
        <v>0</v>
      </c>
      <c r="L48" s="219">
        <f t="shared" si="8"/>
        <v>1560332137.3646965</v>
      </c>
      <c r="M48" s="219">
        <f t="shared" si="8"/>
        <v>57286904.859999999</v>
      </c>
      <c r="N48" s="221">
        <f>N47+P37</f>
        <v>20221951740.513393</v>
      </c>
      <c r="O48" s="237"/>
      <c r="P48" s="20"/>
      <c r="Q48" s="20"/>
      <c r="R48" s="20"/>
      <c r="S48" s="20"/>
      <c r="T48" s="20"/>
    </row>
    <row r="49" spans="1:20" s="223" customFormat="1" ht="15.75" customHeight="1">
      <c r="A49" s="20"/>
      <c r="B49" s="20"/>
      <c r="C49" s="247"/>
      <c r="D49" s="247"/>
      <c r="E49" s="20"/>
      <c r="F49" s="193"/>
      <c r="G49" s="20"/>
      <c r="H49" s="20"/>
      <c r="I49" s="20"/>
      <c r="J49" s="20"/>
      <c r="K49" s="20"/>
      <c r="L49" s="20"/>
      <c r="M49" s="20"/>
      <c r="N49" s="20"/>
      <c r="O49" s="20"/>
      <c r="P49" s="20"/>
      <c r="Q49" s="20"/>
      <c r="R49" s="20"/>
      <c r="S49" s="20"/>
      <c r="T49" s="20"/>
    </row>
    <row r="50" spans="1:20" ht="15">
      <c r="C50" s="196"/>
      <c r="D50" s="196"/>
      <c r="E50" s="196"/>
    </row>
    <row r="51" spans="1:20" s="4" customFormat="1" ht="15">
      <c r="A51" s="8"/>
      <c r="B51" s="249"/>
      <c r="C51" s="257">
        <f>C25-C48</f>
        <v>0</v>
      </c>
      <c r="D51" s="257">
        <f t="shared" ref="D51:E51" si="9">D25-D48</f>
        <v>0</v>
      </c>
      <c r="E51" s="257">
        <f t="shared" si="9"/>
        <v>-0.23999404907226563</v>
      </c>
      <c r="F51" s="193"/>
      <c r="G51" s="8"/>
      <c r="H51" s="8"/>
      <c r="I51" s="8"/>
      <c r="J51" s="8"/>
      <c r="K51" s="8"/>
      <c r="L51" s="8"/>
      <c r="M51" s="8"/>
      <c r="N51" s="8"/>
      <c r="O51" s="8"/>
      <c r="P51" s="8"/>
      <c r="Q51" s="8"/>
      <c r="R51" s="8"/>
      <c r="S51" s="8"/>
      <c r="T51" s="8"/>
    </row>
    <row r="52" spans="1:20" s="4" customFormat="1" ht="15">
      <c r="A52" s="8"/>
      <c r="B52" s="251"/>
      <c r="C52" s="250"/>
      <c r="D52" s="250"/>
      <c r="E52" s="8"/>
      <c r="F52" s="193"/>
      <c r="G52" s="255"/>
      <c r="H52" s="255"/>
      <c r="I52" s="255"/>
      <c r="J52" s="255"/>
      <c r="K52" s="255"/>
      <c r="L52" s="255"/>
      <c r="M52" s="255"/>
      <c r="N52" s="255"/>
      <c r="O52" s="255"/>
      <c r="P52" s="255"/>
      <c r="Q52" s="8"/>
      <c r="R52" s="8"/>
      <c r="S52" s="8"/>
      <c r="T52" s="8"/>
    </row>
    <row r="54" spans="1:20" ht="30" customHeight="1">
      <c r="G54" s="135"/>
      <c r="H54" s="135"/>
      <c r="I54" s="135"/>
      <c r="J54" s="135"/>
      <c r="K54" s="135"/>
      <c r="L54" s="135"/>
      <c r="M54" s="135"/>
      <c r="N54" s="135"/>
      <c r="O54" s="135"/>
    </row>
    <row r="57" spans="1:20" ht="15">
      <c r="P57" s="34"/>
    </row>
    <row r="62" spans="1:20" ht="15">
      <c r="F62" s="252"/>
      <c r="G62" s="253"/>
    </row>
    <row r="63" spans="1:20" ht="15">
      <c r="F63" s="252"/>
      <c r="G63" s="253"/>
    </row>
    <row r="64" spans="1:20" ht="15">
      <c r="F64" s="252"/>
      <c r="G64" s="253"/>
    </row>
    <row r="65" spans="6:7" s="171" customFormat="1" ht="15">
      <c r="F65" s="252"/>
      <c r="G65" s="253"/>
    </row>
    <row r="66" spans="6:7" s="171" customFormat="1" ht="15">
      <c r="F66" s="252"/>
      <c r="G66" s="253"/>
    </row>
    <row r="67" spans="6:7" s="171" customFormat="1" ht="15">
      <c r="F67" s="252"/>
      <c r="G67" s="253"/>
    </row>
    <row r="68" spans="6:7" s="171" customFormat="1" ht="15">
      <c r="F68" s="252"/>
      <c r="G68" s="253"/>
    </row>
    <row r="69" spans="6:7" s="171" customFormat="1" ht="15">
      <c r="F69" s="252"/>
      <c r="G69" s="253"/>
    </row>
    <row r="70" spans="6:7" s="171" customFormat="1" ht="15">
      <c r="F70" s="252"/>
      <c r="G70" s="253"/>
    </row>
    <row r="71" spans="6:7" s="171" customFormat="1" ht="15">
      <c r="F71" s="252"/>
      <c r="G71" s="253"/>
    </row>
    <row r="72" spans="6:7" s="171" customFormat="1" ht="15">
      <c r="F72" s="252"/>
      <c r="G72" s="253"/>
    </row>
    <row r="73" spans="6:7" s="171" customFormat="1" ht="15">
      <c r="F73" s="252"/>
      <c r="G73" s="253"/>
    </row>
    <row r="74" spans="6:7" s="171" customFormat="1" ht="15">
      <c r="F74" s="252"/>
      <c r="G74" s="253"/>
    </row>
    <row r="75" spans="6:7" s="171" customFormat="1" ht="15">
      <c r="F75" s="252"/>
      <c r="G75" s="253"/>
    </row>
    <row r="76" spans="6:7" s="171" customFormat="1" ht="15">
      <c r="F76" s="254"/>
      <c r="G76" s="253"/>
    </row>
    <row r="77" spans="6:7" s="171" customFormat="1" ht="15">
      <c r="F77" s="252"/>
      <c r="G77" s="253"/>
    </row>
    <row r="78" spans="6:7" s="171" customFormat="1" ht="15">
      <c r="F78" s="254"/>
      <c r="G78" s="253"/>
    </row>
    <row r="79" spans="6:7" s="171" customFormat="1" ht="15">
      <c r="F79" s="252"/>
      <c r="G79" s="253"/>
    </row>
    <row r="80" spans="6:7" s="171" customFormat="1" ht="15">
      <c r="F80" s="252"/>
      <c r="G80" s="253"/>
    </row>
    <row r="81" spans="6:7" s="171" customFormat="1" ht="15">
      <c r="F81" s="252"/>
      <c r="G81" s="253"/>
    </row>
    <row r="82" spans="6:7" s="171" customFormat="1" ht="15">
      <c r="F82" s="252"/>
      <c r="G82" s="253"/>
    </row>
    <row r="83" spans="6:7" s="171" customFormat="1" ht="15">
      <c r="F83" s="252"/>
      <c r="G83" s="253"/>
    </row>
    <row r="84" spans="6:7" s="171" customFormat="1" ht="15">
      <c r="F84" s="252"/>
      <c r="G84" s="253"/>
    </row>
    <row r="85" spans="6:7" s="171" customFormat="1" ht="15">
      <c r="F85" s="252"/>
      <c r="G85" s="253"/>
    </row>
    <row r="86" spans="6:7" s="171" customFormat="1" ht="15">
      <c r="F86" s="254"/>
      <c r="G86" s="253"/>
    </row>
    <row r="87" spans="6:7" s="171" customFormat="1" ht="15">
      <c r="F87" s="252"/>
      <c r="G87" s="253"/>
    </row>
    <row r="88" spans="6:7" s="171" customFormat="1" ht="15">
      <c r="F88" s="254"/>
      <c r="G88" s="253"/>
    </row>
  </sheetData>
  <protectedRanges>
    <protectedRange sqref="B47:B48" name="Range1_4"/>
  </protectedRanges>
  <mergeCells count="22">
    <mergeCell ref="G5:T5"/>
    <mergeCell ref="B6:B8"/>
    <mergeCell ref="C6:C8"/>
    <mergeCell ref="D6:D8"/>
    <mergeCell ref="E6:E8"/>
    <mergeCell ref="F6:F8"/>
    <mergeCell ref="G6:T6"/>
    <mergeCell ref="G26:P26"/>
    <mergeCell ref="F27:F29"/>
    <mergeCell ref="G27:P27"/>
    <mergeCell ref="F39:F41"/>
    <mergeCell ref="A6:A8"/>
    <mergeCell ref="A27:A29"/>
    <mergeCell ref="B27:B29"/>
    <mergeCell ref="C27:C29"/>
    <mergeCell ref="D27:D29"/>
    <mergeCell ref="E27:E29"/>
    <mergeCell ref="A39:A41"/>
    <mergeCell ref="B39:B41"/>
    <mergeCell ref="C39:C41"/>
    <mergeCell ref="D39:D41"/>
    <mergeCell ref="E39:E41"/>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landscape" horizontalDpi="4294967295" verticalDpi="4294967295" r:id="rId1"/>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3"/>
  <sheetViews>
    <sheetView workbookViewId="0">
      <pane xSplit="1" ySplit="6" topLeftCell="B7" activePane="bottomRight" state="frozen"/>
      <selection activeCell="L18" sqref="L18"/>
      <selection pane="topRight" activeCell="L18" sqref="L18"/>
      <selection pane="bottomLeft" activeCell="L18" sqref="L18"/>
      <selection pane="bottomRight" activeCell="B15" sqref="B15"/>
    </sheetView>
  </sheetViews>
  <sheetFormatPr defaultRowHeight="15"/>
  <cols>
    <col min="1" max="1" width="26.5703125" style="35" customWidth="1"/>
    <col min="2" max="2" width="56.140625" style="3" customWidth="1"/>
    <col min="3" max="3" width="31.28515625" style="3" bestFit="1" customWidth="1"/>
    <col min="4" max="5" width="14.5703125" style="3" bestFit="1" customWidth="1"/>
    <col min="6" max="6" width="21.7109375" style="3" customWidth="1"/>
    <col min="7" max="7" width="12" style="3" bestFit="1" customWidth="1"/>
    <col min="8" max="8" width="27.28515625" style="3" customWidth="1"/>
  </cols>
  <sheetData>
    <row r="1" spans="1:8" ht="15.75">
      <c r="A1" s="173" t="s">
        <v>56</v>
      </c>
      <c r="B1" s="179" t="s">
        <v>190</v>
      </c>
      <c r="C1" s="171"/>
      <c r="D1" s="171"/>
      <c r="E1" s="171"/>
      <c r="F1" s="171"/>
      <c r="G1" s="171"/>
      <c r="H1" s="171"/>
    </row>
    <row r="2" spans="1:8" ht="15.75">
      <c r="A2" s="174" t="s">
        <v>57</v>
      </c>
      <c r="B2" s="180">
        <v>44196</v>
      </c>
      <c r="C2" s="174"/>
      <c r="D2" s="174"/>
      <c r="E2" s="174"/>
      <c r="F2" s="174"/>
      <c r="G2" s="174"/>
      <c r="H2" s="174"/>
    </row>
    <row r="3" spans="1:8" ht="15.75">
      <c r="A3" s="174"/>
      <c r="B3" s="174"/>
      <c r="C3" s="174"/>
      <c r="D3" s="174"/>
      <c r="E3" s="174"/>
      <c r="F3" s="174"/>
      <c r="G3" s="174"/>
      <c r="H3" s="174"/>
    </row>
    <row r="4" spans="1:8" ht="15.75" thickBot="1">
      <c r="A4" s="176" t="s">
        <v>149</v>
      </c>
      <c r="B4" s="181" t="s">
        <v>79</v>
      </c>
      <c r="C4" s="171"/>
      <c r="D4" s="171"/>
      <c r="E4" s="171"/>
      <c r="F4" s="171"/>
      <c r="G4" s="171"/>
      <c r="H4" s="171"/>
    </row>
    <row r="5" spans="1:8" ht="14.45" customHeight="1">
      <c r="A5" s="280"/>
      <c r="B5" s="278" t="s">
        <v>78</v>
      </c>
      <c r="C5" s="260" t="s">
        <v>115</v>
      </c>
      <c r="D5" s="278" t="s">
        <v>77</v>
      </c>
      <c r="E5" s="278"/>
      <c r="F5" s="278"/>
      <c r="G5" s="278"/>
      <c r="H5" s="279" t="s">
        <v>191</v>
      </c>
    </row>
    <row r="6" spans="1:8" ht="38.25">
      <c r="A6" s="281"/>
      <c r="B6" s="269"/>
      <c r="C6" s="261"/>
      <c r="D6" s="182" t="s">
        <v>76</v>
      </c>
      <c r="E6" s="182" t="s">
        <v>75</v>
      </c>
      <c r="F6" s="182" t="s">
        <v>192</v>
      </c>
      <c r="G6" s="182" t="s">
        <v>74</v>
      </c>
      <c r="H6" s="270"/>
    </row>
    <row r="7" spans="1:8">
      <c r="A7" s="184" t="s">
        <v>193</v>
      </c>
      <c r="B7" s="183"/>
      <c r="C7" s="182"/>
      <c r="D7" s="182"/>
      <c r="E7" s="182"/>
      <c r="F7" s="182"/>
      <c r="G7" s="172"/>
      <c r="H7" s="185" t="s">
        <v>194</v>
      </c>
    </row>
    <row r="8" spans="1:8" ht="15.75">
      <c r="A8" s="186" t="s">
        <v>195</v>
      </c>
      <c r="B8" s="177" t="s">
        <v>196</v>
      </c>
      <c r="C8" s="178" t="s">
        <v>73</v>
      </c>
      <c r="D8" s="178"/>
      <c r="E8" s="172"/>
      <c r="F8" s="172" t="s">
        <v>197</v>
      </c>
      <c r="G8" s="172"/>
      <c r="H8" s="187" t="s">
        <v>198</v>
      </c>
    </row>
    <row r="9" spans="1:8" ht="15.75">
      <c r="A9" s="186" t="s">
        <v>195</v>
      </c>
      <c r="B9" s="177" t="s">
        <v>199</v>
      </c>
      <c r="C9" s="178" t="s">
        <v>73</v>
      </c>
      <c r="D9" s="178"/>
      <c r="E9" s="172"/>
      <c r="F9" s="172" t="s">
        <v>197</v>
      </c>
      <c r="G9" s="172"/>
      <c r="H9" s="187" t="s">
        <v>200</v>
      </c>
    </row>
    <row r="10" spans="1:8" ht="15.75">
      <c r="A10" s="186" t="s">
        <v>195</v>
      </c>
      <c r="B10" s="177" t="s">
        <v>201</v>
      </c>
      <c r="C10" s="178" t="s">
        <v>73</v>
      </c>
      <c r="D10" s="178"/>
      <c r="E10" s="172"/>
      <c r="F10" s="172" t="s">
        <v>197</v>
      </c>
      <c r="G10" s="172"/>
      <c r="H10" s="187" t="s">
        <v>202</v>
      </c>
    </row>
    <row r="11" spans="1:8" ht="15.75">
      <c r="A11" s="186" t="s">
        <v>195</v>
      </c>
      <c r="B11" s="177" t="s">
        <v>203</v>
      </c>
      <c r="C11" s="178" t="s">
        <v>73</v>
      </c>
      <c r="D11" s="178"/>
      <c r="E11" s="172"/>
      <c r="F11" s="172" t="s">
        <v>197</v>
      </c>
      <c r="G11" s="172"/>
      <c r="H11" s="187" t="s">
        <v>204</v>
      </c>
    </row>
    <row r="12" spans="1:8" ht="15.75">
      <c r="A12" s="186" t="s">
        <v>195</v>
      </c>
      <c r="B12" s="177" t="s">
        <v>205</v>
      </c>
      <c r="C12" s="178" t="s">
        <v>73</v>
      </c>
      <c r="D12" s="178"/>
      <c r="E12" s="172"/>
      <c r="F12" s="172" t="s">
        <v>197</v>
      </c>
      <c r="G12" s="172"/>
      <c r="H12" s="187" t="s">
        <v>206</v>
      </c>
    </row>
    <row r="13" spans="1:8" ht="15.75">
      <c r="A13" s="186" t="s">
        <v>195</v>
      </c>
      <c r="B13" s="177" t="s">
        <v>207</v>
      </c>
      <c r="C13" s="178" t="s">
        <v>73</v>
      </c>
      <c r="D13" s="178"/>
      <c r="E13" s="172"/>
      <c r="F13" s="172" t="s">
        <v>197</v>
      </c>
      <c r="G13" s="172"/>
      <c r="H13" s="187" t="s">
        <v>208</v>
      </c>
    </row>
    <row r="14" spans="1:8" ht="15.75">
      <c r="A14" s="186" t="s">
        <v>195</v>
      </c>
      <c r="B14" s="177" t="s">
        <v>209</v>
      </c>
      <c r="C14" s="178" t="s">
        <v>73</v>
      </c>
      <c r="D14" s="178"/>
      <c r="E14" s="172"/>
      <c r="F14" s="172" t="s">
        <v>197</v>
      </c>
      <c r="G14" s="172"/>
      <c r="H14" s="187" t="s">
        <v>210</v>
      </c>
    </row>
    <row r="15" spans="1:8" ht="15.75">
      <c r="A15" s="186" t="s">
        <v>195</v>
      </c>
      <c r="B15" s="177" t="s">
        <v>211</v>
      </c>
      <c r="C15" s="178" t="s">
        <v>73</v>
      </c>
      <c r="D15" s="178"/>
      <c r="E15" s="172"/>
      <c r="F15" s="172" t="s">
        <v>197</v>
      </c>
      <c r="G15" s="172"/>
      <c r="H15" s="187" t="s">
        <v>212</v>
      </c>
    </row>
    <row r="16" spans="1:8" ht="15.75">
      <c r="A16" s="186" t="s">
        <v>195</v>
      </c>
      <c r="B16" s="177" t="s">
        <v>213</v>
      </c>
      <c r="C16" s="178" t="s">
        <v>73</v>
      </c>
      <c r="D16" s="178"/>
      <c r="E16" s="172"/>
      <c r="F16" s="172" t="s">
        <v>197</v>
      </c>
      <c r="G16" s="172"/>
      <c r="H16" s="187" t="s">
        <v>214</v>
      </c>
    </row>
    <row r="17" spans="1:8" ht="15.75">
      <c r="A17" s="186" t="s">
        <v>195</v>
      </c>
      <c r="B17" s="177" t="s">
        <v>215</v>
      </c>
      <c r="C17" s="178" t="s">
        <v>73</v>
      </c>
      <c r="D17" s="178"/>
      <c r="E17" s="172"/>
      <c r="F17" s="172" t="s">
        <v>197</v>
      </c>
      <c r="G17" s="172"/>
      <c r="H17" s="187" t="s">
        <v>214</v>
      </c>
    </row>
    <row r="18" spans="1:8" ht="25.5">
      <c r="A18" s="184" t="s">
        <v>216</v>
      </c>
      <c r="B18" s="172"/>
      <c r="C18" s="172"/>
      <c r="D18" s="178"/>
      <c r="E18" s="172"/>
      <c r="F18" s="172"/>
      <c r="G18" s="172"/>
      <c r="H18" s="187"/>
    </row>
    <row r="19" spans="1:8" ht="16.5" thickBot="1">
      <c r="A19" s="188" t="s">
        <v>195</v>
      </c>
      <c r="B19" s="189" t="s">
        <v>217</v>
      </c>
      <c r="C19" s="190" t="s">
        <v>72</v>
      </c>
      <c r="D19" s="178"/>
      <c r="E19" s="175"/>
      <c r="F19" s="190"/>
      <c r="G19" s="175" t="s">
        <v>197</v>
      </c>
      <c r="H19" s="191" t="s">
        <v>218</v>
      </c>
    </row>
    <row r="23" spans="1:8">
      <c r="A23" s="277"/>
      <c r="B23" s="277"/>
      <c r="C23" s="171"/>
      <c r="D23" s="171"/>
      <c r="E23" s="171"/>
      <c r="F23" s="171"/>
      <c r="G23" s="171"/>
      <c r="H23" s="171"/>
    </row>
  </sheetData>
  <mergeCells count="6">
    <mergeCell ref="A23:B23"/>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B13" sqref="B13"/>
    </sheetView>
  </sheetViews>
  <sheetFormatPr defaultColWidth="9.140625" defaultRowHeight="12.75"/>
  <cols>
    <col min="1" max="1" width="10.5703125" style="3" bestFit="1" customWidth="1"/>
    <col min="2" max="2" width="70.140625" style="3" customWidth="1"/>
    <col min="3" max="4" width="15.7109375" style="3" customWidth="1"/>
    <col min="5" max="5" width="14" style="3" customWidth="1"/>
    <col min="6" max="16384" width="9.140625" style="3"/>
  </cols>
  <sheetData>
    <row r="1" spans="1:12">
      <c r="A1" s="106" t="s">
        <v>56</v>
      </c>
      <c r="B1" s="194" t="s">
        <v>190</v>
      </c>
    </row>
    <row r="2" spans="1:12">
      <c r="A2" s="106" t="s">
        <v>57</v>
      </c>
      <c r="B2" s="197">
        <v>44196</v>
      </c>
    </row>
    <row r="3" spans="1:12">
      <c r="A3" s="55"/>
      <c r="B3" s="106"/>
    </row>
    <row r="4" spans="1:12" ht="13.5" thickBot="1">
      <c r="A4" s="107" t="s">
        <v>150</v>
      </c>
      <c r="B4" s="36" t="s">
        <v>128</v>
      </c>
      <c r="C4" s="6"/>
      <c r="D4" s="6"/>
      <c r="E4" s="6"/>
      <c r="F4" s="6"/>
      <c r="G4" s="6"/>
      <c r="H4" s="6"/>
      <c r="I4" s="6"/>
      <c r="J4" s="6"/>
      <c r="K4" s="6"/>
      <c r="L4" s="6"/>
    </row>
    <row r="5" spans="1:12">
      <c r="A5" s="105"/>
      <c r="B5" s="48"/>
      <c r="C5" s="51" t="s">
        <v>5</v>
      </c>
      <c r="D5" s="51" t="s">
        <v>6</v>
      </c>
      <c r="E5" s="52" t="s">
        <v>7</v>
      </c>
      <c r="F5" s="6"/>
    </row>
    <row r="6" spans="1:12" ht="15">
      <c r="A6" s="14">
        <v>1</v>
      </c>
      <c r="B6" s="5" t="s">
        <v>12</v>
      </c>
      <c r="C6" s="163">
        <v>6724246</v>
      </c>
      <c r="D6" s="163">
        <v>3940442</v>
      </c>
      <c r="E6" s="164">
        <v>6531954</v>
      </c>
      <c r="F6" s="6"/>
    </row>
    <row r="7" spans="1:12" ht="15">
      <c r="A7" s="14">
        <v>2</v>
      </c>
      <c r="B7" s="19" t="s">
        <v>102</v>
      </c>
      <c r="C7" s="165">
        <v>5229052</v>
      </c>
      <c r="D7" s="165">
        <v>1883505</v>
      </c>
      <c r="E7" s="166">
        <v>4985435</v>
      </c>
      <c r="F7" s="6"/>
    </row>
    <row r="8" spans="1:12">
      <c r="A8" s="14">
        <v>3</v>
      </c>
      <c r="B8" s="5" t="s">
        <v>124</v>
      </c>
      <c r="C8" s="167">
        <v>53</v>
      </c>
      <c r="D8" s="167">
        <v>68</v>
      </c>
      <c r="E8" s="168">
        <v>69</v>
      </c>
    </row>
    <row r="9" spans="1:12" ht="15.75" thickBot="1">
      <c r="A9" s="49">
        <v>4</v>
      </c>
      <c r="B9" s="46" t="s">
        <v>91</v>
      </c>
      <c r="C9" s="169">
        <v>3087718</v>
      </c>
      <c r="D9" s="169">
        <v>491818</v>
      </c>
      <c r="E9" s="170">
        <v>2317915</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C17" sqref="C17"/>
    </sheetView>
  </sheetViews>
  <sheetFormatPr defaultColWidth="9.140625" defaultRowHeight="12.75"/>
  <cols>
    <col min="1" max="1" width="10.5703125" style="3" bestFit="1" customWidth="1"/>
    <col min="2" max="2" width="52.5703125" style="3" customWidth="1"/>
    <col min="3" max="3" width="13.5703125" style="3" customWidth="1"/>
    <col min="4" max="4" width="15" style="3" customWidth="1"/>
    <col min="5" max="5" width="20.28515625" style="3" customWidth="1"/>
    <col min="6" max="6" width="24.140625" style="3" customWidth="1"/>
    <col min="7" max="7" width="27.5703125" style="3" customWidth="1"/>
    <col min="8" max="16384" width="9.140625" style="3"/>
  </cols>
  <sheetData>
    <row r="1" spans="1:8">
      <c r="A1" s="3" t="s">
        <v>56</v>
      </c>
      <c r="B1" s="194" t="s">
        <v>190</v>
      </c>
    </row>
    <row r="2" spans="1:8">
      <c r="A2" s="6" t="s">
        <v>57</v>
      </c>
      <c r="B2" s="197">
        <v>44196</v>
      </c>
      <c r="C2" s="6"/>
      <c r="D2" s="6"/>
      <c r="E2" s="6"/>
      <c r="F2" s="6"/>
      <c r="G2" s="6"/>
      <c r="H2" s="6"/>
    </row>
    <row r="3" spans="1:8">
      <c r="A3" s="6"/>
      <c r="B3" s="6"/>
      <c r="C3" s="6"/>
      <c r="D3" s="6"/>
      <c r="E3" s="6"/>
      <c r="F3" s="6"/>
      <c r="G3" s="6"/>
      <c r="H3" s="6"/>
    </row>
    <row r="4" spans="1:8" ht="13.5" thickBot="1">
      <c r="A4" s="107" t="s">
        <v>151</v>
      </c>
      <c r="B4" s="37" t="s">
        <v>103</v>
      </c>
      <c r="F4" s="6"/>
      <c r="G4" s="6"/>
      <c r="H4" s="6"/>
    </row>
    <row r="5" spans="1:8">
      <c r="A5" s="58"/>
      <c r="B5" s="48"/>
      <c r="C5" s="48" t="s">
        <v>0</v>
      </c>
      <c r="D5" s="48" t="s">
        <v>1</v>
      </c>
      <c r="E5" s="48" t="s">
        <v>2</v>
      </c>
      <c r="F5" s="48" t="s">
        <v>3</v>
      </c>
      <c r="G5" s="18" t="s">
        <v>4</v>
      </c>
      <c r="H5" s="6"/>
    </row>
    <row r="6" spans="1:8" s="8" customFormat="1" ht="76.5">
      <c r="A6" s="81"/>
      <c r="B6" s="15"/>
      <c r="C6" s="73" t="s">
        <v>5</v>
      </c>
      <c r="D6" s="73" t="s">
        <v>6</v>
      </c>
      <c r="E6" s="73" t="s">
        <v>7</v>
      </c>
      <c r="F6" s="54" t="s">
        <v>116</v>
      </c>
      <c r="G6" s="83" t="s">
        <v>117</v>
      </c>
      <c r="H6" s="82"/>
    </row>
    <row r="7" spans="1:8">
      <c r="A7" s="59">
        <v>1</v>
      </c>
      <c r="B7" s="5" t="s">
        <v>58</v>
      </c>
      <c r="C7" s="111">
        <v>617562411.05739665</v>
      </c>
      <c r="D7" s="157">
        <v>673126975</v>
      </c>
      <c r="E7" s="158">
        <v>655729847</v>
      </c>
      <c r="F7" s="282"/>
      <c r="G7" s="283"/>
      <c r="H7" s="6"/>
    </row>
    <row r="8" spans="1:8">
      <c r="A8" s="59">
        <v>2</v>
      </c>
      <c r="B8" s="38" t="s">
        <v>14</v>
      </c>
      <c r="C8" s="111">
        <v>332718806.60199994</v>
      </c>
      <c r="D8" s="159">
        <v>320203186</v>
      </c>
      <c r="E8" s="160">
        <v>271971052</v>
      </c>
      <c r="F8" s="284"/>
      <c r="G8" s="285"/>
    </row>
    <row r="9" spans="1:8">
      <c r="A9" s="59">
        <v>3</v>
      </c>
      <c r="B9" s="39" t="s">
        <v>125</v>
      </c>
      <c r="C9" s="256">
        <v>-12789555.08</v>
      </c>
      <c r="D9" s="159">
        <v>-8637280</v>
      </c>
      <c r="E9" s="160">
        <v>-3043469</v>
      </c>
      <c r="F9" s="286"/>
      <c r="G9" s="287"/>
    </row>
    <row r="10" spans="1:8" ht="13.5" thickBot="1">
      <c r="A10" s="60">
        <v>4</v>
      </c>
      <c r="B10" s="61" t="s">
        <v>59</v>
      </c>
      <c r="C10" s="113">
        <f>SUM(C7:C9)</f>
        <v>937491662.57939661</v>
      </c>
      <c r="D10" s="161">
        <v>984692882</v>
      </c>
      <c r="E10" s="162">
        <v>924657430</v>
      </c>
      <c r="F10" s="115">
        <f>SUMIF(C10:E10, "&gt;=0",C10:E10)/3</f>
        <v>948947324.85979891</v>
      </c>
      <c r="G10" s="116">
        <f>F10*15%/8%</f>
        <v>1779276234.112123</v>
      </c>
    </row>
    <row r="11" spans="1:8">
      <c r="A11" s="16"/>
      <c r="B11" s="6"/>
      <c r="C11" s="6"/>
      <c r="D11" s="6"/>
      <c r="E11" s="6"/>
      <c r="F11" s="135"/>
    </row>
  </sheetData>
  <mergeCells count="1">
    <mergeCell ref="F7:G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32"/>
  <sheetViews>
    <sheetView zoomScaleNormal="100" workbookViewId="0">
      <selection activeCell="G23" sqref="G23"/>
    </sheetView>
  </sheetViews>
  <sheetFormatPr defaultColWidth="9.140625" defaultRowHeight="12.75"/>
  <cols>
    <col min="1" max="1" width="10.5703125" style="20"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56</v>
      </c>
      <c r="B1" s="194" t="s">
        <v>190</v>
      </c>
    </row>
    <row r="2" spans="1:9">
      <c r="A2" s="2" t="s">
        <v>57</v>
      </c>
      <c r="B2" s="197">
        <v>44196</v>
      </c>
    </row>
    <row r="3" spans="1:9">
      <c r="A3" s="2"/>
    </row>
    <row r="4" spans="1:9" ht="13.5" thickBot="1">
      <c r="A4" s="107" t="s">
        <v>152</v>
      </c>
      <c r="B4" s="21" t="s">
        <v>167</v>
      </c>
      <c r="D4" s="9"/>
      <c r="E4" s="9"/>
      <c r="F4" s="9"/>
    </row>
    <row r="5" spans="1:9" s="7" customFormat="1" ht="16.5" customHeight="1">
      <c r="A5" s="62"/>
      <c r="B5" s="63"/>
      <c r="C5" s="63"/>
      <c r="D5" s="71" t="s">
        <v>138</v>
      </c>
      <c r="E5" s="71" t="s">
        <v>139</v>
      </c>
      <c r="F5" s="72" t="s">
        <v>92</v>
      </c>
    </row>
    <row r="6" spans="1:9" ht="15" customHeight="1">
      <c r="A6" s="64">
        <v>1</v>
      </c>
      <c r="B6" s="288" t="s">
        <v>20</v>
      </c>
      <c r="C6" s="11" t="s">
        <v>17</v>
      </c>
      <c r="D6" s="123">
        <v>7</v>
      </c>
      <c r="E6" s="123">
        <v>7</v>
      </c>
      <c r="F6" s="124">
        <v>5</v>
      </c>
    </row>
    <row r="7" spans="1:9" ht="15" customHeight="1">
      <c r="A7" s="64">
        <v>2</v>
      </c>
      <c r="B7" s="288"/>
      <c r="C7" s="11" t="s">
        <v>98</v>
      </c>
      <c r="D7" s="117">
        <f>D8+D10+D12</f>
        <v>18723793.849999998</v>
      </c>
      <c r="E7" s="117">
        <f>E8+E10+E12</f>
        <v>2536182.58</v>
      </c>
      <c r="F7" s="118">
        <f>F8+F10+F12</f>
        <v>1254651.3899999999</v>
      </c>
    </row>
    <row r="8" spans="1:9" ht="15" customHeight="1">
      <c r="A8" s="64">
        <v>3</v>
      </c>
      <c r="B8" s="288"/>
      <c r="C8" s="22" t="s">
        <v>93</v>
      </c>
      <c r="D8" s="123">
        <v>3868100.370000001</v>
      </c>
      <c r="E8" s="123">
        <v>2536182.58</v>
      </c>
      <c r="F8" s="124">
        <v>1206000</v>
      </c>
      <c r="G8" s="6"/>
      <c r="H8" s="6"/>
    </row>
    <row r="9" spans="1:9" ht="15" customHeight="1">
      <c r="A9" s="65">
        <v>4</v>
      </c>
      <c r="B9" s="288"/>
      <c r="C9" s="23" t="s">
        <v>18</v>
      </c>
      <c r="D9" s="123">
        <v>0</v>
      </c>
      <c r="E9" s="123">
        <v>0</v>
      </c>
      <c r="F9" s="124">
        <v>0</v>
      </c>
      <c r="G9" s="6"/>
      <c r="H9" s="6"/>
    </row>
    <row r="10" spans="1:9" ht="30" customHeight="1">
      <c r="A10" s="65">
        <v>5</v>
      </c>
      <c r="B10" s="288"/>
      <c r="C10" s="22" t="s">
        <v>19</v>
      </c>
      <c r="D10" s="123">
        <v>14796714.279999997</v>
      </c>
      <c r="E10" s="123">
        <v>0</v>
      </c>
      <c r="F10" s="124">
        <v>0</v>
      </c>
    </row>
    <row r="11" spans="1:9" ht="15" customHeight="1">
      <c r="A11" s="65">
        <v>6</v>
      </c>
      <c r="B11" s="288"/>
      <c r="C11" s="23" t="s">
        <v>18</v>
      </c>
      <c r="D11" s="123">
        <v>14796714.279999997</v>
      </c>
      <c r="E11" s="123">
        <v>0</v>
      </c>
      <c r="F11" s="124">
        <v>0</v>
      </c>
    </row>
    <row r="12" spans="1:9" ht="15" customHeight="1">
      <c r="A12" s="65">
        <v>7</v>
      </c>
      <c r="B12" s="288"/>
      <c r="C12" s="22" t="s">
        <v>127</v>
      </c>
      <c r="D12" s="123">
        <v>58979.200000000012</v>
      </c>
      <c r="E12" s="123">
        <v>0</v>
      </c>
      <c r="F12" s="124">
        <v>48651.39</v>
      </c>
    </row>
    <row r="13" spans="1:9" ht="15" customHeight="1">
      <c r="A13" s="65">
        <v>8</v>
      </c>
      <c r="B13" s="288"/>
      <c r="C13" s="23" t="s">
        <v>18</v>
      </c>
      <c r="D13" s="123">
        <v>0</v>
      </c>
      <c r="E13" s="123">
        <v>0</v>
      </c>
      <c r="F13" s="124">
        <v>0</v>
      </c>
    </row>
    <row r="14" spans="1:9" ht="15" customHeight="1">
      <c r="A14" s="65">
        <v>9</v>
      </c>
      <c r="B14" s="288" t="s">
        <v>146</v>
      </c>
      <c r="C14" s="11" t="s">
        <v>17</v>
      </c>
      <c r="D14" s="125">
        <v>7</v>
      </c>
      <c r="E14" s="125"/>
      <c r="F14" s="126">
        <v>5</v>
      </c>
      <c r="I14" s="12"/>
    </row>
    <row r="15" spans="1:9" ht="15" customHeight="1">
      <c r="A15" s="65">
        <v>10</v>
      </c>
      <c r="B15" s="288"/>
      <c r="C15" s="11" t="s">
        <v>147</v>
      </c>
      <c r="D15" s="119">
        <f>D16+D18+D20</f>
        <v>10378107.619643999</v>
      </c>
      <c r="E15" s="119">
        <f>E16+E18+E20</f>
        <v>0</v>
      </c>
      <c r="F15" s="120">
        <f>F16+F18+F20</f>
        <v>1916445.8267028572</v>
      </c>
    </row>
    <row r="16" spans="1:9" ht="15" customHeight="1">
      <c r="A16" s="65">
        <v>11</v>
      </c>
      <c r="B16" s="288"/>
      <c r="C16" s="22" t="s">
        <v>94</v>
      </c>
      <c r="D16" s="125">
        <v>0</v>
      </c>
      <c r="E16" s="125">
        <v>0</v>
      </c>
      <c r="F16" s="126">
        <v>667000</v>
      </c>
    </row>
    <row r="17" spans="1:6" ht="15" customHeight="1">
      <c r="A17" s="65">
        <v>12</v>
      </c>
      <c r="B17" s="288"/>
      <c r="C17" s="23" t="s">
        <v>18</v>
      </c>
      <c r="D17" s="123">
        <v>0</v>
      </c>
      <c r="E17" s="123">
        <v>0</v>
      </c>
      <c r="F17" s="124">
        <v>400200</v>
      </c>
    </row>
    <row r="18" spans="1:6" ht="30" customHeight="1">
      <c r="A18" s="65">
        <v>13</v>
      </c>
      <c r="B18" s="288"/>
      <c r="C18" s="22" t="s">
        <v>19</v>
      </c>
      <c r="D18" s="125">
        <v>10378107.619643999</v>
      </c>
      <c r="E18" s="125">
        <v>0</v>
      </c>
      <c r="F18" s="126">
        <v>1249445.8267028572</v>
      </c>
    </row>
    <row r="19" spans="1:6" ht="15" customHeight="1">
      <c r="A19" s="65">
        <v>14</v>
      </c>
      <c r="B19" s="288"/>
      <c r="C19" s="23" t="s">
        <v>18</v>
      </c>
      <c r="D19" s="125">
        <v>10378107.619643999</v>
      </c>
      <c r="E19" s="125">
        <v>0</v>
      </c>
      <c r="F19" s="126">
        <v>1249445.8267028572</v>
      </c>
    </row>
    <row r="20" spans="1:6" ht="15" customHeight="1">
      <c r="A20" s="65">
        <v>15</v>
      </c>
      <c r="B20" s="288"/>
      <c r="C20" s="22" t="s">
        <v>127</v>
      </c>
      <c r="D20" s="125">
        <v>0</v>
      </c>
      <c r="E20" s="125">
        <v>0</v>
      </c>
      <c r="F20" s="126">
        <v>0</v>
      </c>
    </row>
    <row r="21" spans="1:6" ht="15" customHeight="1">
      <c r="A21" s="65">
        <v>16</v>
      </c>
      <c r="B21" s="288"/>
      <c r="C21" s="23" t="s">
        <v>18</v>
      </c>
      <c r="D21" s="125"/>
      <c r="E21" s="125"/>
      <c r="F21" s="126"/>
    </row>
    <row r="22" spans="1:6" ht="15" customHeight="1" thickBot="1">
      <c r="A22" s="66">
        <v>17</v>
      </c>
      <c r="B22" s="289" t="s">
        <v>97</v>
      </c>
      <c r="C22" s="289"/>
      <c r="D22" s="121">
        <f>D7+D15</f>
        <v>29101901.469643995</v>
      </c>
      <c r="E22" s="121">
        <f>E7+E15</f>
        <v>2536182.58</v>
      </c>
      <c r="F22" s="122">
        <f>F7+F15</f>
        <v>3171097.2167028571</v>
      </c>
    </row>
    <row r="30" spans="1:6">
      <c r="D30" s="135"/>
      <c r="E30" s="135"/>
      <c r="F30" s="135"/>
    </row>
    <row r="31" spans="1:6">
      <c r="D31" s="135"/>
      <c r="E31" s="135"/>
      <c r="F31" s="135"/>
    </row>
    <row r="32" spans="1:6">
      <c r="D32" s="135"/>
      <c r="E32" s="135"/>
      <c r="F32" s="135"/>
    </row>
  </sheetData>
  <mergeCells count="3">
    <mergeCell ref="B6:B13"/>
    <mergeCell ref="B14:B21"/>
    <mergeCell ref="B22:C22"/>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1" sqref="B1: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56</v>
      </c>
      <c r="B1" s="194" t="s">
        <v>190</v>
      </c>
    </row>
    <row r="2" spans="1:12">
      <c r="A2" s="3" t="s">
        <v>57</v>
      </c>
      <c r="B2" s="197">
        <v>44196</v>
      </c>
      <c r="C2" s="24"/>
      <c r="D2" s="24"/>
      <c r="E2" s="24"/>
      <c r="F2" s="24"/>
      <c r="G2" s="24"/>
      <c r="H2" s="24"/>
      <c r="I2" s="24"/>
      <c r="J2" s="24"/>
      <c r="K2" s="24"/>
      <c r="L2" s="24"/>
    </row>
    <row r="3" spans="1:12">
      <c r="B3" s="24"/>
      <c r="C3" s="24"/>
      <c r="D3" s="24"/>
      <c r="E3" s="24"/>
      <c r="F3" s="24"/>
      <c r="G3" s="24"/>
      <c r="H3" s="24"/>
      <c r="I3" s="24"/>
      <c r="J3" s="24"/>
      <c r="K3" s="24"/>
      <c r="L3" s="24"/>
    </row>
    <row r="4" spans="1:12" ht="13.5" thickBot="1">
      <c r="A4" s="107" t="s">
        <v>153</v>
      </c>
      <c r="B4" s="24" t="s">
        <v>105</v>
      </c>
      <c r="C4" s="25"/>
      <c r="D4" s="25"/>
      <c r="E4" s="25"/>
      <c r="F4" s="25"/>
      <c r="G4" s="25"/>
      <c r="H4" s="25"/>
      <c r="I4" s="25"/>
      <c r="J4" s="25"/>
      <c r="K4" s="25"/>
      <c r="L4" s="25"/>
    </row>
    <row r="5" spans="1:12" ht="28.5">
      <c r="A5" s="17"/>
      <c r="B5" s="48"/>
      <c r="C5" s="86" t="s">
        <v>138</v>
      </c>
      <c r="D5" s="86" t="s">
        <v>139</v>
      </c>
      <c r="E5" s="87" t="s">
        <v>108</v>
      </c>
      <c r="F5" s="25"/>
      <c r="G5" s="25"/>
      <c r="H5" s="25"/>
      <c r="I5" s="25"/>
      <c r="J5" s="25"/>
      <c r="K5" s="25"/>
      <c r="L5" s="25"/>
    </row>
    <row r="6" spans="1:12">
      <c r="A6" s="290" t="s">
        <v>21</v>
      </c>
      <c r="B6" s="89" t="s">
        <v>17</v>
      </c>
      <c r="C6" s="111"/>
      <c r="D6" s="111"/>
      <c r="E6" s="112"/>
      <c r="F6" s="25"/>
      <c r="G6" s="25"/>
      <c r="H6" s="25"/>
      <c r="I6" s="25"/>
      <c r="J6" s="25"/>
      <c r="K6" s="25"/>
      <c r="L6" s="25"/>
    </row>
    <row r="7" spans="1:12" ht="14.25">
      <c r="A7" s="290"/>
      <c r="B7" s="88" t="s">
        <v>96</v>
      </c>
      <c r="C7" s="111"/>
      <c r="D7" s="111"/>
      <c r="E7" s="112"/>
      <c r="F7" s="25"/>
      <c r="G7" s="25"/>
      <c r="H7" s="25"/>
      <c r="I7" s="25"/>
      <c r="J7" s="25"/>
      <c r="K7" s="25"/>
      <c r="L7" s="25"/>
    </row>
    <row r="8" spans="1:12" ht="14.25">
      <c r="A8" s="290" t="s">
        <v>64</v>
      </c>
      <c r="B8" s="88" t="s">
        <v>17</v>
      </c>
      <c r="C8" s="111"/>
      <c r="D8" s="111"/>
      <c r="E8" s="112"/>
      <c r="F8" s="25"/>
      <c r="G8" s="25"/>
      <c r="H8" s="25"/>
      <c r="I8" s="25"/>
      <c r="J8" s="25"/>
      <c r="K8" s="25"/>
      <c r="L8" s="25"/>
    </row>
    <row r="9" spans="1:12" ht="14.25">
      <c r="A9" s="290"/>
      <c r="B9" s="88" t="s">
        <v>15</v>
      </c>
      <c r="C9" s="127">
        <f>C10+C11+C12+C13</f>
        <v>0</v>
      </c>
      <c r="D9" s="127">
        <f>D10+D11+D12+D13</f>
        <v>0</v>
      </c>
      <c r="E9" s="127">
        <f>E10+E11+E12+E13</f>
        <v>0</v>
      </c>
      <c r="F9" s="25"/>
      <c r="G9" s="25"/>
      <c r="H9" s="25"/>
      <c r="I9" s="25"/>
      <c r="J9" s="25"/>
      <c r="K9" s="25"/>
      <c r="L9" s="25"/>
    </row>
    <row r="10" spans="1:12" ht="14.25">
      <c r="A10" s="290"/>
      <c r="B10" s="90" t="s">
        <v>22</v>
      </c>
      <c r="C10" s="111"/>
      <c r="D10" s="111"/>
      <c r="E10" s="112"/>
      <c r="F10" s="25"/>
      <c r="G10" s="25"/>
      <c r="H10" s="25"/>
      <c r="I10" s="25"/>
      <c r="J10" s="25"/>
      <c r="K10" s="25"/>
      <c r="L10" s="25"/>
    </row>
    <row r="11" spans="1:12" ht="14.25">
      <c r="A11" s="290"/>
      <c r="B11" s="90" t="s">
        <v>133</v>
      </c>
      <c r="C11" s="111"/>
      <c r="D11" s="111"/>
      <c r="E11" s="112"/>
      <c r="F11" s="25"/>
      <c r="G11" s="25"/>
      <c r="H11" s="25"/>
      <c r="I11" s="25"/>
      <c r="J11" s="25"/>
      <c r="K11" s="25"/>
      <c r="L11" s="25"/>
    </row>
    <row r="12" spans="1:12" ht="28.5">
      <c r="A12" s="290"/>
      <c r="B12" s="90" t="s">
        <v>134</v>
      </c>
      <c r="C12" s="111"/>
      <c r="D12" s="111"/>
      <c r="E12" s="112"/>
      <c r="F12" s="25"/>
      <c r="G12" s="25"/>
      <c r="H12" s="25"/>
      <c r="I12" s="25"/>
      <c r="J12" s="25"/>
      <c r="K12" s="25"/>
      <c r="L12" s="25"/>
    </row>
    <row r="13" spans="1:12" ht="14.25">
      <c r="A13" s="290"/>
      <c r="B13" s="90" t="s">
        <v>135</v>
      </c>
      <c r="C13" s="111"/>
      <c r="D13" s="111"/>
      <c r="E13" s="112"/>
      <c r="F13" s="25"/>
      <c r="G13" s="25"/>
      <c r="H13" s="25"/>
      <c r="I13" s="25"/>
      <c r="J13" s="25"/>
      <c r="K13" s="25"/>
      <c r="L13" s="25"/>
    </row>
    <row r="14" spans="1:12" ht="14.25">
      <c r="A14" s="290" t="s">
        <v>137</v>
      </c>
      <c r="B14" s="88" t="s">
        <v>17</v>
      </c>
      <c r="C14" s="111"/>
      <c r="D14" s="111"/>
      <c r="E14" s="112"/>
      <c r="F14" s="25"/>
      <c r="G14" s="25"/>
      <c r="H14" s="25"/>
      <c r="I14" s="25"/>
      <c r="J14" s="25"/>
      <c r="K14" s="25"/>
      <c r="L14" s="25"/>
    </row>
    <row r="15" spans="1:12" ht="14.25">
      <c r="A15" s="290"/>
      <c r="B15" s="88" t="s">
        <v>15</v>
      </c>
      <c r="C15" s="127">
        <f>C16+C17+C18+C19</f>
        <v>0</v>
      </c>
      <c r="D15" s="127">
        <f>D16+D17+D18+D19</f>
        <v>0</v>
      </c>
      <c r="E15" s="127">
        <f>E16+E17+E18+E19</f>
        <v>0</v>
      </c>
      <c r="F15" s="25"/>
      <c r="G15" s="25"/>
      <c r="H15" s="25"/>
      <c r="I15" s="25"/>
      <c r="J15" s="25"/>
      <c r="K15" s="25"/>
      <c r="L15" s="25"/>
    </row>
    <row r="16" spans="1:12" ht="14.25">
      <c r="A16" s="290"/>
      <c r="B16" s="90" t="s">
        <v>22</v>
      </c>
      <c r="C16" s="111"/>
      <c r="D16" s="111"/>
      <c r="E16" s="112"/>
      <c r="F16" s="25"/>
      <c r="G16" s="25"/>
      <c r="H16" s="25"/>
      <c r="I16" s="25"/>
      <c r="J16" s="25"/>
      <c r="K16" s="25"/>
      <c r="L16" s="25"/>
    </row>
    <row r="17" spans="1:12" ht="14.25">
      <c r="A17" s="291"/>
      <c r="B17" s="94" t="s">
        <v>133</v>
      </c>
      <c r="C17" s="128"/>
      <c r="D17" s="128"/>
      <c r="E17" s="129"/>
      <c r="F17" s="25"/>
      <c r="G17" s="25"/>
      <c r="H17" s="25"/>
      <c r="I17" s="25"/>
      <c r="J17" s="25"/>
      <c r="K17" s="25"/>
      <c r="L17" s="25"/>
    </row>
    <row r="18" spans="1:12" ht="28.5">
      <c r="A18" s="291"/>
      <c r="B18" s="94" t="s">
        <v>134</v>
      </c>
      <c r="C18" s="128"/>
      <c r="D18" s="128"/>
      <c r="E18" s="129"/>
      <c r="F18" s="25"/>
      <c r="G18" s="25"/>
      <c r="H18" s="25"/>
      <c r="I18" s="25"/>
      <c r="J18" s="25"/>
      <c r="K18" s="25"/>
      <c r="L18" s="25"/>
    </row>
    <row r="19" spans="1:12" ht="15" thickBot="1">
      <c r="A19" s="292"/>
      <c r="B19" s="91" t="s">
        <v>135</v>
      </c>
      <c r="C19" s="113"/>
      <c r="D19" s="113"/>
      <c r="E19" s="114"/>
      <c r="F19" s="25"/>
      <c r="G19" s="25"/>
      <c r="H19" s="25"/>
      <c r="I19" s="25"/>
      <c r="J19" s="25"/>
      <c r="K19" s="25"/>
      <c r="L19" s="25"/>
    </row>
    <row r="20" spans="1:12">
      <c r="A20" s="24"/>
      <c r="B20" s="25"/>
      <c r="C20" s="25"/>
      <c r="D20" s="25"/>
      <c r="E20" s="25"/>
      <c r="F20" s="25"/>
      <c r="G20" s="25"/>
      <c r="H20" s="25"/>
      <c r="I20" s="25"/>
      <c r="J20" s="25"/>
      <c r="K20" s="25"/>
      <c r="L20" s="25"/>
    </row>
  </sheetData>
  <mergeCells count="3">
    <mergeCell ref="A6:A7"/>
    <mergeCell ref="A8:A13"/>
    <mergeCell ref="A14:A1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D29" sqref="D29"/>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56</v>
      </c>
      <c r="B1" s="194" t="s">
        <v>190</v>
      </c>
    </row>
    <row r="2" spans="1:7">
      <c r="A2" s="3" t="s">
        <v>57</v>
      </c>
      <c r="B2" s="197">
        <v>44196</v>
      </c>
    </row>
    <row r="3" spans="1:7">
      <c r="B3" s="10"/>
    </row>
    <row r="4" spans="1:7" ht="13.5" thickBot="1">
      <c r="A4" s="107" t="s">
        <v>154</v>
      </c>
      <c r="B4" s="70" t="s">
        <v>107</v>
      </c>
    </row>
    <row r="5" spans="1:7" s="10" customFormat="1" ht="14.25">
      <c r="A5" s="67"/>
      <c r="B5" s="50"/>
      <c r="C5" s="68" t="s">
        <v>0</v>
      </c>
      <c r="D5" s="30" t="s">
        <v>1</v>
      </c>
      <c r="E5" s="30" t="s">
        <v>2</v>
      </c>
      <c r="F5" s="30" t="s">
        <v>3</v>
      </c>
      <c r="G5" s="29" t="s">
        <v>4</v>
      </c>
    </row>
    <row r="6" spans="1:7" ht="71.25">
      <c r="A6" s="69"/>
      <c r="B6" s="26"/>
      <c r="C6" s="92" t="s">
        <v>163</v>
      </c>
      <c r="D6" s="85" t="s">
        <v>164</v>
      </c>
      <c r="E6" s="85" t="s">
        <v>166</v>
      </c>
      <c r="F6" s="85" t="s">
        <v>165</v>
      </c>
      <c r="G6" s="93" t="s">
        <v>25</v>
      </c>
    </row>
    <row r="7" spans="1:7" ht="14.25">
      <c r="A7" s="69">
        <v>1</v>
      </c>
      <c r="B7" s="95" t="s">
        <v>138</v>
      </c>
      <c r="C7" s="130">
        <f>SUM(C8:C11)</f>
        <v>73972840.233520269</v>
      </c>
      <c r="D7" s="130">
        <f t="shared" ref="D7:G7" si="0">SUM(D8:D11)</f>
        <v>73972840.233520269</v>
      </c>
      <c r="E7" s="130">
        <f t="shared" si="0"/>
        <v>0</v>
      </c>
      <c r="F7" s="130">
        <f t="shared" si="0"/>
        <v>0</v>
      </c>
      <c r="G7" s="130">
        <f t="shared" si="0"/>
        <v>11145663.458866667</v>
      </c>
    </row>
    <row r="8" spans="1:7" ht="14.25">
      <c r="A8" s="69">
        <v>2</v>
      </c>
      <c r="B8" s="27" t="s">
        <v>23</v>
      </c>
      <c r="C8" s="132"/>
      <c r="D8" s="133"/>
      <c r="E8" s="133"/>
      <c r="F8" s="133"/>
      <c r="G8" s="134"/>
    </row>
    <row r="9" spans="1:7" ht="14.25">
      <c r="A9" s="69">
        <v>3</v>
      </c>
      <c r="B9" s="27" t="s">
        <v>24</v>
      </c>
      <c r="C9" s="132">
        <v>73972840.233520269</v>
      </c>
      <c r="D9" s="133">
        <v>73972840.233520269</v>
      </c>
      <c r="E9" s="133">
        <v>0</v>
      </c>
      <c r="F9" s="133">
        <v>0</v>
      </c>
      <c r="G9" s="134">
        <v>11145663.458866667</v>
      </c>
    </row>
    <row r="10" spans="1:7" ht="14.25">
      <c r="A10" s="69">
        <v>4</v>
      </c>
      <c r="B10" s="28" t="s">
        <v>131</v>
      </c>
      <c r="C10" s="132"/>
      <c r="D10" s="133"/>
      <c r="E10" s="133"/>
      <c r="F10" s="133"/>
      <c r="G10" s="134"/>
    </row>
    <row r="11" spans="1:7" ht="14.25">
      <c r="A11" s="69">
        <v>5</v>
      </c>
      <c r="B11" s="27" t="s">
        <v>132</v>
      </c>
      <c r="C11" s="132"/>
      <c r="D11" s="133"/>
      <c r="E11" s="133"/>
      <c r="F11" s="133"/>
      <c r="G11" s="134"/>
    </row>
    <row r="12" spans="1:7" ht="14.25">
      <c r="A12" s="69">
        <v>6</v>
      </c>
      <c r="B12" s="11" t="s">
        <v>139</v>
      </c>
      <c r="C12" s="117">
        <f>SUM(C13:C16)</f>
        <v>0</v>
      </c>
      <c r="D12" s="117">
        <f>SUM(D13:D16)</f>
        <v>0</v>
      </c>
      <c r="E12" s="117">
        <f>SUM(E13:E16)</f>
        <v>0</v>
      </c>
      <c r="F12" s="117">
        <f>SUM(F13:F16)</f>
        <v>0</v>
      </c>
      <c r="G12" s="118">
        <f>SUM(G13:G16)</f>
        <v>0</v>
      </c>
    </row>
    <row r="13" spans="1:7" ht="14.25">
      <c r="A13" s="69">
        <v>7</v>
      </c>
      <c r="B13" s="27" t="s">
        <v>23</v>
      </c>
      <c r="C13" s="123"/>
      <c r="D13" s="123"/>
      <c r="E13" s="123"/>
      <c r="F13" s="123"/>
      <c r="G13" s="124"/>
    </row>
    <row r="14" spans="1:7" ht="14.25">
      <c r="A14" s="69">
        <v>8</v>
      </c>
      <c r="B14" s="27" t="s">
        <v>24</v>
      </c>
      <c r="C14" s="123"/>
      <c r="D14" s="123"/>
      <c r="E14" s="123"/>
      <c r="F14" s="123"/>
      <c r="G14" s="124"/>
    </row>
    <row r="15" spans="1:7" ht="14.25">
      <c r="A15" s="69">
        <v>9</v>
      </c>
      <c r="B15" s="28" t="s">
        <v>131</v>
      </c>
      <c r="C15" s="123"/>
      <c r="D15" s="123"/>
      <c r="E15" s="123"/>
      <c r="F15" s="123"/>
      <c r="G15" s="124"/>
    </row>
    <row r="16" spans="1:7" ht="14.25">
      <c r="A16" s="69">
        <v>10</v>
      </c>
      <c r="B16" s="27" t="s">
        <v>132</v>
      </c>
      <c r="C16" s="123"/>
      <c r="D16" s="123"/>
      <c r="E16" s="123"/>
      <c r="F16" s="123"/>
      <c r="G16" s="124"/>
    </row>
    <row r="17" spans="1:7" ht="14.25">
      <c r="A17" s="69">
        <v>11</v>
      </c>
      <c r="B17" s="11" t="s">
        <v>89</v>
      </c>
      <c r="C17" s="117">
        <f>SUM(C18:C21)</f>
        <v>5892875.8483761912</v>
      </c>
      <c r="D17" s="117">
        <f>SUM(D18:D21)</f>
        <v>5892875.8483761912</v>
      </c>
      <c r="E17" s="117">
        <f>SUM(E18:E21)</f>
        <v>0</v>
      </c>
      <c r="F17" s="117">
        <f>SUM(F18:F21)</f>
        <v>0</v>
      </c>
      <c r="G17" s="118">
        <f>SUM(G18:G21)</f>
        <v>1458271.459666667</v>
      </c>
    </row>
    <row r="18" spans="1:7" ht="14.25">
      <c r="A18" s="69">
        <v>12</v>
      </c>
      <c r="B18" s="27" t="s">
        <v>23</v>
      </c>
      <c r="C18" s="123">
        <v>1070076.4423999998</v>
      </c>
      <c r="D18" s="123">
        <v>1070076.4423999998</v>
      </c>
      <c r="E18" s="123" t="s">
        <v>11</v>
      </c>
      <c r="F18" s="123">
        <v>0</v>
      </c>
      <c r="G18" s="124">
        <v>0</v>
      </c>
    </row>
    <row r="19" spans="1:7" ht="14.25">
      <c r="A19" s="69">
        <v>13</v>
      </c>
      <c r="B19" s="27" t="s">
        <v>24</v>
      </c>
      <c r="C19" s="123">
        <v>4822799.4059761912</v>
      </c>
      <c r="D19" s="123">
        <v>4822799.4059761912</v>
      </c>
      <c r="E19" s="123">
        <v>0</v>
      </c>
      <c r="F19" s="123">
        <v>0</v>
      </c>
      <c r="G19" s="124">
        <v>1458271.459666667</v>
      </c>
    </row>
    <row r="20" spans="1:7" ht="14.25">
      <c r="A20" s="69">
        <v>14</v>
      </c>
      <c r="B20" s="28" t="s">
        <v>131</v>
      </c>
      <c r="C20" s="123">
        <v>0</v>
      </c>
      <c r="D20" s="123">
        <v>0</v>
      </c>
      <c r="E20" s="123">
        <v>0</v>
      </c>
      <c r="F20" s="123">
        <v>0</v>
      </c>
      <c r="G20" s="124">
        <v>0</v>
      </c>
    </row>
    <row r="21" spans="1:7" ht="14.25">
      <c r="A21" s="69">
        <v>15</v>
      </c>
      <c r="B21" s="27" t="s">
        <v>132</v>
      </c>
      <c r="C21" s="123">
        <v>0</v>
      </c>
      <c r="D21" s="123">
        <v>0</v>
      </c>
      <c r="E21" s="123">
        <v>0</v>
      </c>
      <c r="F21" s="123">
        <v>0</v>
      </c>
      <c r="G21" s="124">
        <v>0</v>
      </c>
    </row>
    <row r="22" spans="1:7" ht="15" thickBot="1">
      <c r="A22" s="69">
        <v>16</v>
      </c>
      <c r="B22" s="44" t="s">
        <v>10</v>
      </c>
      <c r="C22" s="131">
        <f>C12+C17+C7</f>
        <v>79865716.081896454</v>
      </c>
      <c r="D22" s="131">
        <f t="shared" ref="D22:G22" si="1">D12+D17+D7</f>
        <v>79865716.081896454</v>
      </c>
      <c r="E22" s="131">
        <f t="shared" si="1"/>
        <v>0</v>
      </c>
      <c r="F22" s="131">
        <f t="shared" si="1"/>
        <v>0</v>
      </c>
      <c r="G22" s="131">
        <f t="shared" si="1"/>
        <v>12603934.918533335</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B31"/>
  <sheetViews>
    <sheetView workbookViewId="0">
      <pane xSplit="2" ySplit="8" topLeftCell="C9" activePane="bottomRight" state="frozen"/>
      <selection activeCell="L18" sqref="L18"/>
      <selection pane="topRight" activeCell="L18" sqref="L18"/>
      <selection pane="bottomLeft" activeCell="L18" sqref="L18"/>
      <selection pane="bottomRight" activeCell="B23" sqref="B23"/>
    </sheetView>
  </sheetViews>
  <sheetFormatPr defaultColWidth="9.140625" defaultRowHeight="12.75"/>
  <cols>
    <col min="1" max="1" width="10.5703125" style="3" bestFit="1" customWidth="1"/>
    <col min="2" max="2" width="40" style="3" customWidth="1"/>
    <col min="3" max="3" width="15" style="13" bestFit="1" customWidth="1"/>
    <col min="4" max="5" width="13.7109375" style="13" customWidth="1"/>
    <col min="6" max="6" width="16.28515625" style="13" customWidth="1"/>
    <col min="7" max="8" width="13.7109375" style="13" customWidth="1"/>
    <col min="9" max="9" width="17.5703125" style="13" customWidth="1"/>
    <col min="10" max="10" width="14.5703125" style="13" customWidth="1"/>
    <col min="11" max="13" width="13.7109375" style="13" customWidth="1"/>
    <col min="14" max="14" width="15" style="13" customWidth="1"/>
    <col min="15" max="16" width="13.7109375" style="13" customWidth="1"/>
    <col min="17" max="25" width="15.7109375" style="13" customWidth="1"/>
    <col min="26" max="26" width="10" style="13" bestFit="1" customWidth="1"/>
    <col min="27" max="16384" width="9.140625" style="3"/>
  </cols>
  <sheetData>
    <row r="1" spans="1:26">
      <c r="A1" s="3" t="s">
        <v>56</v>
      </c>
      <c r="B1" s="194" t="s">
        <v>190</v>
      </c>
    </row>
    <row r="2" spans="1:26">
      <c r="A2" s="3" t="s">
        <v>57</v>
      </c>
      <c r="B2" s="197">
        <v>44196</v>
      </c>
    </row>
    <row r="4" spans="1:26" ht="39" thickBot="1">
      <c r="A4" s="107" t="s">
        <v>155</v>
      </c>
      <c r="B4" s="41" t="s">
        <v>171</v>
      </c>
    </row>
    <row r="5" spans="1:26">
      <c r="A5" s="43"/>
      <c r="B5" s="45"/>
      <c r="C5" s="31" t="s">
        <v>0</v>
      </c>
      <c r="D5" s="31" t="s">
        <v>1</v>
      </c>
      <c r="E5" s="31" t="s">
        <v>2</v>
      </c>
      <c r="F5" s="31" t="s">
        <v>3</v>
      </c>
      <c r="G5" s="31" t="s">
        <v>4</v>
      </c>
      <c r="H5" s="31" t="s">
        <v>8</v>
      </c>
      <c r="I5" s="31" t="s">
        <v>81</v>
      </c>
      <c r="J5" s="31" t="s">
        <v>82</v>
      </c>
      <c r="K5" s="31" t="s">
        <v>83</v>
      </c>
      <c r="L5" s="31"/>
      <c r="M5" s="31" t="s">
        <v>84</v>
      </c>
      <c r="N5" s="31" t="s">
        <v>85</v>
      </c>
      <c r="O5" s="31" t="s">
        <v>86</v>
      </c>
      <c r="P5" s="32" t="s">
        <v>87</v>
      </c>
    </row>
    <row r="6" spans="1:26" ht="12.75" customHeight="1">
      <c r="A6" s="14"/>
      <c r="B6" s="5"/>
      <c r="C6" s="294" t="s">
        <v>172</v>
      </c>
      <c r="D6" s="294"/>
      <c r="E6" s="294"/>
      <c r="F6" s="296" t="s">
        <v>173</v>
      </c>
      <c r="G6" s="296"/>
      <c r="H6" s="296"/>
      <c r="I6" s="296"/>
      <c r="J6" s="296"/>
      <c r="K6" s="296"/>
      <c r="L6" s="296"/>
      <c r="M6" s="296"/>
      <c r="N6" s="295" t="s">
        <v>174</v>
      </c>
      <c r="O6" s="295"/>
      <c r="P6" s="293"/>
    </row>
    <row r="7" spans="1:26" ht="15" customHeight="1">
      <c r="A7" s="14"/>
      <c r="B7" s="5"/>
      <c r="C7" s="295" t="s">
        <v>175</v>
      </c>
      <c r="D7" s="295" t="s">
        <v>176</v>
      </c>
      <c r="E7" s="295" t="s">
        <v>177</v>
      </c>
      <c r="F7" s="295" t="s">
        <v>178</v>
      </c>
      <c r="G7" s="295"/>
      <c r="H7" s="295" t="s">
        <v>179</v>
      </c>
      <c r="I7" s="295" t="s">
        <v>180</v>
      </c>
      <c r="J7" s="295"/>
      <c r="K7" s="297" t="s">
        <v>181</v>
      </c>
      <c r="L7" s="297"/>
      <c r="M7" s="297"/>
      <c r="N7" s="294" t="s">
        <v>182</v>
      </c>
      <c r="O7" s="294" t="s">
        <v>183</v>
      </c>
      <c r="P7" s="293" t="s">
        <v>184</v>
      </c>
    </row>
    <row r="8" spans="1:26" ht="25.5">
      <c r="A8" s="14"/>
      <c r="B8" s="5"/>
      <c r="C8" s="295"/>
      <c r="D8" s="295"/>
      <c r="E8" s="295"/>
      <c r="F8" s="144" t="s">
        <v>185</v>
      </c>
      <c r="G8" s="144" t="s">
        <v>186</v>
      </c>
      <c r="H8" s="295"/>
      <c r="I8" s="144" t="s">
        <v>175</v>
      </c>
      <c r="J8" s="144" t="s">
        <v>176</v>
      </c>
      <c r="K8" s="145" t="s">
        <v>187</v>
      </c>
      <c r="L8" s="136" t="s">
        <v>188</v>
      </c>
      <c r="M8" s="145" t="s">
        <v>189</v>
      </c>
      <c r="N8" s="294"/>
      <c r="O8" s="294"/>
      <c r="P8" s="293"/>
    </row>
    <row r="9" spans="1:26">
      <c r="A9" s="47"/>
      <c r="B9" s="42" t="s">
        <v>16</v>
      </c>
      <c r="C9" s="137"/>
      <c r="D9" s="137"/>
      <c r="E9" s="137"/>
      <c r="F9" s="137"/>
      <c r="G9" s="137"/>
      <c r="H9" s="137"/>
      <c r="I9" s="137"/>
      <c r="J9" s="137"/>
      <c r="K9" s="137"/>
      <c r="L9" s="137"/>
      <c r="M9" s="137"/>
      <c r="N9" s="137"/>
      <c r="O9" s="137"/>
      <c r="P9" s="138"/>
      <c r="X9" s="146"/>
      <c r="Y9" s="146"/>
      <c r="Z9" s="146"/>
    </row>
    <row r="10" spans="1:26">
      <c r="A10" s="14">
        <v>1</v>
      </c>
      <c r="B10" s="40" t="s">
        <v>80</v>
      </c>
      <c r="C10" s="147">
        <f t="shared" ref="C10:P10" si="0">SUM(C11:C25)</f>
        <v>710168</v>
      </c>
      <c r="D10" s="147">
        <f t="shared" si="0"/>
        <v>420962</v>
      </c>
      <c r="E10" s="147">
        <f t="shared" si="0"/>
        <v>1131130</v>
      </c>
      <c r="F10" s="147">
        <f t="shared" si="0"/>
        <v>526460</v>
      </c>
      <c r="G10" s="147">
        <f t="shared" si="0"/>
        <v>0</v>
      </c>
      <c r="H10" s="147">
        <f t="shared" si="0"/>
        <v>168537</v>
      </c>
      <c r="I10" s="147">
        <f t="shared" si="0"/>
        <v>0</v>
      </c>
      <c r="J10" s="147">
        <f t="shared" si="0"/>
        <v>0</v>
      </c>
      <c r="K10" s="147">
        <f t="shared" si="0"/>
        <v>10158</v>
      </c>
      <c r="L10" s="147">
        <f t="shared" si="0"/>
        <v>32488</v>
      </c>
      <c r="M10" s="147">
        <f t="shared" si="0"/>
        <v>86423</v>
      </c>
      <c r="N10" s="147">
        <f t="shared" si="0"/>
        <v>1068091</v>
      </c>
      <c r="O10" s="147">
        <f t="shared" si="0"/>
        <v>480746</v>
      </c>
      <c r="P10" s="147">
        <f t="shared" si="0"/>
        <v>1548837</v>
      </c>
      <c r="X10" s="146"/>
      <c r="Y10" s="146"/>
      <c r="Z10" s="146"/>
    </row>
    <row r="11" spans="1:26">
      <c r="A11" s="14">
        <v>1.1000000000000001</v>
      </c>
      <c r="B11" s="5" t="s">
        <v>262</v>
      </c>
      <c r="C11" s="148">
        <v>0</v>
      </c>
      <c r="D11" s="148">
        <v>32880</v>
      </c>
      <c r="E11" s="147">
        <f t="shared" ref="E11:E25" si="1">C11+D11</f>
        <v>32880</v>
      </c>
      <c r="F11" s="148"/>
      <c r="G11" s="148"/>
      <c r="H11" s="148"/>
      <c r="I11" s="148"/>
      <c r="J11" s="148"/>
      <c r="K11" s="149"/>
      <c r="L11" s="149"/>
      <c r="M11" s="149"/>
      <c r="N11" s="147">
        <f t="shared" ref="N11:N12" si="2">C11+F11-H11-I11</f>
        <v>0</v>
      </c>
      <c r="O11" s="147">
        <f t="shared" ref="O11:O17" si="3">D11+G11+H11-J11+K11-M11-L11</f>
        <v>32880</v>
      </c>
      <c r="P11" s="150">
        <f t="shared" ref="P11:P17" si="4">N11+O11</f>
        <v>32880</v>
      </c>
      <c r="Q11" s="151"/>
      <c r="R11" s="151"/>
      <c r="S11" s="151"/>
      <c r="T11" s="151"/>
      <c r="U11" s="151"/>
      <c r="V11" s="151"/>
      <c r="W11" s="151"/>
      <c r="X11" s="151"/>
      <c r="Y11" s="151"/>
      <c r="Z11" s="146"/>
    </row>
    <row r="12" spans="1:26">
      <c r="A12" s="14">
        <v>1.2</v>
      </c>
      <c r="B12" s="5" t="s">
        <v>264</v>
      </c>
      <c r="C12" s="148">
        <v>0</v>
      </c>
      <c r="D12" s="148">
        <v>24000</v>
      </c>
      <c r="E12" s="147">
        <f t="shared" si="1"/>
        <v>24000</v>
      </c>
      <c r="F12" s="148"/>
      <c r="G12" s="148"/>
      <c r="H12" s="148"/>
      <c r="I12" s="148"/>
      <c r="J12" s="148"/>
      <c r="K12" s="149">
        <v>6000</v>
      </c>
      <c r="L12" s="149"/>
      <c r="M12" s="149"/>
      <c r="N12" s="147">
        <f t="shared" si="2"/>
        <v>0</v>
      </c>
      <c r="O12" s="147">
        <f t="shared" si="3"/>
        <v>30000</v>
      </c>
      <c r="P12" s="150">
        <f t="shared" si="4"/>
        <v>30000</v>
      </c>
      <c r="Q12" s="151"/>
      <c r="R12" s="151"/>
      <c r="S12" s="151"/>
      <c r="T12" s="151"/>
      <c r="U12" s="151"/>
      <c r="V12" s="151"/>
      <c r="W12" s="151"/>
      <c r="X12" s="151"/>
      <c r="Y12" s="151"/>
      <c r="Z12" s="146"/>
    </row>
    <row r="13" spans="1:26">
      <c r="A13" s="14">
        <v>1.3</v>
      </c>
      <c r="B13" s="5" t="s">
        <v>263</v>
      </c>
      <c r="C13" s="148">
        <v>0</v>
      </c>
      <c r="D13" s="148">
        <v>5000</v>
      </c>
      <c r="E13" s="147">
        <f t="shared" si="1"/>
        <v>5000</v>
      </c>
      <c r="F13" s="148"/>
      <c r="G13" s="148"/>
      <c r="H13" s="148"/>
      <c r="I13" s="148"/>
      <c r="J13" s="148"/>
      <c r="K13" s="149"/>
      <c r="L13" s="149"/>
      <c r="M13" s="149"/>
      <c r="N13" s="147">
        <f>C13+F13-H13-I13</f>
        <v>0</v>
      </c>
      <c r="O13" s="147">
        <f t="shared" si="3"/>
        <v>5000</v>
      </c>
      <c r="P13" s="150">
        <f t="shared" si="4"/>
        <v>5000</v>
      </c>
      <c r="Q13" s="151"/>
      <c r="R13" s="151"/>
      <c r="S13" s="151"/>
      <c r="T13" s="151"/>
      <c r="U13" s="151"/>
      <c r="V13" s="151"/>
      <c r="W13" s="151"/>
      <c r="X13" s="151"/>
      <c r="Y13" s="151"/>
      <c r="Z13" s="146"/>
    </row>
    <row r="14" spans="1:26">
      <c r="A14" s="14">
        <v>1.4</v>
      </c>
      <c r="B14" s="5" t="s">
        <v>265</v>
      </c>
      <c r="C14" s="148">
        <v>0</v>
      </c>
      <c r="D14" s="148">
        <v>800</v>
      </c>
      <c r="E14" s="147">
        <f t="shared" si="1"/>
        <v>800</v>
      </c>
      <c r="F14" s="148"/>
      <c r="G14" s="148"/>
      <c r="H14" s="148"/>
      <c r="I14" s="148"/>
      <c r="J14" s="148"/>
      <c r="K14" s="149"/>
      <c r="L14" s="149"/>
      <c r="M14" s="149">
        <v>800</v>
      </c>
      <c r="N14" s="147">
        <f t="shared" ref="N14:N15" si="5">C14+F14-H14-I14</f>
        <v>0</v>
      </c>
      <c r="O14" s="147">
        <f t="shared" si="3"/>
        <v>0</v>
      </c>
      <c r="P14" s="150">
        <f t="shared" si="4"/>
        <v>0</v>
      </c>
      <c r="Q14" s="151"/>
      <c r="R14" s="151"/>
      <c r="S14" s="151"/>
      <c r="T14" s="151"/>
      <c r="U14" s="151"/>
      <c r="V14" s="151"/>
      <c r="W14" s="151"/>
      <c r="X14" s="151"/>
      <c r="Y14" s="151"/>
      <c r="Z14" s="146"/>
    </row>
    <row r="15" spans="1:26">
      <c r="A15" s="14">
        <v>1.5</v>
      </c>
      <c r="B15" s="5" t="s">
        <v>266</v>
      </c>
      <c r="C15" s="148">
        <v>0</v>
      </c>
      <c r="D15" s="148">
        <v>0</v>
      </c>
      <c r="E15" s="147">
        <f t="shared" si="1"/>
        <v>0</v>
      </c>
      <c r="F15" s="148"/>
      <c r="G15" s="148"/>
      <c r="H15" s="148"/>
      <c r="I15" s="148"/>
      <c r="J15" s="148"/>
      <c r="K15" s="149"/>
      <c r="L15" s="149"/>
      <c r="M15" s="149"/>
      <c r="N15" s="147">
        <f t="shared" si="5"/>
        <v>0</v>
      </c>
      <c r="O15" s="147">
        <f t="shared" si="3"/>
        <v>0</v>
      </c>
      <c r="P15" s="150">
        <f t="shared" si="4"/>
        <v>0</v>
      </c>
      <c r="Q15" s="151"/>
      <c r="R15" s="151"/>
      <c r="S15" s="151"/>
      <c r="T15" s="151"/>
      <c r="U15" s="151"/>
      <c r="V15" s="151"/>
      <c r="W15" s="151"/>
      <c r="X15" s="151"/>
      <c r="Y15" s="151"/>
      <c r="Z15" s="146"/>
    </row>
    <row r="16" spans="1:26">
      <c r="A16" s="14">
        <v>1.6</v>
      </c>
      <c r="B16" s="5" t="s">
        <v>267</v>
      </c>
      <c r="C16" s="148">
        <v>0</v>
      </c>
      <c r="D16" s="148">
        <v>0</v>
      </c>
      <c r="E16" s="147">
        <f t="shared" si="1"/>
        <v>0</v>
      </c>
      <c r="F16" s="148"/>
      <c r="G16" s="148"/>
      <c r="H16" s="148"/>
      <c r="I16" s="148"/>
      <c r="J16" s="148"/>
      <c r="K16" s="149"/>
      <c r="L16" s="149"/>
      <c r="M16" s="149"/>
      <c r="N16" s="147"/>
      <c r="O16" s="147">
        <f t="shared" si="3"/>
        <v>0</v>
      </c>
      <c r="P16" s="150">
        <f t="shared" si="4"/>
        <v>0</v>
      </c>
      <c r="Q16" s="151"/>
      <c r="R16" s="151"/>
      <c r="S16" s="151"/>
      <c r="T16" s="151"/>
      <c r="U16" s="151"/>
      <c r="V16" s="151"/>
      <c r="W16" s="151"/>
      <c r="X16" s="151"/>
      <c r="Y16" s="151"/>
      <c r="Z16" s="146"/>
    </row>
    <row r="17" spans="1:28">
      <c r="A17" s="14">
        <v>1.7</v>
      </c>
      <c r="B17" s="5" t="s">
        <v>268</v>
      </c>
      <c r="C17" s="148">
        <v>0</v>
      </c>
      <c r="D17" s="148">
        <v>0</v>
      </c>
      <c r="E17" s="147">
        <f t="shared" si="1"/>
        <v>0</v>
      </c>
      <c r="F17" s="148"/>
      <c r="G17" s="148"/>
      <c r="H17" s="148"/>
      <c r="I17" s="148"/>
      <c r="J17" s="148"/>
      <c r="K17" s="149"/>
      <c r="L17" s="149"/>
      <c r="M17" s="149"/>
      <c r="N17" s="147"/>
      <c r="O17" s="147">
        <f t="shared" si="3"/>
        <v>0</v>
      </c>
      <c r="P17" s="150">
        <f t="shared" si="4"/>
        <v>0</v>
      </c>
      <c r="Q17" s="151"/>
      <c r="R17" s="151"/>
      <c r="S17" s="151"/>
      <c r="T17" s="151"/>
      <c r="U17" s="151"/>
      <c r="V17" s="151"/>
      <c r="W17" s="151"/>
      <c r="X17" s="151"/>
      <c r="Y17" s="151"/>
      <c r="Z17" s="146"/>
    </row>
    <row r="18" spans="1:28">
      <c r="A18" s="14"/>
      <c r="B18" s="5"/>
      <c r="C18" s="148"/>
      <c r="D18" s="148"/>
      <c r="E18" s="147"/>
      <c r="F18" s="148"/>
      <c r="G18" s="148"/>
      <c r="H18" s="148"/>
      <c r="I18" s="148"/>
      <c r="J18" s="148"/>
      <c r="K18" s="149"/>
      <c r="L18" s="149"/>
      <c r="M18" s="149"/>
      <c r="N18" s="147"/>
      <c r="O18" s="147"/>
      <c r="P18" s="150"/>
      <c r="X18" s="146"/>
      <c r="Y18" s="146"/>
      <c r="Z18" s="146"/>
    </row>
    <row r="19" spans="1:28">
      <c r="A19" s="14">
        <v>1.8</v>
      </c>
      <c r="B19" s="5" t="s">
        <v>269</v>
      </c>
      <c r="C19" s="148">
        <v>69247</v>
      </c>
      <c r="D19" s="148">
        <v>140266</v>
      </c>
      <c r="E19" s="147">
        <f t="shared" si="1"/>
        <v>209513</v>
      </c>
      <c r="F19" s="152">
        <v>161460</v>
      </c>
      <c r="G19" s="148"/>
      <c r="H19" s="152">
        <v>0</v>
      </c>
      <c r="I19" s="148"/>
      <c r="J19" s="148"/>
      <c r="K19" s="152">
        <v>0</v>
      </c>
      <c r="L19" s="152">
        <v>0</v>
      </c>
      <c r="M19" s="152">
        <v>0</v>
      </c>
      <c r="N19" s="147">
        <f t="shared" ref="N19:N24" si="6">C19+F19-H19-I19</f>
        <v>230707</v>
      </c>
      <c r="O19" s="147">
        <f>D19+G19+H19-J19+K19-M19-L19</f>
        <v>140266</v>
      </c>
      <c r="P19" s="150">
        <f t="shared" ref="P19:P25" si="7">N19+O19</f>
        <v>370973</v>
      </c>
      <c r="Q19" s="151"/>
      <c r="R19" s="151"/>
      <c r="S19" s="151"/>
      <c r="T19" s="151"/>
      <c r="U19" s="151"/>
      <c r="V19" s="151"/>
      <c r="W19" s="151"/>
      <c r="X19" s="151"/>
      <c r="Y19" s="151"/>
      <c r="Z19" s="146"/>
      <c r="AA19" s="151"/>
      <c r="AB19" s="153"/>
    </row>
    <row r="20" spans="1:28">
      <c r="A20" s="14">
        <v>1.9</v>
      </c>
      <c r="B20" s="143" t="s">
        <v>274</v>
      </c>
      <c r="C20" s="148">
        <v>27380</v>
      </c>
      <c r="D20" s="148">
        <v>29532</v>
      </c>
      <c r="E20" s="147">
        <f t="shared" si="1"/>
        <v>56912</v>
      </c>
      <c r="F20" s="152">
        <v>49000</v>
      </c>
      <c r="G20" s="148"/>
      <c r="H20" s="152">
        <v>10668</v>
      </c>
      <c r="I20" s="148"/>
      <c r="J20" s="148"/>
      <c r="K20" s="152"/>
      <c r="L20" s="152">
        <v>2134</v>
      </c>
      <c r="M20" s="152"/>
      <c r="N20" s="147">
        <f t="shared" si="6"/>
        <v>65712</v>
      </c>
      <c r="O20" s="147">
        <f>D20+G20+H20-J20+K20-M20-L20</f>
        <v>38066</v>
      </c>
      <c r="P20" s="150">
        <f t="shared" si="7"/>
        <v>103778</v>
      </c>
      <c r="Q20" s="151"/>
      <c r="R20" s="151"/>
      <c r="S20" s="151"/>
      <c r="T20" s="151"/>
      <c r="U20" s="151"/>
      <c r="V20" s="151"/>
      <c r="W20" s="151"/>
      <c r="X20" s="151"/>
      <c r="Y20" s="151"/>
      <c r="Z20" s="146"/>
      <c r="AA20" s="151"/>
      <c r="AB20" s="153"/>
    </row>
    <row r="21" spans="1:28">
      <c r="A21" s="14">
        <v>1.1000000000000001</v>
      </c>
      <c r="B21" s="5" t="s">
        <v>272</v>
      </c>
      <c r="C21" s="148">
        <v>130200</v>
      </c>
      <c r="D21" s="148">
        <v>119140</v>
      </c>
      <c r="E21" s="147">
        <f t="shared" si="1"/>
        <v>249340</v>
      </c>
      <c r="F21" s="152">
        <v>65000</v>
      </c>
      <c r="G21" s="148"/>
      <c r="H21" s="152">
        <v>29867</v>
      </c>
      <c r="I21" s="148"/>
      <c r="J21" s="148"/>
      <c r="K21" s="152"/>
      <c r="L21" s="152">
        <v>5974</v>
      </c>
      <c r="M21" s="152"/>
      <c r="N21" s="147">
        <f t="shared" si="6"/>
        <v>165333</v>
      </c>
      <c r="O21" s="147">
        <f t="shared" ref="O21:O25" si="8">D21+G21+H21-J21+K21-M21-L21</f>
        <v>143033</v>
      </c>
      <c r="P21" s="150">
        <f t="shared" si="7"/>
        <v>308366</v>
      </c>
      <c r="Q21" s="151"/>
      <c r="R21" s="151"/>
      <c r="S21" s="151"/>
      <c r="T21" s="151"/>
      <c r="U21" s="151"/>
      <c r="V21" s="151"/>
      <c r="W21" s="151"/>
      <c r="X21" s="151"/>
      <c r="Y21" s="151"/>
      <c r="Z21" s="146"/>
      <c r="AA21" s="151"/>
      <c r="AB21" s="153"/>
    </row>
    <row r="22" spans="1:28">
      <c r="A22" s="14">
        <v>1.1100000000000001</v>
      </c>
      <c r="B22" s="5" t="s">
        <v>270</v>
      </c>
      <c r="C22" s="148">
        <v>147400</v>
      </c>
      <c r="D22" s="148">
        <v>1280</v>
      </c>
      <c r="E22" s="147">
        <f t="shared" si="1"/>
        <v>148680</v>
      </c>
      <c r="F22" s="152">
        <v>60000</v>
      </c>
      <c r="G22" s="148"/>
      <c r="H22" s="152">
        <v>43733</v>
      </c>
      <c r="I22" s="148"/>
      <c r="J22" s="148"/>
      <c r="K22" s="152"/>
      <c r="L22" s="152">
        <v>8747</v>
      </c>
      <c r="M22" s="152">
        <v>36266</v>
      </c>
      <c r="N22" s="147">
        <f t="shared" si="6"/>
        <v>163667</v>
      </c>
      <c r="O22" s="147">
        <f t="shared" si="8"/>
        <v>0</v>
      </c>
      <c r="P22" s="150">
        <f t="shared" si="7"/>
        <v>163667</v>
      </c>
      <c r="Q22" s="151"/>
      <c r="R22" s="151"/>
      <c r="S22" s="151"/>
      <c r="T22" s="151"/>
      <c r="U22" s="151"/>
      <c r="V22" s="151"/>
      <c r="W22" s="151"/>
      <c r="X22" s="151"/>
      <c r="Y22" s="151"/>
      <c r="Z22" s="146"/>
      <c r="AA22" s="151"/>
      <c r="AB22" s="153"/>
    </row>
    <row r="23" spans="1:28">
      <c r="A23" s="14">
        <v>1.1200000000000001</v>
      </c>
      <c r="B23" s="5" t="s">
        <v>271</v>
      </c>
      <c r="C23" s="148">
        <v>209335</v>
      </c>
      <c r="D23" s="148">
        <v>68064</v>
      </c>
      <c r="E23" s="147">
        <f t="shared" si="1"/>
        <v>277399</v>
      </c>
      <c r="F23" s="152">
        <v>85000</v>
      </c>
      <c r="G23" s="148"/>
      <c r="H23" s="152">
        <v>56668</v>
      </c>
      <c r="I23" s="148"/>
      <c r="J23" s="148"/>
      <c r="K23" s="152"/>
      <c r="L23" s="152">
        <v>11334</v>
      </c>
      <c r="M23" s="152">
        <v>27623</v>
      </c>
      <c r="N23" s="147">
        <f t="shared" si="6"/>
        <v>237667</v>
      </c>
      <c r="O23" s="147">
        <f t="shared" si="8"/>
        <v>85775</v>
      </c>
      <c r="P23" s="150">
        <f t="shared" si="7"/>
        <v>323442</v>
      </c>
      <c r="Q23" s="151"/>
      <c r="R23" s="151"/>
      <c r="S23" s="151"/>
      <c r="T23" s="151"/>
      <c r="U23" s="151"/>
      <c r="V23" s="151"/>
      <c r="W23" s="151"/>
      <c r="X23" s="151"/>
      <c r="Y23" s="151"/>
      <c r="Z23" s="146"/>
      <c r="AA23" s="151"/>
      <c r="AB23" s="153"/>
    </row>
    <row r="24" spans="1:28">
      <c r="A24" s="14">
        <v>1.1299999999999999</v>
      </c>
      <c r="B24" s="5" t="s">
        <v>275</v>
      </c>
      <c r="C24" s="148">
        <v>17671</v>
      </c>
      <c r="D24" s="148">
        <v>0</v>
      </c>
      <c r="E24" s="147">
        <f t="shared" si="1"/>
        <v>17671</v>
      </c>
      <c r="F24" s="152">
        <v>35000</v>
      </c>
      <c r="G24" s="148"/>
      <c r="H24" s="152">
        <v>2000</v>
      </c>
      <c r="I24" s="148"/>
      <c r="J24" s="148"/>
      <c r="K24" s="152">
        <v>4158</v>
      </c>
      <c r="L24" s="152">
        <v>432</v>
      </c>
      <c r="M24" s="152"/>
      <c r="N24" s="147">
        <f t="shared" si="6"/>
        <v>50671</v>
      </c>
      <c r="O24" s="147">
        <f t="shared" si="8"/>
        <v>5726</v>
      </c>
      <c r="P24" s="150">
        <f t="shared" si="7"/>
        <v>56397</v>
      </c>
      <c r="Q24" s="151"/>
      <c r="R24" s="151"/>
      <c r="S24" s="151"/>
      <c r="T24" s="151"/>
      <c r="U24" s="151"/>
      <c r="V24" s="151"/>
      <c r="W24" s="151"/>
      <c r="X24" s="151"/>
      <c r="Y24" s="151"/>
      <c r="Z24" s="146"/>
      <c r="AA24" s="151"/>
      <c r="AB24" s="153"/>
    </row>
    <row r="25" spans="1:28">
      <c r="A25" s="14">
        <v>1.1399999999999999</v>
      </c>
      <c r="B25" s="5" t="s">
        <v>273</v>
      </c>
      <c r="C25" s="148">
        <v>108935</v>
      </c>
      <c r="D25" s="148">
        <v>0</v>
      </c>
      <c r="E25" s="147">
        <f t="shared" si="1"/>
        <v>108935</v>
      </c>
      <c r="F25" s="152">
        <v>71000</v>
      </c>
      <c r="G25" s="148"/>
      <c r="H25" s="152">
        <v>25601</v>
      </c>
      <c r="I25" s="148"/>
      <c r="J25" s="148"/>
      <c r="K25" s="152"/>
      <c r="L25" s="152">
        <v>3867</v>
      </c>
      <c r="M25" s="152">
        <v>21734</v>
      </c>
      <c r="N25" s="147">
        <f>C25+F25-H25-I25</f>
        <v>154334</v>
      </c>
      <c r="O25" s="147">
        <f t="shared" si="8"/>
        <v>0</v>
      </c>
      <c r="P25" s="150">
        <f t="shared" si="7"/>
        <v>154334</v>
      </c>
      <c r="Q25" s="151"/>
      <c r="R25" s="151"/>
      <c r="S25" s="151"/>
      <c r="T25" s="151"/>
      <c r="U25" s="151"/>
      <c r="V25" s="151"/>
      <c r="W25" s="151"/>
      <c r="X25" s="151"/>
      <c r="Y25" s="151"/>
      <c r="Z25" s="146"/>
    </row>
    <row r="26" spans="1:28">
      <c r="A26" s="47"/>
      <c r="B26" s="6" t="s">
        <v>89</v>
      </c>
      <c r="C26" s="154"/>
      <c r="D26" s="154"/>
      <c r="E26" s="154"/>
      <c r="F26" s="154"/>
      <c r="G26" s="154"/>
      <c r="H26" s="154"/>
      <c r="I26" s="154"/>
      <c r="J26" s="154"/>
      <c r="K26" s="154"/>
      <c r="L26" s="154"/>
      <c r="M26" s="154"/>
      <c r="N26" s="154"/>
      <c r="O26" s="154"/>
      <c r="P26" s="155"/>
      <c r="X26" s="146"/>
      <c r="Y26" s="146"/>
      <c r="Z26" s="146"/>
    </row>
    <row r="27" spans="1:28">
      <c r="A27" s="14">
        <v>2</v>
      </c>
      <c r="B27" s="156" t="s">
        <v>80</v>
      </c>
      <c r="C27" s="147">
        <v>41008</v>
      </c>
      <c r="D27" s="147">
        <v>60613.333333333336</v>
      </c>
      <c r="E27" s="147">
        <v>101621.33333333334</v>
      </c>
      <c r="F27" s="147">
        <v>34093</v>
      </c>
      <c r="G27" s="147">
        <v>0</v>
      </c>
      <c r="H27" s="147">
        <v>17182</v>
      </c>
      <c r="I27" s="147">
        <v>0</v>
      </c>
      <c r="J27" s="147">
        <v>0</v>
      </c>
      <c r="K27" s="147">
        <v>0</v>
      </c>
      <c r="L27" s="147">
        <v>2054</v>
      </c>
      <c r="M27" s="147">
        <v>9386</v>
      </c>
      <c r="N27" s="147">
        <v>57919</v>
      </c>
      <c r="O27" s="147">
        <v>66355.333333333343</v>
      </c>
      <c r="P27" s="150">
        <v>124274.33333333334</v>
      </c>
      <c r="X27" s="146"/>
      <c r="Y27" s="146"/>
      <c r="Z27" s="146"/>
    </row>
    <row r="28" spans="1:28">
      <c r="Q28" s="3"/>
      <c r="R28" s="3"/>
      <c r="S28" s="3"/>
      <c r="T28" s="3"/>
      <c r="U28" s="3"/>
      <c r="V28" s="3"/>
      <c r="W28" s="3"/>
      <c r="X28" s="3"/>
      <c r="Y28" s="3"/>
      <c r="Z28" s="3"/>
    </row>
    <row r="29" spans="1:28">
      <c r="A29" s="6"/>
      <c r="B29" s="6"/>
      <c r="P29" s="16"/>
      <c r="Q29" s="3"/>
      <c r="R29" s="3"/>
      <c r="S29" s="3"/>
      <c r="T29" s="3"/>
      <c r="U29" s="3"/>
      <c r="V29" s="3"/>
      <c r="W29" s="3"/>
      <c r="X29" s="3"/>
      <c r="Y29" s="3"/>
      <c r="Z29" s="3"/>
    </row>
    <row r="30" spans="1:28">
      <c r="Q30" s="3"/>
      <c r="R30" s="3"/>
      <c r="S30" s="3"/>
      <c r="T30" s="3"/>
      <c r="U30" s="3"/>
      <c r="V30" s="3"/>
      <c r="W30" s="3"/>
      <c r="X30" s="3"/>
      <c r="Y30" s="3"/>
      <c r="Z30" s="3"/>
    </row>
    <row r="31" spans="1:28">
      <c r="Q31" s="3"/>
      <c r="R31" s="3"/>
      <c r="S31" s="3"/>
      <c r="T31" s="3"/>
      <c r="U31" s="3"/>
      <c r="V31" s="3"/>
      <c r="W31" s="3"/>
      <c r="X31" s="3"/>
      <c r="Y31" s="3"/>
      <c r="Z31" s="3"/>
    </row>
  </sheetData>
  <mergeCells count="13">
    <mergeCell ref="P7:P8"/>
    <mergeCell ref="N7:N8"/>
    <mergeCell ref="O7:O8"/>
    <mergeCell ref="C6:E6"/>
    <mergeCell ref="C7:C8"/>
    <mergeCell ref="D7:D8"/>
    <mergeCell ref="E7:E8"/>
    <mergeCell ref="F7:G7"/>
    <mergeCell ref="H7:H8"/>
    <mergeCell ref="I7:J7"/>
    <mergeCell ref="F6:M6"/>
    <mergeCell ref="N6:P6"/>
    <mergeCell ref="K7:M7"/>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2021-05-14T15:08:32Z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{4D5F5C65-5A8A-40C0-871B-B28632C08195}</vt:lpwstr>
  </property>
  <property fmtid="{D5CDD505-2E9C-101B-9397-08002B2CF9AE}" pid="3" name="DLPManualFileClassificationLastModifiedBy">
    <vt:lpwstr>BOG0\ekamegrelishvili</vt:lpwstr>
  </property>
  <property fmtid="{D5CDD505-2E9C-101B-9397-08002B2CF9AE}" pid="4" name="DLPManualFileClassificationLastModificationDate">
    <vt:lpwstr>1620997137</vt:lpwstr>
  </property>
  <property fmtid="{D5CDD505-2E9C-101B-9397-08002B2CF9AE}" pid="5" name="DLPManualFileClassificationVersion">
    <vt:lpwstr>11.6.0.76</vt:lpwstr>
  </property>
</Properties>
</file>