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85" windowWidth="14805" windowHeight="66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IFRSmapping">'[2]Lists of Data Validation'!$C$632:$C$749</definedName>
    <definedName name="L_FORMULAS_GEO">[3]ListSheet!$W$2:$W$15</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45621"/>
</workbook>
</file>

<file path=xl/calcChain.xml><?xml version="1.0" encoding="utf-8"?>
<calcChain xmlns="http://schemas.openxmlformats.org/spreadsheetml/2006/main">
  <c r="O10" i="63" l="1"/>
  <c r="N10" i="63"/>
  <c r="M10" i="63"/>
  <c r="L10" i="63"/>
  <c r="K10" i="63"/>
  <c r="H10" i="63"/>
  <c r="F10" i="63"/>
  <c r="E10" i="63"/>
  <c r="D10" i="63"/>
  <c r="C10" i="63"/>
  <c r="O21" i="63" l="1"/>
  <c r="M21" i="63"/>
  <c r="M11" i="63" l="1"/>
  <c r="M12" i="63"/>
  <c r="M13" i="63"/>
  <c r="M14" i="63"/>
  <c r="M17" i="63"/>
  <c r="M18" i="63"/>
  <c r="M19" i="63"/>
  <c r="M20" i="63"/>
  <c r="M22" i="63"/>
  <c r="M23" i="63"/>
  <c r="M24" i="63"/>
  <c r="N25" i="63"/>
  <c r="M25" i="63"/>
  <c r="M26" i="63"/>
  <c r="M27" i="63"/>
  <c r="M28" i="63"/>
  <c r="N23" i="63"/>
  <c r="N21" i="63"/>
  <c r="N22" i="63"/>
  <c r="N11" i="63"/>
  <c r="N12" i="63"/>
  <c r="N13" i="63"/>
  <c r="N14" i="63"/>
  <c r="N17" i="63"/>
  <c r="N18" i="63"/>
  <c r="N19" i="63"/>
  <c r="N20" i="63"/>
  <c r="N24" i="63"/>
  <c r="N26" i="63"/>
  <c r="N27" i="63"/>
  <c r="O27" i="63" l="1"/>
  <c r="O13" i="63"/>
  <c r="O23" i="63"/>
  <c r="O19" i="63"/>
  <c r="O12" i="63"/>
  <c r="O26" i="63"/>
  <c r="O25" i="63"/>
  <c r="O14" i="63"/>
  <c r="O20" i="63"/>
  <c r="O22" i="63"/>
  <c r="O24" i="63"/>
  <c r="O28" i="63"/>
  <c r="O17" i="63"/>
  <c r="O18" i="63"/>
  <c r="O11" i="63"/>
  <c r="T11" i="67" l="1"/>
  <c r="T19" i="67" l="1"/>
  <c r="C25" i="67" l="1"/>
  <c r="D25" i="67" l="1"/>
  <c r="N42" i="67" l="1"/>
  <c r="T20" i="67" l="1"/>
  <c r="T14" i="67"/>
  <c r="T23" i="67"/>
  <c r="T22" i="67"/>
  <c r="T15" i="67"/>
  <c r="T13" i="67"/>
  <c r="T9" i="67"/>
  <c r="T12" i="67" l="1"/>
  <c r="T16" i="67"/>
  <c r="T17" i="67"/>
  <c r="T18" i="67"/>
  <c r="T21" i="67"/>
  <c r="E17" i="63" l="1"/>
  <c r="E18" i="63"/>
  <c r="E19" i="63"/>
  <c r="E20" i="63"/>
  <c r="E21" i="63"/>
  <c r="E22" i="63"/>
  <c r="E23" i="63"/>
  <c r="E24" i="63"/>
  <c r="E25" i="63"/>
  <c r="E26" i="63"/>
  <c r="E27" i="63"/>
  <c r="E28" i="63"/>
  <c r="T24" i="67" l="1"/>
  <c r="F49" i="67" l="1"/>
  <c r="G49" i="67"/>
  <c r="H49" i="67"/>
  <c r="I49" i="67"/>
  <c r="J49" i="67"/>
  <c r="K49" i="67"/>
  <c r="L49" i="67"/>
  <c r="M49" i="67"/>
  <c r="E10" i="40" l="1"/>
  <c r="D10" i="40"/>
  <c r="C10" i="40"/>
  <c r="F10" i="40" l="1"/>
  <c r="G10" i="40" l="1"/>
  <c r="P30" i="67" l="1"/>
  <c r="J37" i="67" l="1"/>
  <c r="P31" i="67"/>
  <c r="P33" i="67"/>
  <c r="P34" i="67"/>
  <c r="G37" i="67"/>
  <c r="H37" i="67"/>
  <c r="I37" i="67"/>
  <c r="K37" i="67"/>
  <c r="L37" i="67"/>
  <c r="P36" i="67" l="1"/>
  <c r="D47" i="67" l="1"/>
  <c r="P35" i="67" l="1"/>
  <c r="N37" i="67"/>
  <c r="O37" i="67"/>
  <c r="G25" i="67"/>
  <c r="H25" i="67"/>
  <c r="I25" i="67"/>
  <c r="J25" i="67"/>
  <c r="K25" i="67"/>
  <c r="L25" i="67"/>
  <c r="M25" i="67"/>
  <c r="N25" i="67"/>
  <c r="P25" i="67"/>
  <c r="Q25" i="67"/>
  <c r="R25" i="67" l="1"/>
  <c r="C47" i="67" l="1"/>
  <c r="D37" i="67"/>
  <c r="C37" i="67"/>
  <c r="D49" i="67" l="1"/>
  <c r="C49" i="67"/>
  <c r="D7" i="48"/>
  <c r="E11" i="63"/>
  <c r="C7" i="50" l="1"/>
  <c r="C15" i="49" l="1"/>
  <c r="F15" i="48"/>
  <c r="E15" i="48"/>
  <c r="D15" i="48"/>
  <c r="D7" i="50" l="1"/>
  <c r="E7" i="50"/>
  <c r="F7" i="50"/>
  <c r="G7" i="50"/>
  <c r="C17" i="50"/>
  <c r="D9" i="49"/>
  <c r="D15" i="49"/>
  <c r="E7" i="48"/>
  <c r="E22" i="48" s="1"/>
  <c r="E15" i="49" l="1"/>
  <c r="E9" i="49"/>
  <c r="C9" i="49"/>
  <c r="F7" i="48" l="1"/>
  <c r="D22" i="48"/>
  <c r="N43" i="67" l="1"/>
  <c r="N44" i="67"/>
  <c r="N45" i="67"/>
  <c r="N46" i="67"/>
  <c r="N48" i="67"/>
  <c r="E47" i="67" l="1"/>
  <c r="G10" i="63"/>
  <c r="I10" i="63"/>
  <c r="J10" i="63"/>
  <c r="F12" i="50" l="1"/>
  <c r="G12" i="50"/>
  <c r="D12" i="50"/>
  <c r="E12" i="50"/>
  <c r="C12" i="50"/>
  <c r="D17" i="50"/>
  <c r="E17" i="50"/>
  <c r="F17" i="50"/>
  <c r="G17" i="50"/>
  <c r="E12" i="63"/>
  <c r="E13" i="63"/>
  <c r="E14" i="63"/>
  <c r="F22" i="50" l="1"/>
  <c r="D22" i="50"/>
  <c r="C22" i="50"/>
  <c r="G22" i="50"/>
  <c r="E22" i="50"/>
  <c r="F22" i="48"/>
  <c r="N47" i="67" l="1"/>
  <c r="S25" i="67" l="1"/>
  <c r="O25" i="67" l="1"/>
  <c r="T10" i="67"/>
  <c r="T25" i="67" l="1"/>
  <c r="E25" i="67" l="1"/>
  <c r="M37" i="67"/>
  <c r="P32" i="67"/>
  <c r="P37" i="67" l="1"/>
  <c r="N49" i="67" s="1"/>
  <c r="E37" i="67" l="1"/>
  <c r="E49" i="67" l="1"/>
</calcChain>
</file>

<file path=xl/comments1.xml><?xml version="1.0" encoding="utf-8"?>
<comments xmlns="http://schemas.openxmlformats.org/spreadsheetml/2006/main">
  <authors>
    <author>Author</author>
  </authors>
  <commentList>
    <comment ref="C17" authorId="0">
      <text>
        <r>
          <rPr>
            <b/>
            <sz val="9"/>
            <color indexed="81"/>
            <rFont val="Tahoma"/>
            <family val="2"/>
          </rPr>
          <t>Author:</t>
        </r>
        <r>
          <rPr>
            <sz val="9"/>
            <color indexed="81"/>
            <rFont val="Tahoma"/>
            <family val="2"/>
          </rPr>
          <t xml:space="preserve">
granted shares at grant date price</t>
        </r>
      </text>
    </comment>
  </commentList>
</comments>
</file>

<file path=xl/comments2.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Granted but not vested shares at grant date price</t>
        </r>
      </text>
    </comment>
    <comment ref="D6" authorId="0">
      <text>
        <r>
          <rPr>
            <b/>
            <sz val="9"/>
            <color indexed="81"/>
            <rFont val="Tahoma"/>
            <family val="2"/>
          </rPr>
          <t>Author:</t>
        </r>
        <r>
          <rPr>
            <sz val="9"/>
            <color indexed="81"/>
            <rFont val="Tahoma"/>
            <family val="2"/>
          </rPr>
          <t xml:space="preserve">
granted shares at grant date price</t>
        </r>
      </text>
    </comment>
    <comment ref="G6" authorId="0">
      <text>
        <r>
          <rPr>
            <b/>
            <sz val="9"/>
            <color indexed="81"/>
            <rFont val="Tahoma"/>
            <family val="2"/>
          </rPr>
          <t>Author:</t>
        </r>
        <r>
          <rPr>
            <sz val="9"/>
            <color indexed="81"/>
            <rFont val="Tahoma"/>
            <family val="2"/>
          </rPr>
          <t xml:space="preserve">
Vested shares as at grant date price</t>
        </r>
      </text>
    </comment>
  </commentList>
</comments>
</file>

<file path=xl/comments3.xml><?xml version="1.0" encoding="utf-8"?>
<comments xmlns="http://schemas.openxmlformats.org/spreadsheetml/2006/main">
  <authors>
    <author>Author</author>
  </authors>
  <commentList>
    <comment ref="L8" authorId="0">
      <text>
        <r>
          <rPr>
            <b/>
            <sz val="9"/>
            <color indexed="81"/>
            <rFont val="Tahoma"/>
            <family val="2"/>
          </rPr>
          <t>Author:</t>
        </r>
        <r>
          <rPr>
            <sz val="9"/>
            <color indexed="81"/>
            <rFont val="Tahoma"/>
            <family val="2"/>
          </rPr>
          <t xml:space="preserve">
განაღდების გადასახადების ჩათვლით</t>
        </r>
      </text>
    </comment>
  </commentList>
</comments>
</file>

<file path=xl/sharedStrings.xml><?xml version="1.0" encoding="utf-8"?>
<sst xmlns="http://schemas.openxmlformats.org/spreadsheetml/2006/main" count="375" uniqueCount="255">
  <si>
    <t>a</t>
  </si>
  <si>
    <t>b</t>
  </si>
  <si>
    <t>c</t>
  </si>
  <si>
    <t>d</t>
  </si>
  <si>
    <t>e</t>
  </si>
  <si>
    <t>f</t>
  </si>
  <si>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</si>
  <si>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</si>
  <si>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</si>
  <si>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</si>
  <si>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</si>
  <si>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</si>
  <si>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</si>
  <si>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</si>
  <si>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</si>
  <si>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</si>
  <si>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</si>
  <si>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</si>
  <si>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</si>
  <si>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</si>
  <si>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</si>
  <si>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</si>
  <si>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</si>
  <si>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</si>
  <si>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</si>
  <si>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</si>
  <si>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</si>
  <si>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</si>
  <si>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</si>
  <si>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</si>
  <si>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</si>
  <si>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</si>
  <si>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</si>
  <si>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</si>
  <si>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</si>
  <si>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</si>
  <si>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</si>
  <si>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</si>
  <si>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</si>
  <si>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</si>
  <si>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</si>
  <si>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</si>
  <si>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</si>
  <si>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</si>
  <si>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</si>
  <si>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</si>
  <si>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</si>
  <si>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</si>
  <si>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</si>
  <si>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</si>
  <si>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</si>
  <si>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</si>
  <si>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</si>
  <si>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</si>
  <si>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</si>
  <si>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</si>
  <si>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</si>
  <si>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</si>
  <si>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</si>
  <si>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</si>
  <si>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</si>
  <si>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</si>
  <si>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</si>
  <si>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</si>
  <si>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</si>
  <si>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</si>
  <si>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</si>
  <si>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</si>
  <si>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</si>
  <si>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</si>
  <si>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</si>
  <si>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</si>
  <si>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</si>
  <si>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</si>
  <si>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</si>
  <si>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</si>
  <si>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სრულად კონსოლიდირებული</t>
  </si>
  <si>
    <t>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</si>
  <si>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</si>
  <si>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</si>
  <si>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</si>
  <si>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</si>
  <si>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</si>
  <si>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</si>
  <si>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</si>
  <si>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</si>
  <si>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</si>
  <si>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</si>
  <si>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</si>
  <si>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</si>
  <si>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</si>
  <si>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</si>
  <si>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</si>
  <si>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</si>
  <si>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</si>
  <si>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</si>
  <si>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</si>
  <si>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</si>
  <si>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</si>
  <si>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</si>
  <si>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</si>
  <si>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</si>
  <si>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</si>
  <si>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</si>
  <si>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</si>
  <si>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</si>
  <si>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</si>
  <si>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</si>
  <si>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</si>
  <si>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</si>
  <si>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</si>
  <si>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</si>
  <si>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</si>
  <si>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</si>
  <si>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</si>
  <si>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</si>
  <si>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</si>
  <si>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</si>
  <si>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</si>
  <si>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</si>
  <si>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</si>
  <si>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</si>
  <si>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</si>
  <si>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</si>
  <si>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</si>
  <si>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</si>
  <si>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</si>
  <si>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</si>
  <si>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</si>
  <si>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</si>
  <si>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</si>
  <si>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</si>
  <si>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</si>
  <si>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</si>
  <si>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</si>
  <si>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</si>
  <si>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</si>
  <si>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</si>
  <si>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</si>
  <si>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</si>
  <si>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</si>
  <si>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</si>
  <si>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</si>
  <si>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</si>
  <si>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</si>
  <si>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</si>
  <si>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</si>
  <si>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</si>
  <si>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</si>
  <si>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</si>
  <si>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</si>
  <si>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X</t>
  </si>
  <si>
    <t xml:space="preserve">   2,400,443 </t>
  </si>
  <si>
    <t xml:space="preserve">         2,891,422 </t>
  </si>
  <si>
    <t xml:space="preserve">   1,370,414 </t>
  </si>
  <si>
    <t xml:space="preserve">         1,572,371 </t>
  </si>
  <si>
    <t xml:space="preserve">      889,795 </t>
  </si>
  <si>
    <t xml:space="preserve">             856,384 </t>
  </si>
  <si>
    <t xml:space="preserve"> საქართველოს ბანკის წარმომადგენლობას UK ლიმითედ</t>
  </si>
  <si>
    <t>ფონდი სიცოცხლის ხე  NPO</t>
  </si>
  <si>
    <t xml:space="preserve"> საქართველოს ბანკის წარმომადგენლობა უნგრეთი</t>
  </si>
  <si>
    <t xml:space="preserve"> საქართველოს ბანკის წარმომადგენლობა თურქეთი</t>
  </si>
  <si>
    <t>შპს საქართველოს ფინანსური ინვესტიცია</t>
  </si>
  <si>
    <t>შპს საქართველოს ბანკის სასწავლო უნივერსიტეტი</t>
  </si>
  <si>
    <t xml:space="preserve">შპს კერძო დაცვა </t>
  </si>
  <si>
    <t>სს ბელორუსიის სახალხო ბანკი</t>
  </si>
  <si>
    <t xml:space="preserve">შპს  BNB ლიზინგი </t>
  </si>
  <si>
    <t>შპს ლიზინგის კომპანია</t>
  </si>
  <si>
    <t>პრაიმ ლიზინგი</t>
  </si>
  <si>
    <t>ინვესტიციები მეკავშირე საწარმოებში</t>
  </si>
  <si>
    <t>ბანკის აქციონერებს მიკუთვნებული მთლიანი კაპიტალი</t>
  </si>
  <si>
    <t xml:space="preserve"> სულ ვალდებულებები და კაპიტალი</t>
  </si>
  <si>
    <t>სს ”საქართველოს ბანკი”</t>
  </si>
  <si>
    <t>Benderlock Investments Limited</t>
  </si>
  <si>
    <t>შვილობილი საწრმოები</t>
  </si>
  <si>
    <t>არაკონსოლიდირებული</t>
  </si>
  <si>
    <t>სს კრედიტინფო საქართველო</t>
  </si>
  <si>
    <t>არც კონსოლიდირებული და არც დაქვითული *</t>
  </si>
  <si>
    <t>გაერთიანებული სამეფო/ინფორმაციის გაცვლა და ბაზრის კვლევა</t>
  </si>
  <si>
    <t>საქართველო/საქველმოქმედო საქმიანობა</t>
  </si>
  <si>
    <t xml:space="preserve">უნგრეთი/წარმომადგენლობა </t>
  </si>
  <si>
    <t xml:space="preserve">თურქეთი/წარმომადგენლობა </t>
  </si>
  <si>
    <t>ისრაელი/ინფორმაციის გაცვლა და ბაზრის კვლევა</t>
  </si>
  <si>
    <t>საქართველო/განათლება</t>
  </si>
  <si>
    <t>საქართველო/უსაფრთხოება</t>
  </si>
  <si>
    <t>კვიპროსი/ინვესტიცია</t>
  </si>
  <si>
    <t>ბელორუსი/საბანკო საქმიანობა</t>
  </si>
  <si>
    <t>ბელორუსი/ლიზინგი</t>
  </si>
  <si>
    <t>საქართველო/ლიზინგი</t>
  </si>
  <si>
    <t>საქართველო/ფინანსური შუამავლობა</t>
  </si>
  <si>
    <t>აღწერა:</t>
  </si>
  <si>
    <t>დაფუძნების ქვეყანა /დარგი</t>
  </si>
  <si>
    <t>ნილ ჯანინი</t>
  </si>
  <si>
    <t>თამაზ გიორგაძე</t>
  </si>
  <si>
    <t>ალასდაირ ბრიჩი</t>
  </si>
  <si>
    <t>ჰანნა ლოიკაინენი</t>
  </si>
  <si>
    <t>ჯონათან მუირი</t>
  </si>
  <si>
    <t>კახაბერ კიკნაველიძე</t>
  </si>
  <si>
    <t>მიხეილ გომართელი</t>
  </si>
  <si>
    <t>დავით წიკლაური</t>
  </si>
  <si>
    <t>გიორგი ჭილაძე</t>
  </si>
  <si>
    <t>ლევან ყულიჯანიშვილი</t>
  </si>
  <si>
    <t>რამაზ კუკულაძე</t>
  </si>
  <si>
    <t>ვასილ ხოდელი</t>
  </si>
  <si>
    <r>
      <t>სს</t>
    </r>
    <r>
      <rPr>
        <sz val="11"/>
        <color theme="1"/>
        <rFont val="Calibri"/>
        <family val="2"/>
        <scheme val="minor"/>
      </rPr>
      <t xml:space="preserve"> </t>
    </r>
    <r>
      <rPr>
        <sz val="11"/>
        <color theme="1"/>
        <rFont val="Sylfaen"/>
        <family val="1"/>
      </rPr>
      <t>საქართველოს</t>
    </r>
    <r>
      <rPr>
        <sz val="11"/>
        <color theme="1"/>
        <rFont val="Calibri"/>
        <family val="2"/>
        <scheme val="minor"/>
      </rPr>
      <t xml:space="preserve"> </t>
    </r>
    <r>
      <rPr>
        <sz val="11"/>
        <color theme="1"/>
        <rFont val="Sylfaen"/>
        <family val="1"/>
      </rPr>
      <t>ბანკი</t>
    </r>
    <r>
      <rPr>
        <sz val="11"/>
        <color theme="1"/>
        <rFont val="Calibri"/>
        <family val="2"/>
        <scheme val="minor"/>
      </rPr>
      <t> </t>
    </r>
  </si>
  <si>
    <t xml:space="preserve">შენიშვნები </t>
  </si>
  <si>
    <t>შენიშვნები *</t>
  </si>
  <si>
    <t>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</si>
  <si>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ღირებულების განსაზღვრის მეთოდოლოგიებში.</t>
  </si>
  <si>
    <t>მეკავშირე საწარმოს მოგების წილის დამატება.</t>
  </si>
  <si>
    <t>"ფული გზაშის" რეკლასიფიკაცია 'ფული და ფულის ეკვივალენტებში'. 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</si>
  <si>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t>
  </si>
  <si>
    <t>სესხთან დაკავშირებული საკომისიოების დროში გადავადება, ბონუსების კაპიტალიზაცია, გარკვეულ სესხებზე დარიცხული პროცენტის კორექტირება ფასს-ის მიხედვით. განსხვავება ფასს-ისა და სებ-ის მიხედვით დარეზერვების მეთოდოლოგიებში.</t>
  </si>
  <si>
    <t>ბანკომატებიდან გატანილი ფულის ურთიერთგაქვითვა 'ფული და ფულის ეკვივალენტებთან'.</t>
  </si>
  <si>
    <t>განსხვავება ფასს-ისა და სებ-ის მიხედვით გადასახადის აღიარების მეთოდოლოგიებში.</t>
  </si>
  <si>
    <t>გადავადებული მოგების გადასახადის ვალდებულებები' აღიარდება მხოლოდ ფასს-ის მიხედვით.</t>
  </si>
  <si>
    <t>ფასს-ისა და სებ-ის ანგარიშგების სტანდარტებს შორის განსხვავებებით გამოწვეული აკუმულირებული ისტორიული სხვაობები.</t>
  </si>
  <si>
    <t>*შენიშვნა:</t>
  </si>
  <si>
    <t>წინასწარგადახდილი გადასახადებისა და ამავე შინაარსის ვალდებულებების განაშთვა.</t>
  </si>
  <si>
    <t>90 დღეზე მეტი ვადიანობის მქონე განთავსებული დეპოზიტების რეკლასიფიკაცია 'საკრედიტო დაწესებულებების მიმართ მოთხოვნებში'. "ფული გზაშის" რეკლასიფიკაცია 'სხვა აქტივებიდან'. ბანკომატებიდან გატანილი ფულის ურთიერთგაქვითვა 'მეანაბრეთა წინაშე ვალდებულებებთან'.  სხვა ვალდებულებებში რიცხული გადარიცხვების ტრანზიტის გადახურვა ნოსტრო ანგარიშებთან</t>
  </si>
  <si>
    <t>სესილ დაერ ქუილენ</t>
  </si>
  <si>
    <t>ანდრეას ვოლფი</t>
  </si>
  <si>
    <t>ვერონიკ მაკქეროლ</t>
  </si>
  <si>
    <t>ვახტანგ ბობოხიძე</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</si>
  <si>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 სხვა ვალდებულებებში რიცხული გადარიცხვების ტრანზიტის გადახურვა ნოსტრო ანგარიშებთან</t>
  </si>
  <si>
    <t>სტრუქტურირებული CD-ბის ხარჯის აღიარება</t>
  </si>
  <si>
    <t>ფულადი სახსრები და მათი ეკვივალენტები</t>
  </si>
  <si>
    <t>მოთხოვნები საკრედიტო დაწესებულებების მიმართ</t>
  </si>
  <si>
    <t>მომხმარებლებზე გაცემული სესხები</t>
  </si>
  <si>
    <t>ფინანსურ იჯარასთან დაკავშირებული მოთხოვნები</t>
  </si>
  <si>
    <t>საინვესტიციო ქონება</t>
  </si>
  <si>
    <t>გადახდილი ავანსები</t>
  </si>
  <si>
    <t>ძირითადი საშუალებები</t>
  </si>
  <si>
    <t>არამატერიალური აქტივები</t>
  </si>
  <si>
    <t xml:space="preserve">ინვესტიციები მეკავშირე საწარმოებში </t>
  </si>
  <si>
    <t>გუდვილი</t>
  </si>
  <si>
    <t>მოგების მიმდინარე საგადასახადო აქტივები</t>
  </si>
  <si>
    <t xml:space="preserve">მოგების გადავადებული საგადასახადო აქტივები </t>
  </si>
  <si>
    <t>გასაყიდად გამიზნული აქტივები</t>
  </si>
  <si>
    <t>ვალდებულებები მომხმარებლების წინაშე</t>
  </si>
  <si>
    <t>ვალდებულებები საკრედიტო დაწესებულებების წინაშე და სხვა ნასესხები სახსრები</t>
  </si>
  <si>
    <t xml:space="preserve">გამოშვებული სავალო ფასიანი ქაღალდები </t>
  </si>
  <si>
    <t>მოგების მიმდინარე საგადასახადო ვალდებულებები</t>
  </si>
  <si>
    <t xml:space="preserve">მოგების გადავადებული საგადასახადო ვალდებულებები  </t>
  </si>
  <si>
    <t>ანარიცხები</t>
  </si>
  <si>
    <t>საწესდებო კაპიტალი</t>
  </si>
  <si>
    <t>დამატებით შეტანილი კაპიტალი</t>
  </si>
  <si>
    <t>გამოსყიდული აქციები</t>
  </si>
  <si>
    <t xml:space="preserve">სხვა რეზერვები </t>
  </si>
  <si>
    <t>არასაკონტროლო პაკეტის მფლობელები</t>
  </si>
  <si>
    <t>ინვესტიციები არაკონსოლიდირებულ საწარმოში</t>
  </si>
  <si>
    <t>2018 წლეს მატერიალურად გაიზარდა დანაკარგების მთლიანი მოცულობა, რაც განპირობებული იყო ერთი საოპერაციო რისკის შემთხვევით, რომელიც  დაკავშირებულია  ბანკის სავალუტო გადარიცხვის თანხის შეცდომასთან. აღნიშნული ოპერატიულად იქნა დაბრუნებული ბენეფიციარი ბანკის მიერ.  მოვლენას წმინდა დანაკარგი არ მოჰყოლია.</t>
  </si>
  <si>
    <t>განსხვავება ფასს-ისა და სებ-ის მიხედვით ჯგუფის გაყოფასთან დაკავშირებულ აქციების სახით გაცემულ კომპენსაციების ხარჯებთან</t>
  </si>
  <si>
    <t>ბანკის საკუთარ გამოსყიდულ აქციებსა და ჯგუფის გამოსყიდულ აქციებს შორის სხვაობა</t>
  </si>
  <si>
    <t xml:space="preserve"> სხვა ვალდებულებებში რიცხული გადარიცხვების ტრანზიტის გადახურვა ნოსტრო ანგარიშებთან</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</si>
</sst>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AcadNusx"/>
    </font>
    <font>
      <sz val="10"/>
      <color theme="1"/>
      <name val="AcadNusx"/>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sz val="10"/>
      <color rgb="FF000000"/>
      <name val="Calibri"/>
      <family val="2"/>
      <scheme val="minor"/>
    </font>
    <font>
      <i/>
      <sz val="9"/>
      <color theme="1"/>
      <name val="Calibri"/>
      <family val="2"/>
      <scheme val="minor"/>
    </font>
    <font>
      <sz val="9"/>
      <color indexed="81"/>
      <name val="Tahoma"/>
      <family val="2"/>
    </font>
    <font>
      <b/>
      <sz val="9"/>
      <color indexed="81"/>
      <name val="Tahoma"/>
      <family val="2"/>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cellStyleXfs>
  <cellXfs count="287">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0" xfId="0" applyFont="1" applyBorder="1" applyAlignment="1">
      <alignment horizontal="center" vertical="center"/>
    </xf>
    <xf numFmtId="0" fontId="3" fillId="0" borderId="11" xfId="0" applyFont="1" applyBorder="1" applyAlignment="1">
      <alignment horizontal="center" vertical="center"/>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0" fontId="3" fillId="0" borderId="10"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1"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6" fillId="0" borderId="47" xfId="20955" applyFont="1" applyFill="1" applyBorder="1" applyAlignment="1" applyProtection="1"/>
    <xf numFmtId="0" fontId="3" fillId="0" borderId="9" xfId="0" applyFont="1" applyFill="1" applyBorder="1"/>
    <xf numFmtId="193" fontId="3" fillId="0" borderId="2" xfId="0" applyNumberFormat="1" applyFont="1" applyBorder="1" applyProtection="1">
      <protection locked="0"/>
    </xf>
    <xf numFmtId="193" fontId="3" fillId="0" borderId="13" xfId="0" applyNumberFormat="1"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46" xfId="0" applyNumberFormat="1" applyFont="1" applyBorder="1" applyProtection="1">
      <protection locked="0"/>
    </xf>
    <xf numFmtId="193" fontId="10" fillId="35" borderId="6" xfId="0" applyNumberFormat="1" applyFont="1" applyFill="1" applyBorder="1" applyAlignment="1">
      <alignment horizontal="righ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3" xfId="0" applyNumberFormat="1" applyFont="1" applyFill="1" applyBorder="1" applyAlignment="1">
      <alignment horizontal="center" vertical="center"/>
    </xf>
    <xf numFmtId="193" fontId="3" fillId="0" borderId="0" xfId="0" applyNumberFormat="1" applyFont="1"/>
    <xf numFmtId="0" fontId="3" fillId="0" borderId="15" xfId="0" applyFont="1" applyBorder="1" applyAlignment="1">
      <alignment horizontal="right" wrapText="1"/>
    </xf>
    <xf numFmtId="193" fontId="3" fillId="35" borderId="15" xfId="0" applyNumberFormat="1" applyFont="1" applyFill="1" applyBorder="1" applyAlignment="1">
      <alignment horizontal="center" vertical="center"/>
    </xf>
    <xf numFmtId="193" fontId="3" fillId="35" borderId="16" xfId="0" applyNumberFormat="1" applyFont="1" applyFill="1" applyBorder="1" applyAlignment="1">
      <alignment horizontal="center" vertical="center"/>
    </xf>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7"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1"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6" fillId="0" borderId="0" xfId="20955" applyFont="1" applyFill="1" applyBorder="1" applyAlignment="1" applyProtection="1"/>
    <xf numFmtId="0" fontId="98" fillId="0" borderId="2" xfId="0" applyFont="1" applyBorder="1" applyAlignment="1">
      <alignment horizontal="right" vertical="center"/>
    </xf>
    <xf numFmtId="0" fontId="99" fillId="0" borderId="2" xfId="0" applyFont="1" applyBorder="1" applyAlignment="1">
      <alignment horizontal="right" vertical="center"/>
    </xf>
    <xf numFmtId="0" fontId="98" fillId="0" borderId="15" xfId="0" applyFont="1" applyBorder="1" applyAlignment="1">
      <alignment horizontal="right" vertical="center"/>
    </xf>
    <xf numFmtId="0" fontId="100" fillId="0" borderId="2" xfId="0" applyFont="1" applyBorder="1" applyAlignment="1">
      <alignment horizontal="left"/>
    </xf>
    <xf numFmtId="193" fontId="91" fillId="35" borderId="16" xfId="0" applyNumberFormat="1" applyFont="1" applyFill="1" applyBorder="1" applyAlignment="1">
      <alignment horizontal="right" vertical="center"/>
    </xf>
    <xf numFmtId="0" fontId="100" fillId="0" borderId="2" xfId="0" applyFont="1" applyBorder="1" applyAlignment="1">
      <alignment horizontal="left" vertical="center" wrapText="1"/>
    </xf>
    <xf numFmtId="0" fontId="103" fillId="0" borderId="2" xfId="0" applyFont="1" applyBorder="1" applyAlignment="1">
      <alignment horizontal="left" vertical="center" wrapText="1"/>
    </xf>
    <xf numFmtId="0" fontId="103"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2" xfId="0" applyFont="1" applyBorder="1" applyProtection="1">
      <protection locked="0"/>
    </xf>
    <xf numFmtId="0" fontId="3" fillId="0" borderId="14" xfId="0" applyFont="1" applyBorder="1" applyAlignment="1">
      <alignment horizontal="right"/>
    </xf>
    <xf numFmtId="0" fontId="0" fillId="0" borderId="0" xfId="0" applyAlignment="1">
      <alignment horizontal="right"/>
    </xf>
    <xf numFmtId="0" fontId="3" fillId="0" borderId="12" xfId="0" applyFont="1" applyBorder="1" applyAlignment="1">
      <alignment horizontal="right"/>
    </xf>
    <xf numFmtId="193" fontId="91" fillId="0" borderId="2" xfId="0" applyNumberFormat="1" applyFont="1" applyBorder="1" applyAlignment="1" applyProtection="1">
      <alignment horizontal="right" vertical="center" wrapText="1"/>
      <protection locked="0"/>
    </xf>
    <xf numFmtId="3" fontId="10"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Border="1" applyAlignment="1" applyProtection="1">
      <alignment horizontal="right"/>
      <protection locked="0"/>
    </xf>
    <xf numFmtId="193" fontId="10" fillId="0" borderId="2" xfId="0" applyNumberFormat="1" applyFont="1" applyBorder="1" applyAlignment="1" applyProtection="1">
      <alignment horizontal="right"/>
      <protection locked="0"/>
    </xf>
    <xf numFmtId="0" fontId="10" fillId="0" borderId="0" xfId="0" applyFont="1" applyAlignment="1">
      <alignment horizontal="right"/>
    </xf>
    <xf numFmtId="3" fontId="3" fillId="0" borderId="0" xfId="0" applyNumberFormat="1" applyFont="1" applyAlignment="1">
      <alignment horizontal="right"/>
    </xf>
    <xf numFmtId="0" fontId="104" fillId="0" borderId="0" xfId="0" applyFont="1" applyBorder="1" applyAlignment="1">
      <alignment horizontal="center"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193" fontId="91" fillId="35" borderId="13" xfId="0" applyNumberFormat="1" applyFont="1" applyFill="1" applyBorder="1" applyAlignment="1">
      <alignment horizontal="right" vertical="center"/>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5" fillId="0" borderId="0" xfId="0" applyFont="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2"/>
    </xf>
    <xf numFmtId="0" fontId="106"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93" fontId="10" fillId="0" borderId="2" xfId="0" applyNumberFormat="1" applyFont="1" applyBorder="1" applyAlignment="1" applyProtection="1">
      <alignment horizontal="right" vertical="center" wrapText="1"/>
      <protection locked="0"/>
    </xf>
    <xf numFmtId="193" fontId="10" fillId="0" borderId="13" xfId="0" applyNumberFormat="1" applyFont="1" applyBorder="1" applyAlignment="1" applyProtection="1">
      <alignment horizontal="right" vertical="center" wrapText="1"/>
      <protection locked="0"/>
    </xf>
    <xf numFmtId="0" fontId="9" fillId="0" borderId="17" xfId="0" applyFont="1" applyBorder="1" applyAlignment="1">
      <alignment horizontal="right" vertical="center" wrapText="1"/>
    </xf>
    <xf numFmtId="193" fontId="9" fillId="0" borderId="6"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3" xfId="0" applyNumberFormat="1" applyFont="1" applyBorder="1" applyAlignment="1" applyProtection="1">
      <alignment horizontal="right" vertical="center" wrapText="1"/>
      <protection locked="0"/>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vertical="center"/>
    </xf>
    <xf numFmtId="169" fontId="13" fillId="36" borderId="2" xfId="15" applyBorder="1"/>
    <xf numFmtId="169" fontId="13" fillId="36" borderId="13" xfId="15" applyBorder="1"/>
    <xf numFmtId="193" fontId="10" fillId="0" borderId="6" xfId="0" applyNumberFormat="1" applyFont="1" applyBorder="1" applyAlignment="1" applyProtection="1">
      <alignment horizontal="right" vertical="center" wrapText="1"/>
      <protection locked="0"/>
    </xf>
    <xf numFmtId="0" fontId="7" fillId="0" borderId="0" xfId="12" applyAlignment="1" applyProtection="1">
      <alignment vertical="center"/>
    </xf>
    <xf numFmtId="0" fontId="0" fillId="0" borderId="0" xfId="0"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4" fillId="0" borderId="0" xfId="0" applyFont="1" applyAlignment="1">
      <alignment horizontal="right" vertical="center"/>
    </xf>
    <xf numFmtId="0" fontId="107" fillId="0" borderId="0" xfId="0" applyFont="1" applyAlignment="1">
      <alignment horizontal="center" vertical="center"/>
    </xf>
    <xf numFmtId="0" fontId="3" fillId="0" borderId="12" xfId="0" applyFont="1" applyBorder="1" applyAlignment="1" applyProtection="1">
      <alignment vertical="center" wrapText="1"/>
      <protection locked="0"/>
    </xf>
    <xf numFmtId="0" fontId="100" fillId="0" borderId="13" xfId="0" applyFont="1" applyFill="1" applyBorder="1" applyAlignment="1">
      <alignment horizontal="center" vertical="center"/>
    </xf>
    <xf numFmtId="0" fontId="92" fillId="0" borderId="12" xfId="0" applyFont="1" applyBorder="1" applyAlignment="1">
      <alignment vertical="center"/>
    </xf>
    <xf numFmtId="0" fontId="3" fillId="0" borderId="13" xfId="0" applyFont="1" applyBorder="1" applyAlignment="1">
      <alignment horizontal="left"/>
    </xf>
    <xf numFmtId="0" fontId="92" fillId="0" borderId="14" xfId="0" applyFont="1" applyBorder="1" applyAlignment="1">
      <alignment vertical="center"/>
    </xf>
    <xf numFmtId="0" fontId="100"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6"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193" fontId="108" fillId="0" borderId="2" xfId="0" applyNumberFormat="1" applyFont="1" applyBorder="1" applyAlignment="1" applyProtection="1">
      <alignment horizontal="center" vertical="center"/>
      <protection locked="0"/>
    </xf>
    <xf numFmtId="193" fontId="3" fillId="0" borderId="2" xfId="0" applyNumberFormat="1" applyFont="1" applyBorder="1" applyAlignment="1" applyProtection="1">
      <alignment horizontal="center" vertical="center"/>
      <protection locked="0"/>
    </xf>
    <xf numFmtId="193" fontId="3" fillId="2" borderId="2" xfId="0" applyNumberFormat="1" applyFont="1" applyFill="1" applyBorder="1" applyAlignment="1" applyProtection="1">
      <alignment horizontal="center" vertical="center"/>
      <protection locked="0"/>
    </xf>
    <xf numFmtId="193" fontId="10" fillId="0" borderId="2" xfId="0" applyNumberFormat="1" applyFont="1" applyBorder="1" applyAlignment="1" applyProtection="1">
      <alignment horizontal="right" vertical="center" wrapText="1"/>
      <protection locked="0"/>
    </xf>
    <xf numFmtId="193" fontId="9" fillId="0" borderId="6" xfId="0" applyNumberFormat="1" applyFont="1" applyBorder="1" applyAlignment="1" applyProtection="1">
      <alignment horizontal="right" vertical="center" wrapText="1"/>
      <protection locked="0"/>
    </xf>
    <xf numFmtId="193" fontId="96" fillId="0" borderId="2" xfId="0" applyNumberFormat="1" applyFont="1" applyBorder="1" applyAlignment="1" applyProtection="1">
      <alignment horizontal="center" vertical="center"/>
      <protection locked="0"/>
    </xf>
    <xf numFmtId="193" fontId="10" fillId="0" borderId="6" xfId="0" applyNumberFormat="1" applyFont="1" applyBorder="1" applyAlignment="1" applyProtection="1">
      <alignment horizontal="right" vertical="center" wrapText="1"/>
      <protection locked="0"/>
    </xf>
    <xf numFmtId="193" fontId="3" fillId="0" borderId="0" xfId="0" applyNumberFormat="1" applyFont="1" applyAlignment="1">
      <alignment horizontal="center" vertical="center"/>
    </xf>
    <xf numFmtId="3" fontId="4" fillId="0" borderId="2" xfId="0" applyNumberFormat="1" applyFont="1" applyFill="1" applyBorder="1" applyAlignment="1">
      <alignment horizontal="right" vertical="center" wrapText="1"/>
    </xf>
    <xf numFmtId="193" fontId="3" fillId="0" borderId="2" xfId="0" applyNumberFormat="1" applyFont="1" applyBorder="1" applyAlignment="1" applyProtection="1">
      <alignment horizontal="left" vertical="center" wrapText="1"/>
      <protection locked="0"/>
    </xf>
    <xf numFmtId="193" fontId="3" fillId="35" borderId="15" xfId="0" applyNumberFormat="1" applyFont="1" applyFill="1" applyBorder="1" applyAlignment="1">
      <alignment horizontal="right" vertical="center"/>
    </xf>
    <xf numFmtId="37" fontId="3" fillId="0" borderId="2" xfId="0" applyNumberFormat="1" applyFont="1" applyBorder="1" applyAlignment="1" applyProtection="1">
      <alignment wrapText="1"/>
      <protection locked="0"/>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3" fontId="98" fillId="0" borderId="2" xfId="0" applyNumberFormat="1" applyFont="1" applyBorder="1" applyAlignment="1">
      <alignment horizontal="right" vertical="center"/>
    </xf>
    <xf numFmtId="3" fontId="98" fillId="0" borderId="15" xfId="0" applyNumberFormat="1" applyFont="1" applyBorder="1" applyAlignment="1">
      <alignment horizontal="right" vertical="center"/>
    </xf>
    <xf numFmtId="193" fontId="3" fillId="0" borderId="0" xfId="0" applyNumberFormat="1" applyFont="1" applyAlignment="1">
      <alignment horizontal="right"/>
    </xf>
    <xf numFmtId="193" fontId="3" fillId="0" borderId="2" xfId="0" applyNumberFormat="1" applyFont="1" applyBorder="1" applyAlignment="1" applyProtection="1">
      <alignment vertical="center"/>
      <protection locked="0"/>
    </xf>
    <xf numFmtId="193" fontId="3" fillId="0" borderId="2" xfId="0" applyNumberFormat="1" applyFont="1" applyBorder="1" applyAlignment="1" applyProtection="1">
      <alignment horizontal="left" wrapText="1"/>
      <protection locked="0"/>
    </xf>
    <xf numFmtId="193" fontId="3" fillId="0" borderId="2" xfId="0" applyNumberFormat="1" applyFont="1" applyFill="1" applyBorder="1" applyAlignment="1" applyProtection="1">
      <alignment horizontal="left" wrapText="1"/>
      <protection locked="0"/>
    </xf>
    <xf numFmtId="193" fontId="6" fillId="0" borderId="0" xfId="8" applyNumberFormat="1" applyFont="1" applyFill="1" applyBorder="1" applyAlignment="1" applyProtection="1">
      <alignment horizontal="left"/>
    </xf>
    <xf numFmtId="0" fontId="3" fillId="0" borderId="0" xfId="0" applyFont="1" applyAlignment="1">
      <alignment horizontal="left" vertical="center" wrapText="1"/>
    </xf>
    <xf numFmtId="0" fontId="3" fillId="0" borderId="10" xfId="0" applyFont="1" applyBorder="1" applyAlignment="1">
      <alignment horizontal="left" wrapText="1"/>
    </xf>
    <xf numFmtId="193" fontId="3" fillId="0" borderId="2" xfId="0" applyNumberFormat="1" applyFont="1" applyBorder="1" applyAlignment="1" applyProtection="1">
      <alignment horizontal="left"/>
      <protection locked="0"/>
    </xf>
    <xf numFmtId="193" fontId="91" fillId="35" borderId="15" xfId="0" applyNumberFormat="1" applyFont="1" applyFill="1" applyBorder="1" applyAlignment="1">
      <alignment horizontal="left" vertical="center" wrapText="1"/>
    </xf>
    <xf numFmtId="0" fontId="3" fillId="0" borderId="0" xfId="0" applyFont="1" applyBorder="1" applyAlignment="1">
      <alignment horizontal="left" wrapText="1"/>
    </xf>
    <xf numFmtId="193" fontId="4" fillId="0" borderId="2" xfId="0" applyNumberFormat="1" applyFont="1" applyBorder="1" applyAlignment="1" applyProtection="1">
      <alignment horizontal="left" vertical="center" wrapText="1"/>
      <protection locked="0"/>
    </xf>
    <xf numFmtId="0" fontId="104" fillId="0" borderId="2" xfId="0" applyFont="1" applyBorder="1" applyAlignment="1">
      <alignment horizontal="left" vertical="center" wrapText="1"/>
    </xf>
    <xf numFmtId="0" fontId="3" fillId="0" borderId="0" xfId="0" applyFont="1" applyAlignment="1">
      <alignment horizontal="left" wrapText="1"/>
    </xf>
    <xf numFmtId="0" fontId="102" fillId="0" borderId="0" xfId="0" applyFont="1" applyBorder="1" applyAlignment="1">
      <alignment horizontal="left" vertical="center" wrapText="1"/>
    </xf>
    <xf numFmtId="0" fontId="101" fillId="0" borderId="0" xfId="0" applyFont="1" applyBorder="1" applyAlignment="1">
      <alignment horizontal="left" vertical="center" wrapText="1"/>
    </xf>
    <xf numFmtId="193" fontId="3" fillId="0" borderId="13" xfId="0" applyNumberFormat="1" applyFont="1" applyBorder="1" applyAlignment="1" applyProtection="1">
      <alignment vertical="center"/>
      <protection locked="0"/>
    </xf>
    <xf numFmtId="193" fontId="3" fillId="0" borderId="2" xfId="0" applyNumberFormat="1" applyFont="1" applyFill="1" applyBorder="1" applyAlignment="1" applyProtection="1">
      <alignment horizontal="left" vertical="center" wrapText="1"/>
      <protection locked="0"/>
    </xf>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9" xfId="0" applyFont="1" applyFill="1" applyBorder="1" applyAlignment="1">
      <alignment horizontal="left"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42" xfId="0" applyFont="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109" fillId="0" borderId="50" xfId="0" applyFont="1" applyBorder="1" applyAlignment="1">
      <alignment horizontal="left" vertical="center" wrapText="1"/>
    </xf>
    <xf numFmtId="0" fontId="109" fillId="0" borderId="3" xfId="0" applyFont="1" applyBorder="1" applyAlignment="1">
      <alignment horizontal="left" vertical="center" wrapText="1"/>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tomashvili/AppData/Local/Microsoft/Windows/Temporary%20Internet%20Files/Content.Outlook/QGVQV4HV/Copy%20of%20Consolidated%20FS%20&amp;%20Disclosures_BOG%20Standalone_Q4%202018.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of Data Validation"/>
      <sheetName val="Table of Contents"/>
      <sheetName val="Instructions"/>
      <sheetName val="Error Control Panel"/>
      <sheetName val="Summary of Users"/>
      <sheetName val="General Info"/>
      <sheetName val="Ex_Rates"/>
      <sheetName val="Exh_1"/>
      <sheetName val="RC"/>
      <sheetName val="matrix"/>
      <sheetName val="NBG adj"/>
      <sheetName val="Sheet6"/>
      <sheetName val="Sheet4"/>
      <sheetName val="1.Trial Balance &amp; Mapping"/>
      <sheetName val="2.PAJE_Stand-alone"/>
      <sheetName val="3.PRJE_Stand-alone"/>
      <sheetName val="4.PCAJE_GROUP"/>
      <sheetName val="5.PCRJE_GROUP"/>
      <sheetName val="6.FS_Group Consolidated"/>
      <sheetName val="7.Equity RF_Group Consolidated"/>
      <sheetName val="8.Board Report Checks"/>
      <sheetName val="9.CF_Group Consolidated"/>
      <sheetName val="10.Note_Assets Held for Sale"/>
      <sheetName val="11.Notes to FS"/>
      <sheetName val="11.1 Note_Inv. Secur. (Others)"/>
      <sheetName val="11.2 Loans Concentr. - single"/>
      <sheetName val="11.3 Loans Concentr. - group"/>
      <sheetName val="11.4 FLR Concentration"/>
      <sheetName val="11.5.Note_Derivatives"/>
      <sheetName val="11.6 Amounts Due to Customers"/>
      <sheetName val="11.7.Note_RevenueToBeRecognized"/>
      <sheetName val="12.Note_Business Combinations"/>
      <sheetName val="13.Note_Pledged assets"/>
      <sheetName val="14.Note_Equity"/>
      <sheetName val="15.Investment Property"/>
      <sheetName val="16.Goodwill"/>
      <sheetName val="17.Intangibles"/>
      <sheetName val="18.PPE"/>
      <sheetName val="19.Deferred Tax Roll"/>
      <sheetName val="20.ECL Charges"/>
      <sheetName val="20.1.ECL Charges_Intercompany"/>
      <sheetName val="21.1.ECL Roll - Cash"/>
      <sheetName val="21.1.ECL Roll - Cash_IC"/>
      <sheetName val="21.2.ECL Roll - AmountsDue"/>
      <sheetName val="21.2.ECL Roll - AmountsDue_IC"/>
      <sheetName val="21.3.ECL Roll - Secur. Amort"/>
      <sheetName val="21.3.ECL Roll - Secur. Amort_IC"/>
      <sheetName val="21.4.ECL Roll - Secur. FVOCI"/>
      <sheetName val="21.4.ECL Roll - Secur. FVOCI_IC"/>
      <sheetName val="21.5.ECL Roll - Loans-Com"/>
      <sheetName val="21.5.ECL Roll - Loans-Com_IC"/>
      <sheetName val="21.6.ECL Roll - Loans-Mort"/>
      <sheetName val="21.6.ECL Roll - Loans-Mort_IC"/>
      <sheetName val="21.7.ECL Roll - Loans-Micro"/>
      <sheetName val="21.7.ECL Roll - Loans-Micro_IC"/>
      <sheetName val="21.8.ECL Roll - Loans-Cons."/>
      <sheetName val="21.8.ECL Roll - Loans-Cons._IC"/>
      <sheetName val="21.9.ECL Roll - Loans-Pawn"/>
      <sheetName val="21.9.ECL Roll - Loans-Pawn_IC"/>
      <sheetName val="21.10.ECL Roll - FLR"/>
      <sheetName val="21.10.ECL Roll - FLR_IC"/>
      <sheetName val="21.11.ECL Roll - AR"/>
      <sheetName val="21.11.ECL Roll - AR_IC"/>
      <sheetName val="21.12.ECL Roll - Oth.Fin.Ass"/>
      <sheetName val="21.12.ECL Roll - Oth.Fin.Ass_IC"/>
      <sheetName val="21.13.ECL Roll - Fin.Gur"/>
      <sheetName val="21.13.ECL Roll - Fin.Gur_IC"/>
      <sheetName val="21.14.ECL Roll - LOC"/>
      <sheetName val="21.14.ECL Roll - LOC_IC"/>
      <sheetName val="21.15.ECL Roll - Oth.Fin.Com"/>
      <sheetName val="21.15.ECL Roll - Oth.Fin.Com_IC"/>
      <sheetName val="22.1.Grading - Cash"/>
      <sheetName val="22.1.Grading - Cash_IC"/>
      <sheetName val="22.2.Grading - AmountsDue"/>
      <sheetName val="22.2.Grading - AmountsDue_IC"/>
      <sheetName val="22.3.Grading - Secur. Amort"/>
      <sheetName val="22.3.Grading - Secur. Amort_IC"/>
      <sheetName val="22.4.Grading - Secur. FVOCI"/>
      <sheetName val="22.4.Grading - Secur. FVOCI_IC"/>
      <sheetName val="22.5.Grading - Loans-Com"/>
      <sheetName val="22.5.Grading - Loans-Com_IC"/>
      <sheetName val="22.6.Grading - Loans-Mort"/>
      <sheetName val="22.6.Grading - Loans-Mort_IC"/>
      <sheetName val="22.7.Grading - Loans-Micro"/>
      <sheetName val="22.7.Grading - Loans-Micro_IC"/>
      <sheetName val="22.8.Grading - Loans-Cons."/>
      <sheetName val="22.8.Grading - Loans-Cons._IC"/>
      <sheetName val="22.9.Grading - Loans-Pawn"/>
      <sheetName val="22.9.Grading - Loans-Pawn_IC"/>
      <sheetName val="22.10.Grading - FLR"/>
      <sheetName val="22.10.Grading - FLR_IC"/>
      <sheetName val="22.11.Grading - AR"/>
      <sheetName val="22.11.Grading - AR_IC"/>
      <sheetName val="22.12.Grading - Oth.Fin.Ass"/>
      <sheetName val="22.12.Grading - Oth.Fin.Ass_IC"/>
      <sheetName val="22.13.Grading - Fin.Gur"/>
      <sheetName val="22.13.Grading - Fin.Gur_IC"/>
      <sheetName val="22.14.Grading - LOC"/>
      <sheetName val="22.14.Grading - LOC_IC"/>
      <sheetName val="22.15.Grading - Oth.Fin.Com"/>
      <sheetName val="22.15.Grading - Oth.Fin.Com_IC"/>
      <sheetName val="23.Forward Looking Assumptions"/>
      <sheetName val="24.Grades"/>
      <sheetName val="25.Fin.Asset.Modifications"/>
      <sheetName val="26.Geographic Concentration"/>
      <sheetName val="27.Liquidity Ratios"/>
      <sheetName val="28.Maturity_Undiscounted"/>
      <sheetName val="29.Interest Rate Risk"/>
      <sheetName val="30.Currency Risk"/>
      <sheetName val="31.Prepayment Risk"/>
      <sheetName val="32.Fair Value Hierarchy"/>
      <sheetName val="33.Financial Instruments"/>
      <sheetName val="34.Fair Values of FI"/>
      <sheetName val="35.Maturity Analysis"/>
      <sheetName val="35.1.Maturity Analysis_GEL"/>
      <sheetName val="35.2.Maturity Analysis_FC"/>
      <sheetName val="36.Maturity Analysis (Add)"/>
      <sheetName val="37.Related Parties"/>
      <sheetName val="37.1.Related Parties_per unit"/>
      <sheetName val="37.2.Management Compensation"/>
      <sheetName val="38.Note_Capital Adequacy"/>
      <sheetName val="50.IFRS 9 Transition Note"/>
      <sheetName val="51.IFRS 16 Impact"/>
    </sheetNames>
    <sheetDataSet>
      <sheetData sheetId="0">
        <row r="632">
          <cell r="C632" t="str">
            <v>Cash and cash equivalents</v>
          </cell>
        </row>
        <row r="633">
          <cell r="C633" t="str">
            <v>Less: Allowance for impairment losses (Cash)</v>
          </cell>
        </row>
        <row r="634">
          <cell r="C634" t="str">
            <v>Amounts due from credit institutions</v>
          </cell>
        </row>
        <row r="635">
          <cell r="C635" t="str">
            <v>Less: Allowance for impairment losses (AmountsDue)</v>
          </cell>
        </row>
        <row r="636">
          <cell r="C636" t="str">
            <v>Investment securities</v>
          </cell>
        </row>
        <row r="637">
          <cell r="C637" t="str">
            <v>Less: Allowance for impairment losses (Invest.Secur.)</v>
          </cell>
        </row>
        <row r="638">
          <cell r="C638" t="str">
            <v>Loans to customers</v>
          </cell>
        </row>
        <row r="639">
          <cell r="C639" t="str">
            <v>Less: Allowance for impairment losses (Loans)</v>
          </cell>
        </row>
        <row r="640">
          <cell r="C640" t="str">
            <v>Finance lease receivables</v>
          </cell>
        </row>
        <row r="641">
          <cell r="C641" t="str">
            <v>Less: Allowance for impairment losses (FLR)</v>
          </cell>
        </row>
        <row r="642">
          <cell r="C642" t="str">
            <v>Accounts receivable and other loans</v>
          </cell>
        </row>
        <row r="643">
          <cell r="C643" t="str">
            <v>Less: Allowance for impairment losses (AR)</v>
          </cell>
        </row>
        <row r="644">
          <cell r="C644" t="str">
            <v>Insurance premiums receivable</v>
          </cell>
        </row>
        <row r="645">
          <cell r="C645" t="str">
            <v>Less: Allowance for impairment losses (Insurance)</v>
          </cell>
        </row>
        <row r="646">
          <cell r="C646" t="str">
            <v>Reinsurance assets</v>
          </cell>
        </row>
        <row r="647">
          <cell r="C647" t="str">
            <v>Less: Allowance for impairment losses (ReInsurance)</v>
          </cell>
        </row>
        <row r="648">
          <cell r="C648" t="str">
            <v>Prepayments</v>
          </cell>
        </row>
        <row r="649">
          <cell r="C649" t="str">
            <v>Less: Allowance for impairment losses (Prepayments)</v>
          </cell>
        </row>
        <row r="650">
          <cell r="C650" t="str">
            <v>Inventories</v>
          </cell>
        </row>
        <row r="651">
          <cell r="C651" t="str">
            <v>Assets held-for-sale</v>
          </cell>
        </row>
        <row r="652">
          <cell r="C652" t="str">
            <v>Less: Allowance for impairment losses (Assets HFS)</v>
          </cell>
        </row>
        <row r="653">
          <cell r="C653" t="str">
            <v>Investment property</v>
          </cell>
        </row>
        <row r="654">
          <cell r="C654" t="str">
            <v>Property and equipment</v>
          </cell>
        </row>
        <row r="655">
          <cell r="C655" t="str">
            <v xml:space="preserve">Less: accumulated depreciation and impairment </v>
          </cell>
        </row>
        <row r="656">
          <cell r="C656" t="str">
            <v>Intangible assets</v>
          </cell>
        </row>
        <row r="657">
          <cell r="C657" t="str">
            <v xml:space="preserve">Less: accumulated amortization and impairment </v>
          </cell>
        </row>
        <row r="658">
          <cell r="C658" t="str">
            <v>Investments in associates</v>
          </cell>
        </row>
        <row r="659">
          <cell r="C659" t="str">
            <v>Less: Allowance for impairment losses (Associates)</v>
          </cell>
        </row>
        <row r="660">
          <cell r="C660" t="str">
            <v>Investments in non-consolidated subsidiaries</v>
          </cell>
        </row>
        <row r="661">
          <cell r="C661" t="str">
            <v>Less: Allowance for impairment losses (Subsidiaries)</v>
          </cell>
        </row>
        <row r="662">
          <cell r="C662" t="str">
            <v xml:space="preserve">Goodwill </v>
          </cell>
        </row>
        <row r="663">
          <cell r="C663" t="str">
            <v>Current income tax assets</v>
          </cell>
        </row>
        <row r="664">
          <cell r="C664" t="str">
            <v>Deferred income tax assets</v>
          </cell>
        </row>
        <row r="665">
          <cell r="C665" t="str">
            <v>Derivative financial assets</v>
          </cell>
        </row>
        <row r="666">
          <cell r="C666" t="str">
            <v>Other assets</v>
          </cell>
        </row>
        <row r="667">
          <cell r="C667" t="str">
            <v>Less: Allowance for impairment losses (Other assets)</v>
          </cell>
        </row>
        <row r="668">
          <cell r="C668" t="str">
            <v>Derivative financial liabilities</v>
          </cell>
        </row>
        <row r="669">
          <cell r="C669" t="str">
            <v>Amounts due to customers</v>
          </cell>
        </row>
        <row r="670">
          <cell r="C670" t="str">
            <v>Amounts owed to credit institutions</v>
          </cell>
        </row>
        <row r="671">
          <cell r="C671" t="str">
            <v xml:space="preserve">Debt securities issued </v>
          </cell>
        </row>
        <row r="672">
          <cell r="C672" t="str">
            <v>Accruals and deferred income</v>
          </cell>
        </row>
        <row r="673">
          <cell r="C673" t="str">
            <v>Insurance contract liabilities</v>
          </cell>
        </row>
        <row r="674">
          <cell r="C674" t="str">
            <v xml:space="preserve">Other insurance liabilities </v>
          </cell>
        </row>
        <row r="675">
          <cell r="C675" t="str">
            <v>Pension benefit obligations</v>
          </cell>
        </row>
        <row r="676">
          <cell r="C676" t="str">
            <v>Provisions</v>
          </cell>
        </row>
        <row r="677">
          <cell r="C677" t="str">
            <v>Liabilities directly associated with assets held for sale</v>
          </cell>
        </row>
        <row r="678">
          <cell r="C678" t="str">
            <v>Current income tax liabilities</v>
          </cell>
        </row>
        <row r="679">
          <cell r="C679" t="str">
            <v>Deferred income tax liabilities</v>
          </cell>
        </row>
        <row r="680">
          <cell r="C680" t="str">
            <v>Other liabilities</v>
          </cell>
        </row>
        <row r="681">
          <cell r="C681" t="str">
            <v xml:space="preserve">Share capital </v>
          </cell>
        </row>
        <row r="682">
          <cell r="C682" t="str">
            <v>Additional paid-in capital</v>
          </cell>
        </row>
        <row r="683">
          <cell r="C683" t="str">
            <v>Treasury shares</v>
          </cell>
        </row>
        <row r="684">
          <cell r="C684" t="str">
            <v xml:space="preserve"> - Revaluation of property and equipment reclassified to investment property, net of tax </v>
          </cell>
        </row>
        <row r="685">
          <cell r="C685" t="str">
            <v xml:space="preserve"> - Unrealised gains (losses) on investments in debt instruments</v>
          </cell>
        </row>
        <row r="686">
          <cell r="C686" t="str">
            <v xml:space="preserve"> - Gains / (losses) from currency translation differences </v>
          </cell>
        </row>
        <row r="687">
          <cell r="C687" t="str">
            <v xml:space="preserve"> - Unrealised gains (losses) on investments in equity instruments</v>
          </cell>
        </row>
        <row r="688">
          <cell r="C688" t="str">
            <v xml:space="preserve"> - Unrealised fair value on financial liabilities due to change in own credit risk </v>
          </cell>
        </row>
        <row r="689">
          <cell r="C689" t="str">
            <v xml:space="preserve"> - Unrealised gains / (losses) from dilution in existing subsidiaries</v>
          </cell>
        </row>
        <row r="690">
          <cell r="C690" t="str">
            <v xml:space="preserve"> - Unrealised gains / (losses) from acquiring share in existing subsidiaries </v>
          </cell>
        </row>
        <row r="691">
          <cell r="C691" t="str">
            <v xml:space="preserve"> - Unrealised gains / (losses) from acquisition of an entity under common control</v>
          </cell>
        </row>
        <row r="692">
          <cell r="C692" t="str">
            <v xml:space="preserve"> - Other (to be reclassified to profit or loss)</v>
          </cell>
        </row>
        <row r="693">
          <cell r="C693" t="str">
            <v xml:space="preserve"> - Other (not to be reclassified to profit or loss)</v>
          </cell>
        </row>
        <row r="694">
          <cell r="C694" t="str">
            <v>Retained earnings / (accumulated deficit)</v>
          </cell>
        </row>
        <row r="695">
          <cell r="C695" t="str">
            <v>Non-controlling interests</v>
          </cell>
        </row>
        <row r="696">
          <cell r="C696" t="str">
            <v>I.Loans to customers</v>
          </cell>
        </row>
        <row r="697">
          <cell r="C697" t="str">
            <v>I.Investment securities</v>
          </cell>
        </row>
        <row r="698">
          <cell r="C698" t="str">
            <v>I.Amounts due from credit institutions</v>
          </cell>
        </row>
        <row r="699">
          <cell r="C699" t="str">
            <v>I.Finance lease receivables</v>
          </cell>
        </row>
        <row r="700">
          <cell r="C700" t="str">
            <v>I.Amounts due to customers</v>
          </cell>
        </row>
        <row r="701">
          <cell r="C701" t="str">
            <v>I.Amounts due to credit institutions</v>
          </cell>
        </row>
        <row r="702">
          <cell r="C702" t="str">
            <v>I.Debt securities issued</v>
          </cell>
        </row>
        <row r="703">
          <cell r="C703" t="str">
            <v>Deposit insurance fees</v>
          </cell>
        </row>
        <row r="704">
          <cell r="C704" t="str">
            <v>Fee and commission income</v>
          </cell>
        </row>
        <row r="705">
          <cell r="C705" t="str">
            <v>Fee and commission expense</v>
          </cell>
        </row>
        <row r="706">
          <cell r="C706" t="str">
            <v>Net real estate gains / (losses)</v>
          </cell>
        </row>
        <row r="707">
          <cell r="C707" t="str">
            <v>Net gains / (losses) on derecognition of financial assets measured at fair value through other comprehensive income</v>
          </cell>
        </row>
        <row r="708">
          <cell r="C708" t="str">
            <v>Net gains / (losses) on financial assets at fair value through profit or loss</v>
          </cell>
        </row>
        <row r="709">
          <cell r="C709" t="str">
            <v>Net gains / (losses) on derecognition of financial assets measured at amortised cost</v>
          </cell>
        </row>
        <row r="710">
          <cell r="C710" t="str">
            <v>Net gains / (losses) on modification of financial assets</v>
          </cell>
        </row>
        <row r="711">
          <cell r="C711" t="str">
            <v>Net gains / (losses) from revaluation of investment property</v>
          </cell>
        </row>
        <row r="712">
          <cell r="C712" t="str">
            <v>- dealing</v>
          </cell>
        </row>
        <row r="713">
          <cell r="C713" t="str">
            <v>- translation differences</v>
          </cell>
        </row>
        <row r="714">
          <cell r="C714" t="str">
            <v>Net insurance premiums earned</v>
          </cell>
        </row>
        <row r="715">
          <cell r="C715" t="str">
            <v>Net insurance claims incurred</v>
          </cell>
        </row>
        <row r="716">
          <cell r="C716" t="str">
            <v>Share of profit (loss) of associates accounted for under equity method</v>
          </cell>
        </row>
        <row r="717">
          <cell r="C717" t="str">
            <v>Other operating income</v>
          </cell>
        </row>
        <row r="718">
          <cell r="C718" t="str">
            <v>Net gains / (losses) from inter-company sale or purchase of equity investments under common control</v>
          </cell>
        </row>
        <row r="719">
          <cell r="C719" t="str">
            <v>Net gains / (losses) from inter-company sale or purchase of net assets under common control</v>
          </cell>
        </row>
        <row r="720">
          <cell r="C720" t="str">
            <v>Salaries and other employee benefits</v>
          </cell>
        </row>
        <row r="721">
          <cell r="C721" t="str">
            <v>Selling and administrative expenses</v>
          </cell>
        </row>
        <row r="722">
          <cell r="C722" t="str">
            <v>Depreciation expenses</v>
          </cell>
        </row>
        <row r="723">
          <cell r="C723" t="str">
            <v>Amortization expenses</v>
          </cell>
        </row>
        <row r="724">
          <cell r="C724" t="str">
            <v>Other operating expenses</v>
          </cell>
        </row>
        <row r="725">
          <cell r="C725" t="str">
            <v>Expected credit (loss) / recovery on cash and cash equivalents</v>
          </cell>
        </row>
        <row r="726">
          <cell r="C726" t="str">
            <v>Expected credit (loss) / recovery on amounts due from credit institutions</v>
          </cell>
        </row>
        <row r="727">
          <cell r="C727" t="str">
            <v>Expected credit (loss) / recovery on investment securities</v>
          </cell>
        </row>
        <row r="728">
          <cell r="C728" t="str">
            <v>Expected credit (loss) / recovery on loans to customers</v>
          </cell>
        </row>
        <row r="729">
          <cell r="C729" t="str">
            <v>Expected credit (loss) / recovery on finance lease receivables</v>
          </cell>
        </row>
        <row r="730">
          <cell r="C730" t="str">
            <v>Expected credit (loss) / recovery on accounts receivable and other loans</v>
          </cell>
        </row>
        <row r="731">
          <cell r="C731" t="str">
            <v>Expected credit (loss) / recovery on other financial assets</v>
          </cell>
        </row>
        <row r="732">
          <cell r="C732" t="str">
            <v>Expected credit (loss) / recovery on financial guarantees</v>
          </cell>
        </row>
        <row r="733">
          <cell r="C733" t="str">
            <v>Expected credit (loss) / recovery on letters of credit to customers</v>
          </cell>
        </row>
        <row r="734">
          <cell r="C734" t="str">
            <v>Expected credit (loss) / recovery on other financial commitments</v>
          </cell>
        </row>
        <row r="735">
          <cell r="C735" t="str">
            <v>Impairment (charge) / reversal on insurance premiums receivable</v>
          </cell>
        </row>
        <row r="736">
          <cell r="C736" t="str">
            <v>Impairment (charge) / reversal on reinsurance premiums receivable</v>
          </cell>
        </row>
        <row r="737">
          <cell r="C737" t="str">
            <v>Impairment (charge) / reversal on prepayments</v>
          </cell>
        </row>
        <row r="738">
          <cell r="C738" t="str">
            <v>Impairment of assets held for sale</v>
          </cell>
        </row>
        <row r="739">
          <cell r="C739" t="str">
            <v>Impairment of associates</v>
          </cell>
        </row>
        <row r="740">
          <cell r="C740" t="str">
            <v>Impairment of subsidiaries</v>
          </cell>
        </row>
        <row r="741">
          <cell r="C741" t="str">
            <v>Impairment of other assets</v>
          </cell>
        </row>
        <row r="742">
          <cell r="C742" t="str">
            <v>Impairment of property and equipment</v>
          </cell>
        </row>
        <row r="743">
          <cell r="C743" t="str">
            <v>Impairment of intangible assets</v>
          </cell>
        </row>
        <row r="744">
          <cell r="C744" t="str">
            <v>Impairment of goodwill</v>
          </cell>
        </row>
        <row r="745">
          <cell r="C745" t="str">
            <v>Other non-operating income</v>
          </cell>
        </row>
        <row r="746">
          <cell r="C746" t="str">
            <v>Other non-operating expense</v>
          </cell>
        </row>
        <row r="747">
          <cell r="C747" t="str">
            <v>Net gains / (losses) from discontinued operations</v>
          </cell>
        </row>
        <row r="748">
          <cell r="C748" t="str">
            <v>Income tax (expense) / benefit, current</v>
          </cell>
        </row>
        <row r="749">
          <cell r="C749" t="str">
            <v>Income tax (expense) / benefit, deferred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heetViews>
  <sheetFormatPr defaultRowHeight="15"/>
  <cols>
    <col min="1" max="1" width="9.7109375" style="89" bestFit="1" customWidth="1"/>
    <col min="2" max="2" width="128.7109375" style="70" bestFit="1" customWidth="1"/>
    <col min="3" max="3" width="39.42578125" customWidth="1"/>
  </cols>
  <sheetData>
    <row r="1" spans="1:3" s="1" customFormat="1">
      <c r="A1" s="87" t="s">
        <v>135</v>
      </c>
      <c r="B1" s="71" t="s">
        <v>111</v>
      </c>
      <c r="C1" s="68"/>
    </row>
    <row r="2" spans="1:3" s="72" customFormat="1">
      <c r="A2" s="88">
        <v>20</v>
      </c>
      <c r="B2" s="69" t="s">
        <v>113</v>
      </c>
    </row>
    <row r="3" spans="1:3" s="72" customFormat="1">
      <c r="A3" s="88">
        <v>21</v>
      </c>
      <c r="B3" s="69" t="s">
        <v>82</v>
      </c>
    </row>
    <row r="4" spans="1:3" s="72" customFormat="1">
      <c r="A4" s="88">
        <v>22</v>
      </c>
      <c r="B4" s="74" t="s">
        <v>123</v>
      </c>
    </row>
    <row r="5" spans="1:3" s="72" customFormat="1">
      <c r="A5" s="88">
        <v>23</v>
      </c>
      <c r="B5" s="74" t="s">
        <v>106</v>
      </c>
    </row>
    <row r="6" spans="1:3" s="72" customFormat="1">
      <c r="A6" s="88">
        <v>24</v>
      </c>
      <c r="B6" s="69" t="s">
        <v>121</v>
      </c>
    </row>
    <row r="7" spans="1:3" s="72" customFormat="1">
      <c r="A7" s="88">
        <v>25</v>
      </c>
      <c r="B7" s="73" t="s">
        <v>107</v>
      </c>
    </row>
    <row r="8" spans="1:3" s="72" customFormat="1">
      <c r="A8" s="88">
        <v>26</v>
      </c>
      <c r="B8" s="73" t="s">
        <v>109</v>
      </c>
    </row>
    <row r="9" spans="1:3" s="72" customFormat="1">
      <c r="A9" s="88">
        <v>27</v>
      </c>
      <c r="B9" s="73" t="s">
        <v>108</v>
      </c>
    </row>
    <row r="10" spans="1:3" s="1" customFormat="1">
      <c r="A10" s="90"/>
      <c r="B10" s="70"/>
      <c r="C10" s="68"/>
    </row>
    <row r="11" spans="1:3" s="1" customFormat="1" ht="45">
      <c r="A11" s="90"/>
      <c r="B11" s="78" t="s">
        <v>149</v>
      </c>
      <c r="C11" s="68"/>
    </row>
    <row r="14" spans="1:3">
      <c r="B14" s="185"/>
    </row>
    <row r="15" spans="1:3">
      <c r="B15" s="184"/>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89"/>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42.28515625" defaultRowHeight="13.5" customHeight="1"/>
  <cols>
    <col min="1" max="1" width="6.85546875" style="3" customWidth="1"/>
    <col min="2" max="2" width="70.28515625" style="117" customWidth="1"/>
    <col min="3" max="3" width="32.85546875" style="118" customWidth="1"/>
    <col min="4" max="4" width="32.7109375" style="118" customWidth="1"/>
    <col min="5" max="5" width="32.85546875" style="3" customWidth="1"/>
    <col min="6" max="6" width="90" style="236"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s>
  <sheetData>
    <row r="1" spans="1:20" ht="13.5" customHeight="1">
      <c r="A1" s="6" t="s">
        <v>53</v>
      </c>
      <c r="B1" s="151" t="s">
        <v>172</v>
      </c>
      <c r="D1" s="125"/>
      <c r="E1" s="111"/>
      <c r="F1" s="228"/>
      <c r="J1" s="111"/>
    </row>
    <row r="2" spans="1:20" s="9" customFormat="1" ht="13.5" customHeight="1">
      <c r="A2" s="9" t="s">
        <v>54</v>
      </c>
      <c r="B2" s="152">
        <v>43465</v>
      </c>
      <c r="C2" s="119"/>
      <c r="D2" s="119"/>
      <c r="E2" s="198"/>
      <c r="F2" s="228"/>
      <c r="G2" s="198"/>
      <c r="H2" s="198"/>
      <c r="I2" s="198"/>
      <c r="J2" s="198"/>
      <c r="K2" s="198"/>
      <c r="L2" s="198"/>
      <c r="M2" s="198"/>
      <c r="N2" s="198"/>
      <c r="O2" s="198"/>
      <c r="P2" s="198"/>
      <c r="Q2" s="198"/>
      <c r="R2" s="198"/>
      <c r="S2" s="198"/>
      <c r="T2" s="198"/>
    </row>
    <row r="3" spans="1:20" ht="13.5" customHeight="1">
      <c r="A3" s="50"/>
      <c r="B3" s="115"/>
      <c r="C3" s="120"/>
      <c r="D3" s="120"/>
      <c r="E3" s="10"/>
      <c r="F3" s="229"/>
      <c r="G3" s="111"/>
      <c r="H3" s="111"/>
      <c r="I3" s="111"/>
      <c r="J3" s="111"/>
      <c r="K3" s="111"/>
      <c r="L3" s="111"/>
      <c r="M3" s="111"/>
      <c r="N3" s="111"/>
      <c r="O3" s="111"/>
      <c r="P3" s="111"/>
      <c r="Q3" s="111"/>
      <c r="R3" s="111"/>
      <c r="S3" s="111"/>
    </row>
    <row r="4" spans="1:20" ht="13.5" customHeight="1" thickBot="1">
      <c r="A4" s="199" t="s">
        <v>136</v>
      </c>
      <c r="B4" s="135" t="s">
        <v>112</v>
      </c>
      <c r="C4" s="136"/>
      <c r="D4" s="136"/>
      <c r="E4" s="10"/>
      <c r="F4" s="229"/>
      <c r="G4" s="111"/>
      <c r="H4" s="111"/>
      <c r="I4" s="111"/>
      <c r="J4" s="111"/>
      <c r="K4" s="111"/>
      <c r="L4" s="111"/>
      <c r="M4" s="111"/>
      <c r="N4" s="111"/>
      <c r="O4" s="111"/>
    </row>
    <row r="5" spans="1:20" s="34" customFormat="1" ht="13.5" customHeight="1">
      <c r="A5" s="93"/>
      <c r="B5" s="219"/>
      <c r="C5" s="200"/>
      <c r="D5" s="201"/>
      <c r="E5" s="216"/>
      <c r="F5" s="230"/>
      <c r="G5" s="245"/>
      <c r="H5" s="245"/>
      <c r="I5" s="245"/>
      <c r="J5" s="245"/>
      <c r="K5" s="245"/>
      <c r="L5" s="245"/>
      <c r="M5" s="245"/>
      <c r="N5" s="245"/>
      <c r="O5" s="245"/>
      <c r="P5" s="245"/>
      <c r="Q5" s="245"/>
      <c r="R5" s="245"/>
      <c r="S5" s="245"/>
      <c r="T5" s="246"/>
    </row>
    <row r="6" spans="1:20" s="34" customFormat="1" ht="13.5" customHeight="1">
      <c r="A6" s="241"/>
      <c r="B6" s="247" t="s">
        <v>75</v>
      </c>
      <c r="C6" s="247" t="s">
        <v>74</v>
      </c>
      <c r="D6" s="247" t="s">
        <v>117</v>
      </c>
      <c r="E6" s="247" t="s">
        <v>69</v>
      </c>
      <c r="F6" s="248" t="s">
        <v>206</v>
      </c>
      <c r="G6" s="251" t="s">
        <v>70</v>
      </c>
      <c r="H6" s="251"/>
      <c r="I6" s="251"/>
      <c r="J6" s="251"/>
      <c r="K6" s="251"/>
      <c r="L6" s="251"/>
      <c r="M6" s="251"/>
      <c r="N6" s="251"/>
      <c r="O6" s="251"/>
      <c r="P6" s="251"/>
      <c r="Q6" s="251"/>
      <c r="R6" s="251"/>
      <c r="S6" s="251"/>
      <c r="T6" s="252"/>
    </row>
    <row r="7" spans="1:20" s="34" customFormat="1" ht="13.5" customHeight="1">
      <c r="A7" s="241"/>
      <c r="B7" s="247"/>
      <c r="C7" s="247"/>
      <c r="D7" s="247"/>
      <c r="E7" s="247"/>
      <c r="F7" s="249"/>
      <c r="G7" s="123">
        <v>1</v>
      </c>
      <c r="H7" s="123">
        <v>2</v>
      </c>
      <c r="I7" s="123">
        <v>3</v>
      </c>
      <c r="J7" s="123">
        <v>4</v>
      </c>
      <c r="K7" s="123">
        <v>5</v>
      </c>
      <c r="L7" s="123">
        <v>6.1</v>
      </c>
      <c r="M7" s="123">
        <v>6.2</v>
      </c>
      <c r="N7" s="123">
        <v>6</v>
      </c>
      <c r="O7" s="123">
        <v>7</v>
      </c>
      <c r="P7" s="123">
        <v>8</v>
      </c>
      <c r="Q7" s="123">
        <v>9</v>
      </c>
      <c r="R7" s="123">
        <v>10</v>
      </c>
      <c r="S7" s="123">
        <v>11</v>
      </c>
      <c r="T7" s="124">
        <v>12</v>
      </c>
    </row>
    <row r="8" spans="1:20" s="34" customFormat="1" ht="68.25" customHeight="1">
      <c r="A8" s="241"/>
      <c r="B8" s="247"/>
      <c r="C8" s="247"/>
      <c r="D8" s="247"/>
      <c r="E8" s="247"/>
      <c r="F8" s="250"/>
      <c r="G8" s="48" t="s">
        <v>23</v>
      </c>
      <c r="H8" s="48" t="s">
        <v>24</v>
      </c>
      <c r="I8" s="48" t="s">
        <v>25</v>
      </c>
      <c r="J8" s="48" t="s">
        <v>26</v>
      </c>
      <c r="K8" s="48" t="s">
        <v>27</v>
      </c>
      <c r="L8" s="48" t="s">
        <v>28</v>
      </c>
      <c r="M8" s="48" t="s">
        <v>29</v>
      </c>
      <c r="N8" s="48" t="s">
        <v>30</v>
      </c>
      <c r="O8" s="48" t="s">
        <v>31</v>
      </c>
      <c r="P8" s="48" t="s">
        <v>32</v>
      </c>
      <c r="Q8" s="48" t="s">
        <v>33</v>
      </c>
      <c r="R8" s="48" t="s">
        <v>34</v>
      </c>
      <c r="S8" s="48" t="s">
        <v>35</v>
      </c>
      <c r="T8" s="51" t="s">
        <v>36</v>
      </c>
    </row>
    <row r="9" spans="1:20" ht="25.5" customHeight="1">
      <c r="A9" s="137"/>
      <c r="B9" s="213" t="s">
        <v>226</v>
      </c>
      <c r="C9" s="225">
        <v>1220524000</v>
      </c>
      <c r="D9" s="225">
        <v>1109388000</v>
      </c>
      <c r="E9" s="225">
        <v>1285414752.99</v>
      </c>
      <c r="F9" s="226" t="s">
        <v>219</v>
      </c>
      <c r="G9" s="225">
        <v>506582333.95999998</v>
      </c>
      <c r="H9" s="225">
        <v>245824463.61000001</v>
      </c>
      <c r="I9" s="225">
        <v>519801442.47000003</v>
      </c>
      <c r="J9" s="225">
        <v>0</v>
      </c>
      <c r="K9" s="225">
        <v>0</v>
      </c>
      <c r="L9" s="225">
        <v>0</v>
      </c>
      <c r="M9" s="225">
        <v>0</v>
      </c>
      <c r="N9" s="225">
        <v>0</v>
      </c>
      <c r="O9" s="225">
        <v>101512.95</v>
      </c>
      <c r="P9" s="225">
        <v>0</v>
      </c>
      <c r="Q9" s="225">
        <v>0</v>
      </c>
      <c r="R9" s="225">
        <v>0</v>
      </c>
      <c r="S9" s="225">
        <v>13105000</v>
      </c>
      <c r="T9" s="156">
        <f>SUM(G9:K9)+N9+SUM(O9:S9)</f>
        <v>1285414752.99</v>
      </c>
    </row>
    <row r="10" spans="1:20" ht="25.5" customHeight="1">
      <c r="A10" s="137"/>
      <c r="B10" s="213" t="s">
        <v>227</v>
      </c>
      <c r="C10" s="225">
        <v>1305191000</v>
      </c>
      <c r="D10" s="225">
        <v>1282764000</v>
      </c>
      <c r="E10" s="225">
        <v>1283344833.0699999</v>
      </c>
      <c r="F10" s="227" t="s">
        <v>207</v>
      </c>
      <c r="G10" s="225">
        <v>0</v>
      </c>
      <c r="H10" s="225">
        <v>1239805664.3499999</v>
      </c>
      <c r="I10" s="225">
        <v>42825600</v>
      </c>
      <c r="J10" s="225">
        <v>0</v>
      </c>
      <c r="K10" s="225">
        <v>0</v>
      </c>
      <c r="L10" s="225">
        <v>0</v>
      </c>
      <c r="M10" s="225">
        <v>0</v>
      </c>
      <c r="N10" s="225">
        <v>0</v>
      </c>
      <c r="O10" s="225">
        <v>713568.72</v>
      </c>
      <c r="P10" s="225">
        <v>0</v>
      </c>
      <c r="Q10" s="225">
        <v>0</v>
      </c>
      <c r="R10" s="225">
        <v>0</v>
      </c>
      <c r="S10" s="225">
        <v>0</v>
      </c>
      <c r="T10" s="156">
        <f t="shared" ref="T10:T24" si="0">SUM(G10:K10)+N10+SUM(O10:S10)</f>
        <v>1283344833.0699999</v>
      </c>
    </row>
    <row r="11" spans="1:20" ht="25.5" customHeight="1">
      <c r="A11" s="137"/>
      <c r="B11" s="213" t="s">
        <v>27</v>
      </c>
      <c r="C11" s="225">
        <v>1932553000</v>
      </c>
      <c r="D11" s="225">
        <v>1864818000</v>
      </c>
      <c r="E11" s="225">
        <v>1864329687.9128001</v>
      </c>
      <c r="F11" s="227" t="s">
        <v>207</v>
      </c>
      <c r="G11" s="225">
        <v>0</v>
      </c>
      <c r="H11" s="225">
        <v>0</v>
      </c>
      <c r="I11" s="225">
        <v>0</v>
      </c>
      <c r="J11" s="225">
        <v>303.24</v>
      </c>
      <c r="K11" s="225">
        <v>1829215911.0228</v>
      </c>
      <c r="L11" s="225">
        <v>0</v>
      </c>
      <c r="M11" s="225">
        <v>0</v>
      </c>
      <c r="N11" s="225">
        <v>0</v>
      </c>
      <c r="O11" s="225">
        <v>34718473.649999999</v>
      </c>
      <c r="P11" s="225">
        <v>0</v>
      </c>
      <c r="Q11" s="225">
        <v>395000</v>
      </c>
      <c r="R11" s="225">
        <v>0</v>
      </c>
      <c r="S11" s="225">
        <v>0</v>
      </c>
      <c r="T11" s="156">
        <f>SUM(G11:K11)+N11+SUM(O11:S11)</f>
        <v>1864329687.9128001</v>
      </c>
    </row>
    <row r="12" spans="1:20" ht="25.5" customHeight="1">
      <c r="A12" s="137"/>
      <c r="B12" s="213" t="s">
        <v>228</v>
      </c>
      <c r="C12" s="225">
        <v>9120881000</v>
      </c>
      <c r="D12" s="225">
        <v>8716788000</v>
      </c>
      <c r="E12" s="225">
        <v>8551299660.1104002</v>
      </c>
      <c r="F12" s="226" t="s">
        <v>212</v>
      </c>
      <c r="G12" s="225">
        <v>0</v>
      </c>
      <c r="H12" s="225">
        <v>0</v>
      </c>
      <c r="I12" s="225">
        <v>0</v>
      </c>
      <c r="J12" s="225">
        <v>0</v>
      </c>
      <c r="K12" s="225">
        <v>0</v>
      </c>
      <c r="L12" s="225">
        <v>8911639277.4370003</v>
      </c>
      <c r="M12" s="225">
        <v>-426285610.78310001</v>
      </c>
      <c r="N12" s="225">
        <v>8485353666.6539001</v>
      </c>
      <c r="O12" s="225">
        <v>65204267.9811</v>
      </c>
      <c r="P12" s="225">
        <v>0</v>
      </c>
      <c r="Q12" s="225">
        <v>0</v>
      </c>
      <c r="R12" s="225">
        <v>0</v>
      </c>
      <c r="S12" s="225">
        <v>741725.4754</v>
      </c>
      <c r="T12" s="156">
        <f t="shared" si="0"/>
        <v>8551299660.1104002</v>
      </c>
    </row>
    <row r="13" spans="1:20" ht="25.5" customHeight="1">
      <c r="A13" s="137"/>
      <c r="B13" s="213" t="s">
        <v>229</v>
      </c>
      <c r="C13" s="225">
        <v>108439000</v>
      </c>
      <c r="D13" s="225">
        <v>6156000</v>
      </c>
      <c r="E13" s="225">
        <v>4225640.1899999995</v>
      </c>
      <c r="F13" s="227" t="s">
        <v>207</v>
      </c>
      <c r="G13" s="225">
        <v>0</v>
      </c>
      <c r="H13" s="225">
        <v>0</v>
      </c>
      <c r="I13" s="225">
        <v>0</v>
      </c>
      <c r="J13" s="225">
        <v>0</v>
      </c>
      <c r="K13" s="225">
        <v>0</v>
      </c>
      <c r="L13" s="225">
        <v>0</v>
      </c>
      <c r="M13" s="225">
        <v>0</v>
      </c>
      <c r="N13" s="225">
        <v>0</v>
      </c>
      <c r="O13" s="225">
        <v>0</v>
      </c>
      <c r="P13" s="225">
        <v>0</v>
      </c>
      <c r="Q13" s="225">
        <v>0</v>
      </c>
      <c r="R13" s="225">
        <v>0</v>
      </c>
      <c r="S13" s="225">
        <v>4225640.1899999995</v>
      </c>
      <c r="T13" s="156">
        <f t="shared" si="0"/>
        <v>4225640.1899999995</v>
      </c>
    </row>
    <row r="14" spans="1:20" ht="25.5" customHeight="1">
      <c r="A14" s="137"/>
      <c r="B14" s="213" t="s">
        <v>230</v>
      </c>
      <c r="C14" s="225">
        <v>155183000</v>
      </c>
      <c r="D14" s="225">
        <v>132327000</v>
      </c>
      <c r="E14" s="225">
        <v>54584507.040000007</v>
      </c>
      <c r="F14" s="227" t="s">
        <v>211</v>
      </c>
      <c r="G14" s="225">
        <v>0</v>
      </c>
      <c r="H14" s="225">
        <v>0</v>
      </c>
      <c r="I14" s="225">
        <v>0</v>
      </c>
      <c r="J14" s="225">
        <v>0</v>
      </c>
      <c r="K14" s="225">
        <v>0</v>
      </c>
      <c r="L14" s="225">
        <v>0</v>
      </c>
      <c r="M14" s="225">
        <v>0</v>
      </c>
      <c r="N14" s="225">
        <v>0</v>
      </c>
      <c r="O14" s="225">
        <v>0</v>
      </c>
      <c r="P14" s="225">
        <v>52835499.520000003</v>
      </c>
      <c r="Q14" s="225">
        <v>0</v>
      </c>
      <c r="R14" s="225">
        <v>1749007.5199999996</v>
      </c>
      <c r="S14" s="225">
        <v>0</v>
      </c>
      <c r="T14" s="156">
        <f t="shared" si="0"/>
        <v>54584507.040000007</v>
      </c>
    </row>
    <row r="15" spans="1:20" ht="25.5" customHeight="1">
      <c r="A15" s="137"/>
      <c r="B15" s="213" t="s">
        <v>231</v>
      </c>
      <c r="C15" s="225">
        <v>50068000</v>
      </c>
      <c r="D15" s="225">
        <v>42885000</v>
      </c>
      <c r="E15" s="225">
        <v>42885000</v>
      </c>
      <c r="F15" s="227"/>
      <c r="G15" s="225">
        <v>0</v>
      </c>
      <c r="H15" s="225">
        <v>0</v>
      </c>
      <c r="I15" s="225">
        <v>0</v>
      </c>
      <c r="J15" s="225">
        <v>0</v>
      </c>
      <c r="K15" s="225">
        <v>0</v>
      </c>
      <c r="L15" s="225">
        <v>0</v>
      </c>
      <c r="M15" s="225">
        <v>0</v>
      </c>
      <c r="N15" s="225">
        <v>0</v>
      </c>
      <c r="O15" s="225">
        <v>0</v>
      </c>
      <c r="P15" s="225">
        <v>0</v>
      </c>
      <c r="Q15" s="225">
        <v>0</v>
      </c>
      <c r="R15" s="225">
        <v>0</v>
      </c>
      <c r="S15" s="225">
        <v>42885000</v>
      </c>
      <c r="T15" s="156">
        <f t="shared" si="0"/>
        <v>42885000</v>
      </c>
    </row>
    <row r="16" spans="1:20" ht="25.5" customHeight="1">
      <c r="A16" s="137"/>
      <c r="B16" s="213" t="s">
        <v>232</v>
      </c>
      <c r="C16" s="225">
        <v>312017000</v>
      </c>
      <c r="D16" s="225">
        <v>294647000</v>
      </c>
      <c r="E16" s="225">
        <v>288055685.44000006</v>
      </c>
      <c r="F16" s="227" t="s">
        <v>208</v>
      </c>
      <c r="G16" s="225">
        <v>0</v>
      </c>
      <c r="H16" s="225">
        <v>0</v>
      </c>
      <c r="I16" s="225">
        <v>0</v>
      </c>
      <c r="J16" s="225">
        <v>0</v>
      </c>
      <c r="K16" s="225">
        <v>0</v>
      </c>
      <c r="L16" s="225">
        <v>0</v>
      </c>
      <c r="M16" s="225">
        <v>0</v>
      </c>
      <c r="N16" s="225">
        <v>0</v>
      </c>
      <c r="O16" s="225">
        <v>0</v>
      </c>
      <c r="P16" s="225">
        <v>0</v>
      </c>
      <c r="Q16" s="225">
        <v>0</v>
      </c>
      <c r="R16" s="225">
        <v>275978685.44000006</v>
      </c>
      <c r="S16" s="225">
        <v>12077000</v>
      </c>
      <c r="T16" s="156">
        <f t="shared" si="0"/>
        <v>288055685.44000006</v>
      </c>
    </row>
    <row r="17" spans="1:20" ht="25.5" customHeight="1">
      <c r="A17" s="137"/>
      <c r="B17" s="213" t="s">
        <v>233</v>
      </c>
      <c r="C17" s="225">
        <v>76569000</v>
      </c>
      <c r="D17" s="225">
        <v>72802000</v>
      </c>
      <c r="E17" s="225">
        <v>66700177.159999996</v>
      </c>
      <c r="F17" s="227" t="s">
        <v>208</v>
      </c>
      <c r="G17" s="225">
        <v>0</v>
      </c>
      <c r="H17" s="225">
        <v>0</v>
      </c>
      <c r="I17" s="225">
        <v>0</v>
      </c>
      <c r="J17" s="225">
        <v>0</v>
      </c>
      <c r="K17" s="225">
        <v>0</v>
      </c>
      <c r="L17" s="225">
        <v>0</v>
      </c>
      <c r="M17" s="225">
        <v>0</v>
      </c>
      <c r="N17" s="225">
        <v>0</v>
      </c>
      <c r="O17" s="225">
        <v>0</v>
      </c>
      <c r="P17" s="225">
        <v>0</v>
      </c>
      <c r="Q17" s="225">
        <v>0</v>
      </c>
      <c r="R17" s="225">
        <v>45147177.159999996</v>
      </c>
      <c r="S17" s="225">
        <v>21553000</v>
      </c>
      <c r="T17" s="156">
        <f t="shared" si="0"/>
        <v>66700177.159999996</v>
      </c>
    </row>
    <row r="18" spans="1:20" ht="25.5" customHeight="1">
      <c r="A18" s="137"/>
      <c r="B18" s="213" t="s">
        <v>234</v>
      </c>
      <c r="C18" s="225">
        <v>12371000</v>
      </c>
      <c r="D18" s="225">
        <v>12371000</v>
      </c>
      <c r="E18" s="225">
        <v>9720364.1799999997</v>
      </c>
      <c r="F18" s="226" t="s">
        <v>209</v>
      </c>
      <c r="G18" s="225">
        <v>0</v>
      </c>
      <c r="H18" s="225">
        <v>0</v>
      </c>
      <c r="I18" s="225">
        <v>0</v>
      </c>
      <c r="J18" s="225">
        <v>0</v>
      </c>
      <c r="K18" s="225">
        <v>0</v>
      </c>
      <c r="L18" s="225">
        <v>0</v>
      </c>
      <c r="M18" s="225">
        <v>0</v>
      </c>
      <c r="N18" s="225">
        <v>0</v>
      </c>
      <c r="O18" s="225">
        <v>0</v>
      </c>
      <c r="P18" s="225">
        <v>0</v>
      </c>
      <c r="Q18" s="225">
        <v>9720364.1799999997</v>
      </c>
      <c r="R18" s="225">
        <v>0</v>
      </c>
      <c r="S18" s="225">
        <v>0</v>
      </c>
      <c r="T18" s="156">
        <f t="shared" si="0"/>
        <v>9720364.1799999997</v>
      </c>
    </row>
    <row r="19" spans="1:20" ht="25.5" customHeight="1">
      <c r="A19" s="137"/>
      <c r="B19" s="213" t="s">
        <v>250</v>
      </c>
      <c r="C19" s="225">
        <v>0</v>
      </c>
      <c r="D19" s="225">
        <v>160026000</v>
      </c>
      <c r="E19" s="225">
        <v>119933912.66</v>
      </c>
      <c r="F19" s="227" t="s">
        <v>208</v>
      </c>
      <c r="G19" s="225"/>
      <c r="H19" s="225"/>
      <c r="I19" s="225"/>
      <c r="J19" s="225"/>
      <c r="K19" s="225"/>
      <c r="L19" s="225"/>
      <c r="M19" s="225"/>
      <c r="N19" s="225"/>
      <c r="O19" s="225"/>
      <c r="P19" s="225"/>
      <c r="Q19" s="225">
        <v>119933912.66</v>
      </c>
      <c r="R19" s="225"/>
      <c r="S19" s="225"/>
      <c r="T19" s="156">
        <f t="shared" si="0"/>
        <v>119933912.66</v>
      </c>
    </row>
    <row r="20" spans="1:20" ht="25.5" customHeight="1">
      <c r="A20" s="137"/>
      <c r="B20" s="213" t="s">
        <v>235</v>
      </c>
      <c r="C20" s="225">
        <v>33453000</v>
      </c>
      <c r="D20" s="225">
        <v>33331000</v>
      </c>
      <c r="E20" s="225">
        <v>33331343</v>
      </c>
      <c r="F20" s="226"/>
      <c r="G20" s="225">
        <v>0</v>
      </c>
      <c r="H20" s="225">
        <v>0</v>
      </c>
      <c r="I20" s="225">
        <v>0</v>
      </c>
      <c r="J20" s="225">
        <v>0</v>
      </c>
      <c r="K20" s="225">
        <v>0</v>
      </c>
      <c r="L20" s="225">
        <v>0</v>
      </c>
      <c r="M20" s="225">
        <v>0</v>
      </c>
      <c r="N20" s="225">
        <v>0</v>
      </c>
      <c r="O20" s="225">
        <v>0</v>
      </c>
      <c r="P20" s="225">
        <v>0</v>
      </c>
      <c r="Q20" s="225">
        <v>0</v>
      </c>
      <c r="R20" s="225">
        <v>33331343</v>
      </c>
      <c r="S20" s="225">
        <v>0</v>
      </c>
      <c r="T20" s="156">
        <f t="shared" si="0"/>
        <v>33331343</v>
      </c>
    </row>
    <row r="21" spans="1:20" ht="25.5" customHeight="1">
      <c r="A21" s="137"/>
      <c r="B21" s="213" t="s">
        <v>236</v>
      </c>
      <c r="C21" s="225">
        <v>19234000</v>
      </c>
      <c r="D21" s="225">
        <v>19159000</v>
      </c>
      <c r="E21" s="225">
        <v>27193896</v>
      </c>
      <c r="F21" s="231" t="s">
        <v>218</v>
      </c>
      <c r="G21" s="225">
        <v>0</v>
      </c>
      <c r="H21" s="225">
        <v>0</v>
      </c>
      <c r="I21" s="225">
        <v>0</v>
      </c>
      <c r="J21" s="225">
        <v>0</v>
      </c>
      <c r="K21" s="225">
        <v>0</v>
      </c>
      <c r="L21" s="225">
        <v>0</v>
      </c>
      <c r="M21" s="225">
        <v>0</v>
      </c>
      <c r="N21" s="225">
        <v>0</v>
      </c>
      <c r="O21" s="225">
        <v>0</v>
      </c>
      <c r="P21" s="225">
        <v>0</v>
      </c>
      <c r="Q21" s="225">
        <v>0</v>
      </c>
      <c r="R21" s="225">
        <v>0</v>
      </c>
      <c r="S21" s="225">
        <v>27193896</v>
      </c>
      <c r="T21" s="156">
        <f t="shared" si="0"/>
        <v>27193896</v>
      </c>
    </row>
    <row r="22" spans="1:20" ht="25.5" customHeight="1">
      <c r="A22" s="137"/>
      <c r="B22" s="213" t="s">
        <v>237</v>
      </c>
      <c r="C22" s="225">
        <v>123000</v>
      </c>
      <c r="D22" s="225">
        <v>0</v>
      </c>
      <c r="E22" s="225">
        <v>0</v>
      </c>
      <c r="F22" s="226"/>
      <c r="G22" s="225">
        <v>0</v>
      </c>
      <c r="H22" s="225">
        <v>0</v>
      </c>
      <c r="I22" s="225">
        <v>0</v>
      </c>
      <c r="J22" s="225">
        <v>0</v>
      </c>
      <c r="K22" s="225">
        <v>0</v>
      </c>
      <c r="L22" s="225">
        <v>0</v>
      </c>
      <c r="M22" s="225">
        <v>0</v>
      </c>
      <c r="N22" s="225">
        <v>0</v>
      </c>
      <c r="O22" s="225">
        <v>0</v>
      </c>
      <c r="P22" s="225">
        <v>0</v>
      </c>
      <c r="Q22" s="225">
        <v>0</v>
      </c>
      <c r="R22" s="225">
        <v>0</v>
      </c>
      <c r="S22" s="225">
        <v>0</v>
      </c>
      <c r="T22" s="156">
        <f t="shared" si="0"/>
        <v>0</v>
      </c>
    </row>
    <row r="23" spans="1:20" ht="25.5" customHeight="1">
      <c r="A23" s="137"/>
      <c r="B23" s="213" t="s">
        <v>35</v>
      </c>
      <c r="C23" s="225">
        <v>134573000</v>
      </c>
      <c r="D23" s="225">
        <v>108850000</v>
      </c>
      <c r="E23" s="225">
        <v>121557611.30500004</v>
      </c>
      <c r="F23" s="226" t="s">
        <v>210</v>
      </c>
      <c r="G23" s="225">
        <v>0</v>
      </c>
      <c r="H23" s="225">
        <v>0</v>
      </c>
      <c r="I23" s="225">
        <v>0</v>
      </c>
      <c r="J23" s="225">
        <v>0</v>
      </c>
      <c r="K23" s="225">
        <v>0</v>
      </c>
      <c r="L23" s="225">
        <v>0</v>
      </c>
      <c r="M23" s="225">
        <v>0</v>
      </c>
      <c r="N23" s="225">
        <v>0</v>
      </c>
      <c r="O23" s="225">
        <v>230.56</v>
      </c>
      <c r="P23" s="225">
        <v>150485.755</v>
      </c>
      <c r="Q23" s="225">
        <v>0</v>
      </c>
      <c r="R23" s="225">
        <v>0</v>
      </c>
      <c r="S23" s="225">
        <v>121406894.99000004</v>
      </c>
      <c r="T23" s="156">
        <f t="shared" si="0"/>
        <v>121557611.30500004</v>
      </c>
    </row>
    <row r="24" spans="1:20" ht="25.5" customHeight="1">
      <c r="A24" s="137"/>
      <c r="B24" s="213" t="s">
        <v>238</v>
      </c>
      <c r="C24" s="225">
        <v>42408000</v>
      </c>
      <c r="D24" s="225">
        <v>42408000</v>
      </c>
      <c r="E24" s="225">
        <v>11659096.809999999</v>
      </c>
      <c r="F24" s="227" t="s">
        <v>224</v>
      </c>
      <c r="G24" s="225">
        <v>0</v>
      </c>
      <c r="H24" s="225">
        <v>0</v>
      </c>
      <c r="I24" s="225">
        <v>0</v>
      </c>
      <c r="J24" s="225">
        <v>0</v>
      </c>
      <c r="K24" s="225">
        <v>0</v>
      </c>
      <c r="L24" s="225">
        <v>0</v>
      </c>
      <c r="M24" s="225">
        <v>0</v>
      </c>
      <c r="N24" s="225">
        <v>0</v>
      </c>
      <c r="O24" s="225"/>
      <c r="P24" s="225">
        <v>3948482.0799999982</v>
      </c>
      <c r="Q24" s="225">
        <v>0</v>
      </c>
      <c r="R24" s="225">
        <v>7710614.7300000004</v>
      </c>
      <c r="S24" s="225">
        <v>0</v>
      </c>
      <c r="T24" s="156">
        <f t="shared" si="0"/>
        <v>11659096.809999999</v>
      </c>
    </row>
    <row r="25" spans="1:20" s="139" customFormat="1" ht="14.25" customHeight="1" thickBot="1">
      <c r="A25" s="138"/>
      <c r="B25" s="116" t="s">
        <v>36</v>
      </c>
      <c r="C25" s="122">
        <f>SUM(C9:C24)</f>
        <v>14523587000</v>
      </c>
      <c r="D25" s="122">
        <f>SUM(D9:D24)</f>
        <v>13898720000</v>
      </c>
      <c r="E25" s="122">
        <f t="shared" ref="E25:T25" si="1">SUM(E9:E24)</f>
        <v>13764236167.868202</v>
      </c>
      <c r="F25" s="232"/>
      <c r="G25" s="122">
        <f t="shared" si="1"/>
        <v>506582333.95999998</v>
      </c>
      <c r="H25" s="122">
        <f t="shared" si="1"/>
        <v>1485630127.96</v>
      </c>
      <c r="I25" s="122">
        <f t="shared" si="1"/>
        <v>562627042.47000003</v>
      </c>
      <c r="J25" s="122">
        <f t="shared" si="1"/>
        <v>303.24</v>
      </c>
      <c r="K25" s="122">
        <f t="shared" si="1"/>
        <v>1829215911.0228</v>
      </c>
      <c r="L25" s="122">
        <f t="shared" si="1"/>
        <v>8911639277.4370003</v>
      </c>
      <c r="M25" s="122">
        <f t="shared" si="1"/>
        <v>-426285610.78310001</v>
      </c>
      <c r="N25" s="122">
        <f t="shared" si="1"/>
        <v>8485353666.6539001</v>
      </c>
      <c r="O25" s="122">
        <f t="shared" si="1"/>
        <v>100738053.8611</v>
      </c>
      <c r="P25" s="122">
        <f t="shared" si="1"/>
        <v>56934467.355000004</v>
      </c>
      <c r="Q25" s="122">
        <f t="shared" si="1"/>
        <v>130049276.84</v>
      </c>
      <c r="R25" s="122">
        <f t="shared" si="1"/>
        <v>363916827.85000002</v>
      </c>
      <c r="S25" s="122">
        <f t="shared" si="1"/>
        <v>243188156.65540004</v>
      </c>
      <c r="T25" s="131">
        <f t="shared" si="1"/>
        <v>13764236167.868202</v>
      </c>
    </row>
    <row r="26" spans="1:20" s="34" customFormat="1" ht="14.25" customHeight="1" thickBot="1">
      <c r="A26" s="164"/>
      <c r="B26" s="215"/>
      <c r="C26" s="154"/>
      <c r="D26" s="155"/>
      <c r="E26" s="215"/>
      <c r="F26" s="233"/>
      <c r="G26" s="244"/>
      <c r="H26" s="244"/>
      <c r="I26" s="244"/>
      <c r="J26" s="244"/>
      <c r="K26" s="244"/>
      <c r="L26" s="244"/>
      <c r="M26" s="244"/>
      <c r="N26" s="244"/>
      <c r="O26" s="244"/>
      <c r="P26" s="244"/>
      <c r="Q26" s="163"/>
      <c r="R26"/>
      <c r="S26"/>
      <c r="T26"/>
    </row>
    <row r="27" spans="1:20" s="34" customFormat="1" ht="14.25" customHeight="1">
      <c r="A27" s="242"/>
      <c r="B27" s="253" t="s">
        <v>73</v>
      </c>
      <c r="C27" s="253" t="s">
        <v>72</v>
      </c>
      <c r="D27" s="253" t="s">
        <v>118</v>
      </c>
      <c r="E27" s="253" t="s">
        <v>69</v>
      </c>
      <c r="F27" s="254" t="s">
        <v>205</v>
      </c>
      <c r="G27" s="255" t="s">
        <v>70</v>
      </c>
      <c r="H27" s="255"/>
      <c r="I27" s="255"/>
      <c r="J27" s="255"/>
      <c r="K27" s="255"/>
      <c r="L27" s="255"/>
      <c r="M27" s="255"/>
      <c r="N27" s="255"/>
      <c r="O27" s="255"/>
      <c r="P27" s="256"/>
      <c r="Q27" s="3"/>
      <c r="R27" s="3"/>
      <c r="S27" s="3"/>
      <c r="T27" s="3"/>
    </row>
    <row r="28" spans="1:20" s="34" customFormat="1" ht="14.25" customHeight="1">
      <c r="A28" s="243"/>
      <c r="B28" s="247"/>
      <c r="C28" s="247"/>
      <c r="D28" s="247"/>
      <c r="E28" s="247"/>
      <c r="F28" s="249"/>
      <c r="G28" s="49">
        <v>13</v>
      </c>
      <c r="H28" s="49">
        <v>14</v>
      </c>
      <c r="I28" s="49">
        <v>15</v>
      </c>
      <c r="J28" s="49">
        <v>16</v>
      </c>
      <c r="K28" s="49">
        <v>17</v>
      </c>
      <c r="L28" s="49">
        <v>18</v>
      </c>
      <c r="M28" s="49">
        <v>19</v>
      </c>
      <c r="N28" s="49">
        <v>20</v>
      </c>
      <c r="O28" s="49">
        <v>21</v>
      </c>
      <c r="P28" s="52">
        <v>22</v>
      </c>
      <c r="Q28" s="3"/>
      <c r="R28" s="3"/>
      <c r="S28" s="3"/>
      <c r="T28" s="3"/>
    </row>
    <row r="29" spans="1:20" s="34" customFormat="1" ht="63" customHeight="1">
      <c r="A29" s="243"/>
      <c r="B29" s="247"/>
      <c r="C29" s="247"/>
      <c r="D29" s="247"/>
      <c r="E29" s="247"/>
      <c r="F29" s="250"/>
      <c r="G29" s="48" t="s">
        <v>37</v>
      </c>
      <c r="H29" s="48" t="s">
        <v>38</v>
      </c>
      <c r="I29" s="48" t="s">
        <v>39</v>
      </c>
      <c r="J29" s="48" t="s">
        <v>40</v>
      </c>
      <c r="K29" s="48" t="s">
        <v>41</v>
      </c>
      <c r="L29" s="48" t="s">
        <v>42</v>
      </c>
      <c r="M29" s="48" t="s">
        <v>43</v>
      </c>
      <c r="N29" s="48" t="s">
        <v>10</v>
      </c>
      <c r="O29" s="48" t="s">
        <v>44</v>
      </c>
      <c r="P29" s="48" t="s">
        <v>45</v>
      </c>
      <c r="Q29" s="3"/>
      <c r="R29" s="3"/>
      <c r="S29" s="3"/>
      <c r="T29" s="3"/>
    </row>
    <row r="30" spans="1:20" ht="14.25" customHeight="1">
      <c r="A30" s="137"/>
      <c r="B30" s="213" t="s">
        <v>239</v>
      </c>
      <c r="C30" s="225">
        <v>8196551000</v>
      </c>
      <c r="D30" s="225">
        <v>7811761000</v>
      </c>
      <c r="E30" s="225">
        <v>7839277384.9465008</v>
      </c>
      <c r="F30" s="226" t="s">
        <v>213</v>
      </c>
      <c r="G30" s="225">
        <v>0</v>
      </c>
      <c r="H30" s="225">
        <v>2181353485.6065001</v>
      </c>
      <c r="I30" s="225">
        <v>1878610035.5900002</v>
      </c>
      <c r="J30" s="225">
        <v>3727726497.8500004</v>
      </c>
      <c r="K30" s="225">
        <v>0</v>
      </c>
      <c r="L30" s="225">
        <v>0</v>
      </c>
      <c r="M30" s="225">
        <v>42150365.899999999</v>
      </c>
      <c r="N30" s="225">
        <v>9437000</v>
      </c>
      <c r="O30" s="225"/>
      <c r="P30" s="239">
        <f>SUM(G30:O30)</f>
        <v>7839277384.9465008</v>
      </c>
    </row>
    <row r="31" spans="1:20" ht="28.5" customHeight="1">
      <c r="A31" s="137"/>
      <c r="B31" s="213" t="s">
        <v>240</v>
      </c>
      <c r="C31" s="225">
        <v>2749348000</v>
      </c>
      <c r="D31" s="225">
        <v>2559277000</v>
      </c>
      <c r="E31" s="225">
        <v>2559710803.5546002</v>
      </c>
      <c r="F31" s="226"/>
      <c r="G31" s="225">
        <v>199889172.36000001</v>
      </c>
      <c r="H31" s="225">
        <v>0</v>
      </c>
      <c r="I31" s="225">
        <v>0</v>
      </c>
      <c r="J31" s="225">
        <v>0</v>
      </c>
      <c r="K31" s="225">
        <v>0</v>
      </c>
      <c r="L31" s="225">
        <v>1940012770.4246001</v>
      </c>
      <c r="M31" s="225">
        <v>4935860.7700000005</v>
      </c>
      <c r="N31" s="225">
        <v>0</v>
      </c>
      <c r="O31" s="225">
        <v>414873000</v>
      </c>
      <c r="P31" s="239">
        <f t="shared" ref="P31:P36" si="2">SUM(G31:O31)</f>
        <v>2559710803.5546002</v>
      </c>
    </row>
    <row r="32" spans="1:20" ht="14.25" customHeight="1">
      <c r="A32" s="137"/>
      <c r="B32" s="213" t="s">
        <v>241</v>
      </c>
      <c r="C32" s="225">
        <v>1711032000</v>
      </c>
      <c r="D32" s="225">
        <v>1635929000</v>
      </c>
      <c r="E32" s="225">
        <v>1634837207.1700001</v>
      </c>
      <c r="F32" s="226" t="s">
        <v>225</v>
      </c>
      <c r="G32" s="225">
        <v>0</v>
      </c>
      <c r="H32" s="225">
        <v>0</v>
      </c>
      <c r="I32" s="225">
        <v>0</v>
      </c>
      <c r="J32" s="225">
        <v>0</v>
      </c>
      <c r="K32" s="225">
        <v>1619004125</v>
      </c>
      <c r="L32" s="225">
        <v>0</v>
      </c>
      <c r="M32" s="225">
        <v>15833082.17</v>
      </c>
      <c r="N32" s="225">
        <v>0</v>
      </c>
      <c r="O32" s="225"/>
      <c r="P32" s="239">
        <f t="shared" si="2"/>
        <v>1634837207.1700001</v>
      </c>
    </row>
    <row r="33" spans="1:20" ht="14.25" customHeight="1">
      <c r="A33" s="137"/>
      <c r="B33" s="213" t="s">
        <v>242</v>
      </c>
      <c r="C33" s="225">
        <v>679000</v>
      </c>
      <c r="D33" s="225">
        <v>0</v>
      </c>
      <c r="E33" s="225">
        <v>0</v>
      </c>
      <c r="F33" s="226" t="s">
        <v>214</v>
      </c>
      <c r="G33" s="225">
        <v>0</v>
      </c>
      <c r="H33" s="225">
        <v>0</v>
      </c>
      <c r="I33" s="225">
        <v>0</v>
      </c>
      <c r="J33" s="225">
        <v>0</v>
      </c>
      <c r="K33" s="225">
        <v>0</v>
      </c>
      <c r="L33" s="225">
        <v>0</v>
      </c>
      <c r="M33" s="225">
        <v>0</v>
      </c>
      <c r="N33" s="225">
        <v>0</v>
      </c>
      <c r="O33" s="225"/>
      <c r="P33" s="239">
        <f t="shared" si="2"/>
        <v>0</v>
      </c>
    </row>
    <row r="34" spans="1:20" ht="14.25" customHeight="1">
      <c r="A34" s="137"/>
      <c r="B34" s="213" t="s">
        <v>243</v>
      </c>
      <c r="C34" s="225">
        <v>28154000</v>
      </c>
      <c r="D34" s="225">
        <v>27846000</v>
      </c>
      <c r="E34" s="225">
        <v>0</v>
      </c>
      <c r="F34" s="226" t="s">
        <v>215</v>
      </c>
      <c r="G34" s="225">
        <v>0</v>
      </c>
      <c r="H34" s="225">
        <v>0</v>
      </c>
      <c r="I34" s="225">
        <v>0</v>
      </c>
      <c r="J34" s="225">
        <v>0</v>
      </c>
      <c r="K34" s="225">
        <v>0</v>
      </c>
      <c r="L34" s="225">
        <v>0</v>
      </c>
      <c r="M34" s="225">
        <v>0</v>
      </c>
      <c r="N34" s="225">
        <v>0</v>
      </c>
      <c r="O34" s="225"/>
      <c r="P34" s="239">
        <f t="shared" si="2"/>
        <v>0</v>
      </c>
    </row>
    <row r="35" spans="1:20" ht="22.5" customHeight="1">
      <c r="A35" s="137"/>
      <c r="B35" s="213" t="s">
        <v>244</v>
      </c>
      <c r="C35" s="225">
        <v>4582000</v>
      </c>
      <c r="D35" s="225">
        <v>3745000</v>
      </c>
      <c r="E35" s="225">
        <v>19576745.973999999</v>
      </c>
      <c r="F35" s="226" t="s">
        <v>207</v>
      </c>
      <c r="G35" s="225">
        <v>0</v>
      </c>
      <c r="H35" s="225">
        <v>0</v>
      </c>
      <c r="I35" s="225">
        <v>0</v>
      </c>
      <c r="J35" s="225">
        <v>0</v>
      </c>
      <c r="K35" s="225">
        <v>0</v>
      </c>
      <c r="L35" s="225">
        <v>0</v>
      </c>
      <c r="M35" s="225">
        <v>0</v>
      </c>
      <c r="N35" s="225">
        <v>19576745.973999999</v>
      </c>
      <c r="O35" s="225"/>
      <c r="P35" s="239">
        <f t="shared" si="2"/>
        <v>19576745.973999999</v>
      </c>
    </row>
    <row r="36" spans="1:20" ht="14.25" customHeight="1">
      <c r="A36" s="137"/>
      <c r="B36" s="213" t="s">
        <v>10</v>
      </c>
      <c r="C36" s="225">
        <v>102213000</v>
      </c>
      <c r="D36" s="225">
        <v>96014000</v>
      </c>
      <c r="E36" s="225">
        <v>212935129.32999995</v>
      </c>
      <c r="F36" s="226" t="s">
        <v>254</v>
      </c>
      <c r="G36" s="225">
        <v>0</v>
      </c>
      <c r="H36" s="225">
        <v>0</v>
      </c>
      <c r="I36" s="225">
        <v>0</v>
      </c>
      <c r="J36" s="225">
        <v>0</v>
      </c>
      <c r="K36" s="225">
        <v>0</v>
      </c>
      <c r="L36" s="225">
        <v>0</v>
      </c>
      <c r="M36" s="225">
        <v>1304504.3200000001</v>
      </c>
      <c r="N36" s="225">
        <v>211630625.00999996</v>
      </c>
      <c r="O36" s="225"/>
      <c r="P36" s="239">
        <f t="shared" si="2"/>
        <v>212935129.32999995</v>
      </c>
    </row>
    <row r="37" spans="1:20" s="139" customFormat="1" ht="14.25" customHeight="1" thickBot="1">
      <c r="A37" s="138"/>
      <c r="B37" s="116" t="s">
        <v>45</v>
      </c>
      <c r="C37" s="122">
        <f>SUM(C30:C36)</f>
        <v>12792559000</v>
      </c>
      <c r="D37" s="122">
        <f>SUM(D30:D36)</f>
        <v>12134572000</v>
      </c>
      <c r="E37" s="122">
        <f t="shared" ref="E37:P37" si="3">SUM(E30:E36)</f>
        <v>12266337270.975101</v>
      </c>
      <c r="F37" s="232"/>
      <c r="G37" s="122">
        <f t="shared" si="3"/>
        <v>199889172.36000001</v>
      </c>
      <c r="H37" s="122">
        <f t="shared" si="3"/>
        <v>2181353485.6065001</v>
      </c>
      <c r="I37" s="122">
        <f t="shared" si="3"/>
        <v>1878610035.5900002</v>
      </c>
      <c r="J37" s="122">
        <f t="shared" si="3"/>
        <v>3727726497.8500004</v>
      </c>
      <c r="K37" s="122">
        <f t="shared" si="3"/>
        <v>1619004125</v>
      </c>
      <c r="L37" s="122">
        <f t="shared" si="3"/>
        <v>1940012770.4246001</v>
      </c>
      <c r="M37" s="122">
        <f t="shared" si="3"/>
        <v>64223813.160000004</v>
      </c>
      <c r="N37" s="122">
        <f t="shared" si="3"/>
        <v>240644370.98399997</v>
      </c>
      <c r="O37" s="122">
        <f t="shared" si="3"/>
        <v>414873000</v>
      </c>
      <c r="P37" s="131">
        <f t="shared" si="3"/>
        <v>12266337270.975101</v>
      </c>
      <c r="Q37" s="3"/>
      <c r="R37" s="3"/>
      <c r="S37" s="3"/>
      <c r="T37" s="3"/>
    </row>
    <row r="38" spans="1:20" s="34" customFormat="1" ht="14.25" customHeight="1" thickBot="1">
      <c r="A38" s="43"/>
      <c r="B38" s="157"/>
      <c r="C38" s="158"/>
      <c r="D38" s="159"/>
      <c r="E38" s="153"/>
      <c r="F38" s="233"/>
      <c r="G38" s="244"/>
      <c r="H38" s="244"/>
      <c r="I38" s="244"/>
      <c r="J38" s="244"/>
      <c r="K38" s="244"/>
      <c r="L38" s="244"/>
      <c r="M38" s="244"/>
      <c r="N38" s="257"/>
      <c r="O38"/>
      <c r="P38"/>
      <c r="Q38" s="111"/>
      <c r="R38" s="111"/>
      <c r="S38" s="3"/>
      <c r="T38" s="3"/>
    </row>
    <row r="39" spans="1:20" s="34" customFormat="1" ht="14.25" customHeight="1">
      <c r="A39" s="242"/>
      <c r="B39" s="258" t="s">
        <v>129</v>
      </c>
      <c r="C39" s="260" t="s">
        <v>72</v>
      </c>
      <c r="D39" s="260" t="s">
        <v>118</v>
      </c>
      <c r="E39" s="253" t="s">
        <v>69</v>
      </c>
      <c r="F39" s="258" t="s">
        <v>71</v>
      </c>
      <c r="G39" s="253" t="s">
        <v>70</v>
      </c>
      <c r="H39" s="253"/>
      <c r="I39" s="253"/>
      <c r="J39" s="253"/>
      <c r="K39" s="253"/>
      <c r="L39" s="253"/>
      <c r="M39" s="253"/>
      <c r="N39" s="262"/>
      <c r="O39"/>
      <c r="P39"/>
      <c r="Q39" s="3"/>
      <c r="R39" s="111"/>
      <c r="S39" s="3"/>
      <c r="T39" s="3"/>
    </row>
    <row r="40" spans="1:20" s="34" customFormat="1" ht="14.25" customHeight="1">
      <c r="A40" s="243"/>
      <c r="B40" s="259"/>
      <c r="C40" s="261"/>
      <c r="D40" s="261"/>
      <c r="E40" s="247"/>
      <c r="F40" s="259"/>
      <c r="G40" s="217">
        <v>23</v>
      </c>
      <c r="H40" s="217">
        <v>24</v>
      </c>
      <c r="I40" s="217">
        <v>25</v>
      </c>
      <c r="J40" s="217">
        <v>26</v>
      </c>
      <c r="K40" s="217">
        <v>27</v>
      </c>
      <c r="L40" s="217">
        <v>28</v>
      </c>
      <c r="M40" s="217">
        <v>29</v>
      </c>
      <c r="N40" s="218">
        <v>30</v>
      </c>
      <c r="O40" s="3"/>
      <c r="P40" s="50"/>
      <c r="Q40" s="3"/>
      <c r="R40" s="111"/>
      <c r="S40" s="3"/>
      <c r="T40" s="3"/>
    </row>
    <row r="41" spans="1:20" s="34" customFormat="1" ht="57" customHeight="1">
      <c r="A41" s="243"/>
      <c r="B41" s="259"/>
      <c r="C41" s="261"/>
      <c r="D41" s="261"/>
      <c r="E41" s="247"/>
      <c r="F41" s="259"/>
      <c r="G41" s="48" t="s">
        <v>46</v>
      </c>
      <c r="H41" s="48" t="s">
        <v>47</v>
      </c>
      <c r="I41" s="48" t="s">
        <v>48</v>
      </c>
      <c r="J41" s="48" t="s">
        <v>49</v>
      </c>
      <c r="K41" s="48" t="s">
        <v>50</v>
      </c>
      <c r="L41" s="48" t="s">
        <v>51</v>
      </c>
      <c r="M41" s="48" t="s">
        <v>6</v>
      </c>
      <c r="N41" s="51" t="s">
        <v>52</v>
      </c>
      <c r="O41" s="3"/>
      <c r="P41" s="50"/>
      <c r="Q41" s="3"/>
      <c r="R41" s="111"/>
      <c r="S41" s="3"/>
      <c r="T41" s="3"/>
    </row>
    <row r="42" spans="1:20" s="139" customFormat="1" ht="15">
      <c r="A42" s="140"/>
      <c r="B42" s="132" t="s">
        <v>245</v>
      </c>
      <c r="C42" s="142">
        <v>27994000</v>
      </c>
      <c r="D42" s="225">
        <v>27994000</v>
      </c>
      <c r="E42" s="143">
        <v>27993660.18</v>
      </c>
      <c r="F42" s="234"/>
      <c r="G42" s="143">
        <v>27993660.18</v>
      </c>
      <c r="H42" s="143">
        <v>0</v>
      </c>
      <c r="I42" s="143">
        <v>0</v>
      </c>
      <c r="J42" s="143">
        <v>0</v>
      </c>
      <c r="K42" s="143">
        <v>0</v>
      </c>
      <c r="L42" s="143">
        <v>0</v>
      </c>
      <c r="M42" s="143">
        <v>0</v>
      </c>
      <c r="N42" s="156">
        <f>SUM(G42:M42)</f>
        <v>27993660.18</v>
      </c>
      <c r="O42" s="149"/>
      <c r="P42" s="144"/>
      <c r="Q42" s="145"/>
      <c r="R42" s="111"/>
      <c r="S42" s="22"/>
      <c r="T42" s="22"/>
    </row>
    <row r="43" spans="1:20" s="139" customFormat="1" ht="25.5">
      <c r="A43" s="140"/>
      <c r="B43" s="132" t="s">
        <v>246</v>
      </c>
      <c r="C43" s="142">
        <v>174011000</v>
      </c>
      <c r="D43" s="225">
        <v>172695000</v>
      </c>
      <c r="E43" s="143">
        <v>178530901.95999998</v>
      </c>
      <c r="F43" s="240" t="s">
        <v>252</v>
      </c>
      <c r="G43" s="146">
        <v>0</v>
      </c>
      <c r="H43" s="146">
        <v>0</v>
      </c>
      <c r="I43" s="146">
        <v>0</v>
      </c>
      <c r="J43" s="146">
        <v>178530901.95999998</v>
      </c>
      <c r="K43" s="146">
        <v>0</v>
      </c>
      <c r="L43" s="146">
        <v>0</v>
      </c>
      <c r="M43" s="146">
        <v>0</v>
      </c>
      <c r="N43" s="156">
        <f t="shared" ref="N43:N48" si="4">SUM(G43:M43)</f>
        <v>178530901.95999998</v>
      </c>
      <c r="O43" s="149"/>
      <c r="P43" s="22"/>
      <c r="Q43" s="22"/>
      <c r="R43" s="111"/>
      <c r="S43" s="22"/>
      <c r="T43" s="22"/>
    </row>
    <row r="44" spans="1:20" s="139" customFormat="1" ht="15">
      <c r="A44" s="140"/>
      <c r="B44" s="132" t="s">
        <v>247</v>
      </c>
      <c r="C44" s="142">
        <v>-9000</v>
      </c>
      <c r="D44" s="225">
        <v>-10000</v>
      </c>
      <c r="E44" s="143">
        <v>-1184864.2000000002</v>
      </c>
      <c r="F44" s="240" t="s">
        <v>253</v>
      </c>
      <c r="G44" s="146">
        <v>0</v>
      </c>
      <c r="H44" s="146">
        <v>0</v>
      </c>
      <c r="I44" s="146">
        <v>-1184864.2000000002</v>
      </c>
      <c r="J44" s="146">
        <v>0</v>
      </c>
      <c r="K44" s="146">
        <v>0</v>
      </c>
      <c r="L44" s="146">
        <v>0</v>
      </c>
      <c r="M44" s="146">
        <v>0</v>
      </c>
      <c r="N44" s="156">
        <f t="shared" si="4"/>
        <v>-1184864.2000000002</v>
      </c>
      <c r="O44" s="149"/>
      <c r="P44" s="22"/>
      <c r="Q44" s="22"/>
      <c r="R44" s="111"/>
      <c r="S44" s="22"/>
      <c r="T44" s="22"/>
    </row>
    <row r="45" spans="1:20" s="139" customFormat="1" ht="28.5" customHeight="1">
      <c r="A45" s="140"/>
      <c r="B45" s="132" t="s">
        <v>248</v>
      </c>
      <c r="C45" s="142">
        <v>11048000</v>
      </c>
      <c r="D45" s="225">
        <v>66285000</v>
      </c>
      <c r="E45" s="143">
        <v>27271234.720000003</v>
      </c>
      <c r="F45" s="227" t="s">
        <v>208</v>
      </c>
      <c r="G45" s="146">
        <v>0</v>
      </c>
      <c r="H45" s="146">
        <v>0</v>
      </c>
      <c r="I45" s="146">
        <v>0</v>
      </c>
      <c r="J45" s="146">
        <v>0</v>
      </c>
      <c r="K45" s="146">
        <v>0</v>
      </c>
      <c r="L45" s="146">
        <v>0</v>
      </c>
      <c r="M45" s="146">
        <v>27271234.720000003</v>
      </c>
      <c r="N45" s="156">
        <f t="shared" si="4"/>
        <v>27271234.720000003</v>
      </c>
      <c r="O45" s="149"/>
      <c r="P45" s="22"/>
      <c r="Q45" s="22"/>
      <c r="R45" s="111"/>
      <c r="S45" s="22"/>
      <c r="T45" s="22"/>
    </row>
    <row r="46" spans="1:20" s="139" customFormat="1" ht="25.5">
      <c r="A46" s="140"/>
      <c r="B46" s="132" t="s">
        <v>51</v>
      </c>
      <c r="C46" s="142">
        <v>1517984000</v>
      </c>
      <c r="D46" s="225">
        <v>1497184000</v>
      </c>
      <c r="E46" s="143">
        <v>1265287964.2330985</v>
      </c>
      <c r="F46" s="211" t="s">
        <v>216</v>
      </c>
      <c r="G46" s="146">
        <v>0</v>
      </c>
      <c r="H46" s="146">
        <v>0</v>
      </c>
      <c r="I46" s="146">
        <v>0</v>
      </c>
      <c r="J46" s="146">
        <v>0</v>
      </c>
      <c r="K46" s="146">
        <v>0</v>
      </c>
      <c r="L46" s="146">
        <v>1265287964.2330985</v>
      </c>
      <c r="M46" s="146">
        <v>0</v>
      </c>
      <c r="N46" s="156">
        <f t="shared" si="4"/>
        <v>1265287964.2330985</v>
      </c>
      <c r="O46" s="149"/>
      <c r="P46" s="22"/>
      <c r="Q46" s="22"/>
      <c r="R46" s="111"/>
      <c r="S46" s="22"/>
      <c r="T46" s="22"/>
    </row>
    <row r="47" spans="1:20" s="139" customFormat="1" ht="14.25" customHeight="1">
      <c r="A47" s="140"/>
      <c r="B47" s="133" t="s">
        <v>170</v>
      </c>
      <c r="C47" s="141">
        <f>SUM(C42:C46)</f>
        <v>1731028000</v>
      </c>
      <c r="D47" s="141">
        <f>SUM(D42:D46)</f>
        <v>1764148000</v>
      </c>
      <c r="E47" s="210">
        <f>SUM(E42:E46)</f>
        <v>1497898896.8930986</v>
      </c>
      <c r="F47" s="235"/>
      <c r="G47" s="146">
        <v>0</v>
      </c>
      <c r="H47" s="146">
        <v>0</v>
      </c>
      <c r="I47" s="146">
        <v>0</v>
      </c>
      <c r="J47" s="146">
        <v>0</v>
      </c>
      <c r="K47" s="146">
        <v>0</v>
      </c>
      <c r="L47" s="146">
        <v>0</v>
      </c>
      <c r="M47" s="146">
        <v>0</v>
      </c>
      <c r="N47" s="156">
        <f>SUM(N42:N46)</f>
        <v>1497898896.8930986</v>
      </c>
      <c r="O47" s="149"/>
      <c r="P47" s="22"/>
      <c r="Q47" s="22"/>
      <c r="R47" s="111"/>
      <c r="S47" s="22"/>
      <c r="T47" s="22"/>
    </row>
    <row r="48" spans="1:20" s="139" customFormat="1" ht="14.25" customHeight="1">
      <c r="A48" s="140"/>
      <c r="B48" s="132" t="s">
        <v>249</v>
      </c>
      <c r="C48" s="147">
        <v>0</v>
      </c>
      <c r="D48" s="147"/>
      <c r="E48" s="146"/>
      <c r="F48" s="226"/>
      <c r="G48" s="146">
        <v>0</v>
      </c>
      <c r="H48" s="146">
        <v>0</v>
      </c>
      <c r="I48" s="146">
        <v>0</v>
      </c>
      <c r="J48" s="146">
        <v>0</v>
      </c>
      <c r="K48" s="146">
        <v>0</v>
      </c>
      <c r="L48" s="146">
        <v>0</v>
      </c>
      <c r="M48" s="146">
        <v>0</v>
      </c>
      <c r="N48" s="156">
        <f t="shared" si="4"/>
        <v>0</v>
      </c>
      <c r="O48" s="149"/>
      <c r="P48" s="22"/>
      <c r="Q48" s="22"/>
      <c r="R48" s="111"/>
      <c r="S48" s="22"/>
      <c r="T48" s="22"/>
    </row>
    <row r="49" spans="1:20" s="139" customFormat="1" ht="14.25" customHeight="1" thickBot="1">
      <c r="A49" s="138"/>
      <c r="B49" s="134" t="s">
        <v>171</v>
      </c>
      <c r="C49" s="122">
        <f>C37+C47</f>
        <v>14523587000</v>
      </c>
      <c r="D49" s="122">
        <f>D37+D47</f>
        <v>13898720000</v>
      </c>
      <c r="E49" s="122">
        <f>E37+E47</f>
        <v>13764236167.8682</v>
      </c>
      <c r="F49" s="232">
        <f t="shared" ref="F49:M49" si="5">SUM(F42:F48)</f>
        <v>0</v>
      </c>
      <c r="G49" s="122">
        <f t="shared" si="5"/>
        <v>27993660.18</v>
      </c>
      <c r="H49" s="122">
        <f t="shared" si="5"/>
        <v>0</v>
      </c>
      <c r="I49" s="122">
        <f t="shared" si="5"/>
        <v>-1184864.2000000002</v>
      </c>
      <c r="J49" s="122">
        <f t="shared" si="5"/>
        <v>178530901.95999998</v>
      </c>
      <c r="K49" s="122">
        <f t="shared" si="5"/>
        <v>0</v>
      </c>
      <c r="L49" s="122">
        <f t="shared" si="5"/>
        <v>1265287964.2330985</v>
      </c>
      <c r="M49" s="122">
        <f t="shared" si="5"/>
        <v>27271234.720000003</v>
      </c>
      <c r="N49" s="131">
        <f>N47+P37</f>
        <v>13764236167.8682</v>
      </c>
      <c r="O49" s="149"/>
      <c r="P49" s="22"/>
      <c r="Q49" s="22"/>
      <c r="R49" s="22"/>
      <c r="S49" s="22"/>
      <c r="T49" s="22"/>
    </row>
    <row r="50" spans="1:20" s="139" customFormat="1" ht="14.25" customHeight="1">
      <c r="A50" s="22"/>
      <c r="B50" s="22"/>
      <c r="C50" s="148"/>
      <c r="D50" s="148"/>
      <c r="E50" s="224"/>
      <c r="F50" s="236"/>
      <c r="G50" s="22"/>
      <c r="H50" s="22"/>
      <c r="I50" s="22"/>
      <c r="J50" s="22"/>
      <c r="K50" s="22"/>
      <c r="L50" s="22"/>
      <c r="M50" s="22"/>
      <c r="N50" s="22"/>
      <c r="O50" s="22"/>
      <c r="P50" s="22"/>
      <c r="Q50" s="22"/>
      <c r="R50" s="22"/>
      <c r="S50" s="22"/>
      <c r="T50" s="22"/>
    </row>
    <row r="51" spans="1:20" ht="13.5" customHeight="1">
      <c r="C51" s="125"/>
      <c r="D51" s="125"/>
      <c r="E51" s="125"/>
      <c r="G51" s="111"/>
      <c r="H51" s="111"/>
      <c r="I51" s="111"/>
      <c r="J51" s="111"/>
      <c r="K51" s="111"/>
      <c r="L51" s="111"/>
      <c r="M51" s="111"/>
      <c r="N51" s="111"/>
    </row>
    <row r="52" spans="1:20" s="4" customFormat="1" ht="13.5" customHeight="1">
      <c r="A52" s="10"/>
      <c r="B52" s="188"/>
      <c r="C52" s="121"/>
      <c r="D52" s="121"/>
      <c r="E52" s="10"/>
      <c r="F52" s="236"/>
      <c r="G52" s="10"/>
      <c r="H52" s="10"/>
      <c r="I52" s="10"/>
      <c r="J52" s="10"/>
      <c r="K52" s="10"/>
      <c r="L52" s="10"/>
      <c r="M52" s="10"/>
      <c r="N52" s="10"/>
      <c r="O52" s="10"/>
      <c r="P52" s="10"/>
      <c r="Q52" s="10"/>
      <c r="R52" s="10"/>
      <c r="S52" s="10"/>
      <c r="T52" s="10"/>
    </row>
    <row r="53" spans="1:20" s="4" customFormat="1" ht="13.5" customHeight="1">
      <c r="A53" s="10"/>
      <c r="B53" s="189"/>
      <c r="C53" s="121"/>
      <c r="D53" s="121"/>
      <c r="E53" s="10"/>
      <c r="F53" s="236"/>
      <c r="G53" s="10"/>
      <c r="H53" s="10"/>
      <c r="I53" s="10"/>
      <c r="J53" s="10"/>
      <c r="K53" s="10"/>
      <c r="L53" s="10"/>
      <c r="M53" s="10"/>
      <c r="N53" s="10"/>
      <c r="O53" s="10"/>
      <c r="P53" s="10"/>
      <c r="Q53" s="10"/>
      <c r="R53" s="10"/>
      <c r="S53" s="10"/>
      <c r="T53" s="10"/>
    </row>
    <row r="58" spans="1:20" ht="13.5" customHeight="1">
      <c r="P58" s="33"/>
    </row>
    <row r="63" spans="1:20" ht="13.5" customHeight="1">
      <c r="F63" s="237"/>
      <c r="G63" s="150"/>
    </row>
    <row r="64" spans="1:20" ht="13.5" customHeight="1">
      <c r="F64" s="237"/>
      <c r="G64" s="150"/>
    </row>
    <row r="65" spans="6:7" ht="13.5" customHeight="1">
      <c r="F65" s="237"/>
      <c r="G65" s="150"/>
    </row>
    <row r="66" spans="6:7" ht="13.5" customHeight="1">
      <c r="F66" s="237"/>
      <c r="G66" s="150"/>
    </row>
    <row r="67" spans="6:7" ht="13.5" customHeight="1">
      <c r="F67" s="237"/>
      <c r="G67" s="150"/>
    </row>
    <row r="68" spans="6:7" ht="13.5" customHeight="1">
      <c r="F68" s="237"/>
      <c r="G68" s="150"/>
    </row>
    <row r="69" spans="6:7" ht="13.5" customHeight="1">
      <c r="F69" s="237"/>
      <c r="G69" s="150"/>
    </row>
    <row r="70" spans="6:7" ht="13.5" customHeight="1">
      <c r="F70" s="237"/>
      <c r="G70" s="150"/>
    </row>
    <row r="71" spans="6:7" ht="13.5" customHeight="1">
      <c r="F71" s="237"/>
      <c r="G71" s="150"/>
    </row>
    <row r="72" spans="6:7" ht="13.5" customHeight="1">
      <c r="F72" s="237"/>
      <c r="G72" s="150"/>
    </row>
    <row r="73" spans="6:7" ht="13.5" customHeight="1">
      <c r="F73" s="237"/>
      <c r="G73" s="150"/>
    </row>
    <row r="74" spans="6:7" ht="13.5" customHeight="1">
      <c r="F74" s="237"/>
      <c r="G74" s="150"/>
    </row>
    <row r="75" spans="6:7" ht="13.5" customHeight="1">
      <c r="F75" s="237"/>
      <c r="G75" s="150"/>
    </row>
    <row r="76" spans="6:7" ht="13.5" customHeight="1">
      <c r="F76" s="237"/>
      <c r="G76" s="150"/>
    </row>
    <row r="77" spans="6:7" ht="13.5" customHeight="1">
      <c r="F77" s="238"/>
      <c r="G77" s="150"/>
    </row>
    <row r="78" spans="6:7" ht="13.5" customHeight="1">
      <c r="F78" s="237"/>
      <c r="G78" s="150"/>
    </row>
    <row r="79" spans="6:7" ht="13.5" customHeight="1">
      <c r="F79" s="238"/>
      <c r="G79" s="150"/>
    </row>
    <row r="80" spans="6:7" ht="13.5" customHeight="1">
      <c r="F80" s="237"/>
      <c r="G80" s="150"/>
    </row>
    <row r="81" spans="6:7" ht="13.5" customHeight="1">
      <c r="F81" s="237"/>
      <c r="G81" s="150"/>
    </row>
    <row r="82" spans="6:7" ht="13.5" customHeight="1">
      <c r="F82" s="237"/>
      <c r="G82" s="150"/>
    </row>
    <row r="83" spans="6:7" ht="13.5" customHeight="1">
      <c r="F83" s="237"/>
      <c r="G83" s="150"/>
    </row>
    <row r="84" spans="6:7" ht="13.5" customHeight="1">
      <c r="F84" s="237"/>
      <c r="G84" s="150"/>
    </row>
    <row r="85" spans="6:7" ht="13.5" customHeight="1">
      <c r="F85" s="237"/>
      <c r="G85" s="150"/>
    </row>
    <row r="86" spans="6:7" ht="13.5" customHeight="1">
      <c r="F86" s="237"/>
      <c r="G86" s="150"/>
    </row>
    <row r="87" spans="6:7" ht="13.5" customHeight="1">
      <c r="F87" s="238"/>
      <c r="G87" s="150"/>
    </row>
    <row r="88" spans="6:7" ht="13.5" customHeight="1">
      <c r="F88" s="237"/>
      <c r="G88" s="150"/>
    </row>
    <row r="89" spans="6:7" ht="13.5" customHeight="1">
      <c r="F89" s="238"/>
      <c r="G89" s="150"/>
    </row>
  </sheetData>
  <protectedRanges>
    <protectedRange sqref="B47:B49" name="Range1_4"/>
    <protectedRange sqref="B30:B36" name="Range1_2_1"/>
    <protectedRange sqref="B42:B45" name="Range1_3_1"/>
    <protectedRange sqref="B46" name="Range1_4_1"/>
  </protectedRanges>
  <mergeCells count="24">
    <mergeCell ref="G27:P27"/>
    <mergeCell ref="G38:N38"/>
    <mergeCell ref="B39:B41"/>
    <mergeCell ref="C39:C41"/>
    <mergeCell ref="D39:D41"/>
    <mergeCell ref="E39:E41"/>
    <mergeCell ref="F39:F41"/>
    <mergeCell ref="G39:N39"/>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zoomScale="85" zoomScaleNormal="85" workbookViewId="0">
      <pane xSplit="1" ySplit="6" topLeftCell="B7" activePane="bottomRight" state="frozen"/>
      <selection activeCell="L18" sqref="L18"/>
      <selection pane="topRight" activeCell="L18" sqref="L18"/>
      <selection pane="bottomLeft" activeCell="L18" sqref="L18"/>
      <selection pane="bottomRight" activeCell="B7" sqref="B7"/>
    </sheetView>
  </sheetViews>
  <sheetFormatPr defaultRowHeight="15"/>
  <cols>
    <col min="1" max="1" width="30" style="72" customWidth="1"/>
    <col min="2" max="2" width="64.42578125" style="164" bestFit="1" customWidth="1"/>
    <col min="3" max="3" width="38.28515625" style="164" customWidth="1"/>
    <col min="4" max="4" width="22.5703125" style="164" customWidth="1"/>
    <col min="5" max="5" width="43.28515625" style="164" bestFit="1" customWidth="1"/>
    <col min="6" max="6" width="25.28515625" style="164" customWidth="1"/>
    <col min="7" max="7" width="16.7109375" style="164" customWidth="1"/>
    <col min="8" max="8" width="69.28515625" style="164" bestFit="1" customWidth="1"/>
    <col min="9" max="9" width="24" style="163" customWidth="1"/>
    <col min="10" max="16384" width="9.140625" style="163"/>
  </cols>
  <sheetData>
    <row r="1" spans="1:9" ht="15.75">
      <c r="A1" s="6" t="s">
        <v>53</v>
      </c>
      <c r="B1" s="162" t="s">
        <v>172</v>
      </c>
    </row>
    <row r="2" spans="1:9" ht="15.75">
      <c r="A2" s="9" t="s">
        <v>54</v>
      </c>
      <c r="B2" s="152">
        <v>43465</v>
      </c>
      <c r="C2" s="9"/>
      <c r="D2" s="9"/>
      <c r="E2" s="9"/>
      <c r="F2" s="9"/>
      <c r="G2" s="9"/>
      <c r="H2" s="9"/>
    </row>
    <row r="3" spans="1:9" ht="15.75">
      <c r="A3" s="9"/>
      <c r="B3" s="9"/>
      <c r="C3" s="9"/>
      <c r="D3" s="9"/>
      <c r="E3" s="9"/>
      <c r="F3" s="9"/>
      <c r="G3" s="9"/>
      <c r="H3" s="9"/>
    </row>
    <row r="4" spans="1:9" ht="15.75" thickBot="1">
      <c r="A4" s="126" t="s">
        <v>137</v>
      </c>
      <c r="B4" s="165" t="s">
        <v>82</v>
      </c>
    </row>
    <row r="5" spans="1:9">
      <c r="A5" s="266"/>
      <c r="B5" s="264" t="s">
        <v>81</v>
      </c>
      <c r="C5" s="253" t="s">
        <v>114</v>
      </c>
      <c r="D5" s="264" t="s">
        <v>80</v>
      </c>
      <c r="E5" s="264"/>
      <c r="F5" s="264"/>
      <c r="G5" s="264"/>
      <c r="H5" s="265" t="s">
        <v>190</v>
      </c>
    </row>
    <row r="6" spans="1:9" ht="25.5">
      <c r="A6" s="267"/>
      <c r="B6" s="251"/>
      <c r="C6" s="247"/>
      <c r="D6" s="186" t="s">
        <v>79</v>
      </c>
      <c r="E6" s="186" t="s">
        <v>78</v>
      </c>
      <c r="F6" s="186" t="s">
        <v>177</v>
      </c>
      <c r="G6" s="186" t="s">
        <v>77</v>
      </c>
      <c r="H6" s="252"/>
    </row>
    <row r="7" spans="1:9">
      <c r="A7" s="190" t="s">
        <v>174</v>
      </c>
      <c r="B7" s="187"/>
      <c r="C7" s="186"/>
      <c r="D7" s="186"/>
      <c r="E7" s="186"/>
      <c r="F7" s="186"/>
      <c r="G7" s="160"/>
      <c r="H7" s="191" t="s">
        <v>191</v>
      </c>
    </row>
    <row r="8" spans="1:9" ht="15.75">
      <c r="A8" s="192" t="s">
        <v>204</v>
      </c>
      <c r="B8" s="130" t="s">
        <v>158</v>
      </c>
      <c r="C8" s="161" t="s">
        <v>76</v>
      </c>
      <c r="D8" s="161"/>
      <c r="E8" s="160"/>
      <c r="F8" s="160" t="s">
        <v>151</v>
      </c>
      <c r="G8" s="160"/>
      <c r="H8" s="193" t="s">
        <v>178</v>
      </c>
      <c r="I8" s="166"/>
    </row>
    <row r="9" spans="1:9" ht="15.75">
      <c r="A9" s="192" t="s">
        <v>204</v>
      </c>
      <c r="B9" s="130" t="s">
        <v>159</v>
      </c>
      <c r="C9" s="161" t="s">
        <v>76</v>
      </c>
      <c r="D9" s="161"/>
      <c r="E9" s="160"/>
      <c r="F9" s="160" t="s">
        <v>151</v>
      </c>
      <c r="G9" s="160"/>
      <c r="H9" s="193" t="s">
        <v>179</v>
      </c>
      <c r="I9" s="166"/>
    </row>
    <row r="10" spans="1:9" ht="15.75">
      <c r="A10" s="192" t="s">
        <v>204</v>
      </c>
      <c r="B10" s="130" t="s">
        <v>160</v>
      </c>
      <c r="C10" s="161" t="s">
        <v>76</v>
      </c>
      <c r="D10" s="161"/>
      <c r="E10" s="160"/>
      <c r="F10" s="160" t="s">
        <v>151</v>
      </c>
      <c r="G10" s="160"/>
      <c r="H10" s="193" t="s">
        <v>180</v>
      </c>
      <c r="I10" s="166"/>
    </row>
    <row r="11" spans="1:9" ht="15.75">
      <c r="A11" s="192" t="s">
        <v>204</v>
      </c>
      <c r="B11" s="130" t="s">
        <v>161</v>
      </c>
      <c r="C11" s="161" t="s">
        <v>76</v>
      </c>
      <c r="D11" s="161"/>
      <c r="E11" s="160"/>
      <c r="F11" s="160" t="s">
        <v>151</v>
      </c>
      <c r="G11" s="160"/>
      <c r="H11" s="193" t="s">
        <v>181</v>
      </c>
      <c r="I11" s="166"/>
    </row>
    <row r="12" spans="1:9" ht="15.75">
      <c r="A12" s="192" t="s">
        <v>204</v>
      </c>
      <c r="B12" s="130" t="s">
        <v>162</v>
      </c>
      <c r="C12" s="161" t="s">
        <v>76</v>
      </c>
      <c r="D12" s="161"/>
      <c r="E12" s="160"/>
      <c r="F12" s="160" t="s">
        <v>151</v>
      </c>
      <c r="G12" s="160"/>
      <c r="H12" s="193" t="s">
        <v>182</v>
      </c>
      <c r="I12" s="166"/>
    </row>
    <row r="13" spans="1:9" ht="15.75">
      <c r="A13" s="192" t="s">
        <v>204</v>
      </c>
      <c r="B13" s="130" t="s">
        <v>163</v>
      </c>
      <c r="C13" s="161" t="s">
        <v>76</v>
      </c>
      <c r="D13" s="161"/>
      <c r="E13" s="160"/>
      <c r="F13" s="161"/>
      <c r="G13" s="160" t="s">
        <v>151</v>
      </c>
      <c r="H13" s="193" t="s">
        <v>183</v>
      </c>
      <c r="I13" s="166"/>
    </row>
    <row r="14" spans="1:9" ht="15.75">
      <c r="A14" s="192" t="s">
        <v>204</v>
      </c>
      <c r="B14" s="130" t="s">
        <v>164</v>
      </c>
      <c r="C14" s="161" t="s">
        <v>76</v>
      </c>
      <c r="D14" s="161"/>
      <c r="E14" s="160"/>
      <c r="F14" s="160" t="s">
        <v>151</v>
      </c>
      <c r="G14" s="160"/>
      <c r="H14" s="193" t="s">
        <v>184</v>
      </c>
      <c r="I14" s="166"/>
    </row>
    <row r="15" spans="1:9" ht="15.75">
      <c r="A15" s="192" t="s">
        <v>204</v>
      </c>
      <c r="B15" s="130" t="s">
        <v>173</v>
      </c>
      <c r="C15" s="161" t="s">
        <v>76</v>
      </c>
      <c r="D15" s="161"/>
      <c r="E15" s="160"/>
      <c r="F15" s="160" t="s">
        <v>151</v>
      </c>
      <c r="G15" s="160"/>
      <c r="H15" s="193" t="s">
        <v>185</v>
      </c>
      <c r="I15" s="166"/>
    </row>
    <row r="16" spans="1:9" ht="15.75">
      <c r="A16" s="192" t="s">
        <v>204</v>
      </c>
      <c r="B16" s="130" t="s">
        <v>165</v>
      </c>
      <c r="C16" s="161" t="s">
        <v>76</v>
      </c>
      <c r="D16" s="161"/>
      <c r="E16" s="160"/>
      <c r="F16" s="160" t="s">
        <v>151</v>
      </c>
      <c r="G16" s="160"/>
      <c r="H16" s="193" t="s">
        <v>186</v>
      </c>
      <c r="I16" s="167"/>
    </row>
    <row r="17" spans="1:9" ht="15.75">
      <c r="A17" s="192" t="s">
        <v>204</v>
      </c>
      <c r="B17" s="130" t="s">
        <v>166</v>
      </c>
      <c r="C17" s="161" t="s">
        <v>76</v>
      </c>
      <c r="D17" s="161"/>
      <c r="E17" s="160"/>
      <c r="F17" s="160" t="s">
        <v>151</v>
      </c>
      <c r="G17" s="160"/>
      <c r="H17" s="193" t="s">
        <v>187</v>
      </c>
      <c r="I17" s="168"/>
    </row>
    <row r="18" spans="1:9" ht="15.75">
      <c r="A18" s="192" t="s">
        <v>204</v>
      </c>
      <c r="B18" s="130" t="s">
        <v>167</v>
      </c>
      <c r="C18" s="161" t="s">
        <v>76</v>
      </c>
      <c r="D18" s="161"/>
      <c r="E18" s="160"/>
      <c r="F18" s="160" t="s">
        <v>151</v>
      </c>
      <c r="G18" s="160"/>
      <c r="H18" s="193" t="s">
        <v>188</v>
      </c>
      <c r="I18" s="166"/>
    </row>
    <row r="19" spans="1:9" ht="15.75">
      <c r="A19" s="192" t="s">
        <v>204</v>
      </c>
      <c r="B19" s="130" t="s">
        <v>168</v>
      </c>
      <c r="C19" s="161" t="s">
        <v>76</v>
      </c>
      <c r="D19" s="161"/>
      <c r="E19" s="160"/>
      <c r="F19" s="160" t="s">
        <v>151</v>
      </c>
      <c r="G19" s="160"/>
      <c r="H19" s="193" t="s">
        <v>188</v>
      </c>
      <c r="I19" s="167"/>
    </row>
    <row r="20" spans="1:9" ht="25.5">
      <c r="A20" s="190" t="s">
        <v>169</v>
      </c>
      <c r="B20" s="160"/>
      <c r="C20" s="160"/>
      <c r="D20" s="160"/>
      <c r="E20" s="160"/>
      <c r="F20" s="160"/>
      <c r="G20" s="160"/>
      <c r="H20" s="193"/>
    </row>
    <row r="21" spans="1:9" ht="16.5" thickBot="1">
      <c r="A21" s="194" t="s">
        <v>204</v>
      </c>
      <c r="B21" s="195" t="s">
        <v>176</v>
      </c>
      <c r="C21" s="196" t="s">
        <v>175</v>
      </c>
      <c r="D21" s="196"/>
      <c r="E21" s="42"/>
      <c r="F21" s="196"/>
      <c r="G21" s="42" t="s">
        <v>151</v>
      </c>
      <c r="H21" s="197" t="s">
        <v>189</v>
      </c>
      <c r="I21" s="167"/>
    </row>
    <row r="25" spans="1:9" ht="72" customHeight="1">
      <c r="A25" s="263"/>
      <c r="B25" s="263"/>
    </row>
  </sheetData>
  <protectedRanges>
    <protectedRange sqref="B16:B19 B8:B14" name="Range1_1_1"/>
    <protectedRange sqref="A7" name="Range1_1"/>
    <protectedRange sqref="A20" name="Range1_1_2"/>
  </protectedRanges>
  <mergeCells count="6">
    <mergeCell ref="A25:B25"/>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4"/>
  <sheetViews>
    <sheetView zoomScaleNormal="100" workbookViewId="0"/>
  </sheetViews>
  <sheetFormatPr defaultColWidth="9.140625" defaultRowHeight="12.75"/>
  <cols>
    <col min="1" max="1" width="10.5703125" style="3" bestFit="1" customWidth="1"/>
    <col min="2" max="2" width="65.5703125" style="3" bestFit="1" customWidth="1"/>
    <col min="3" max="5" width="15.5703125" style="3" customWidth="1"/>
    <col min="6" max="16384" width="9.140625" style="3"/>
  </cols>
  <sheetData>
    <row r="1" spans="1:12">
      <c r="A1" s="91" t="s">
        <v>53</v>
      </c>
      <c r="B1" s="151" t="s">
        <v>172</v>
      </c>
    </row>
    <row r="2" spans="1:12">
      <c r="A2" s="91" t="s">
        <v>54</v>
      </c>
      <c r="B2" s="152">
        <v>43465</v>
      </c>
    </row>
    <row r="3" spans="1:12">
      <c r="A3" s="50"/>
      <c r="B3" s="91"/>
    </row>
    <row r="4" spans="1:12" ht="13.5" thickBot="1">
      <c r="A4" s="126" t="s">
        <v>138</v>
      </c>
      <c r="B4" s="35" t="s">
        <v>123</v>
      </c>
      <c r="C4" s="21"/>
      <c r="D4" s="7"/>
      <c r="E4" s="7"/>
      <c r="F4" s="7"/>
      <c r="G4" s="7"/>
      <c r="H4" s="7"/>
      <c r="I4" s="7"/>
      <c r="J4" s="7"/>
      <c r="K4" s="7"/>
      <c r="L4" s="7"/>
    </row>
    <row r="5" spans="1:12">
      <c r="A5" s="18"/>
      <c r="B5" s="44"/>
      <c r="C5" s="47">
        <v>2018</v>
      </c>
      <c r="D5" s="214">
        <v>2017</v>
      </c>
      <c r="E5" s="214">
        <v>2016</v>
      </c>
      <c r="F5" s="7"/>
    </row>
    <row r="6" spans="1:12" ht="15">
      <c r="A6" s="15">
        <v>1</v>
      </c>
      <c r="B6" s="5" t="s">
        <v>9</v>
      </c>
      <c r="C6" s="222">
        <v>6531954</v>
      </c>
      <c r="D6" s="127" t="s">
        <v>153</v>
      </c>
      <c r="E6" s="127" t="s">
        <v>152</v>
      </c>
      <c r="F6" s="7"/>
    </row>
    <row r="7" spans="1:12" ht="15">
      <c r="A7" s="15">
        <v>2</v>
      </c>
      <c r="B7" s="20" t="s">
        <v>105</v>
      </c>
      <c r="C7" s="222">
        <v>4985435</v>
      </c>
      <c r="D7" s="127" t="s">
        <v>155</v>
      </c>
      <c r="E7" s="127" t="s">
        <v>154</v>
      </c>
      <c r="F7" s="7"/>
    </row>
    <row r="8" spans="1:12">
      <c r="A8" s="15">
        <v>3</v>
      </c>
      <c r="B8" s="5" t="s">
        <v>119</v>
      </c>
      <c r="C8" s="128">
        <v>69</v>
      </c>
      <c r="D8" s="128">
        <v>33</v>
      </c>
      <c r="E8" s="128">
        <v>25</v>
      </c>
    </row>
    <row r="9" spans="1:12" ht="15.75" thickBot="1">
      <c r="A9" s="45">
        <v>4</v>
      </c>
      <c r="B9" s="42" t="s">
        <v>98</v>
      </c>
      <c r="C9" s="223">
        <v>2317915</v>
      </c>
      <c r="D9" s="129" t="s">
        <v>157</v>
      </c>
      <c r="E9" s="129" t="s">
        <v>156</v>
      </c>
    </row>
    <row r="13" spans="1:12">
      <c r="A13" s="268" t="s">
        <v>217</v>
      </c>
      <c r="B13" s="270" t="s">
        <v>251</v>
      </c>
      <c r="C13" s="270"/>
      <c r="D13" s="270"/>
      <c r="E13" s="270"/>
    </row>
    <row r="14" spans="1:12" ht="36" customHeight="1">
      <c r="A14" s="269"/>
      <c r="B14" s="271"/>
      <c r="C14" s="271"/>
      <c r="D14" s="271"/>
      <c r="E14" s="271"/>
    </row>
  </sheetData>
  <mergeCells count="2">
    <mergeCell ref="A13:A14"/>
    <mergeCell ref="B13:E14"/>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c r="A1" s="3" t="s">
        <v>53</v>
      </c>
      <c r="B1" s="151" t="s">
        <v>172</v>
      </c>
    </row>
    <row r="2" spans="1:8">
      <c r="A2" s="7" t="s">
        <v>54</v>
      </c>
      <c r="B2" s="152">
        <v>43465</v>
      </c>
      <c r="C2" s="7"/>
      <c r="D2" s="7"/>
      <c r="E2" s="7"/>
      <c r="F2" s="7"/>
      <c r="G2" s="7"/>
      <c r="H2" s="7"/>
    </row>
    <row r="3" spans="1:8">
      <c r="A3" s="7"/>
      <c r="B3" s="7"/>
      <c r="C3" s="7"/>
      <c r="D3" s="7"/>
      <c r="E3" s="7"/>
      <c r="F3" s="7"/>
      <c r="G3" s="7"/>
      <c r="H3" s="7"/>
    </row>
    <row r="4" spans="1:8" ht="13.5" thickBot="1">
      <c r="A4" s="92" t="s">
        <v>139</v>
      </c>
      <c r="B4" s="36" t="s">
        <v>106</v>
      </c>
      <c r="F4" s="7"/>
      <c r="G4" s="7"/>
      <c r="H4" s="7"/>
    </row>
    <row r="5" spans="1:8">
      <c r="A5" s="53"/>
      <c r="B5" s="44"/>
      <c r="C5" s="44" t="s">
        <v>0</v>
      </c>
      <c r="D5" s="44" t="s">
        <v>1</v>
      </c>
      <c r="E5" s="44" t="s">
        <v>2</v>
      </c>
      <c r="F5" s="44" t="s">
        <v>3</v>
      </c>
      <c r="G5" s="19" t="s">
        <v>4</v>
      </c>
      <c r="H5" s="7"/>
    </row>
    <row r="6" spans="1:8" s="10" customFormat="1" ht="76.5">
      <c r="A6" s="75"/>
      <c r="B6" s="16"/>
      <c r="C6" s="67">
        <v>2018</v>
      </c>
      <c r="D6" s="67">
        <v>2017</v>
      </c>
      <c r="E6" s="67">
        <v>2016</v>
      </c>
      <c r="F6" s="49" t="s">
        <v>115</v>
      </c>
      <c r="G6" s="77" t="s">
        <v>116</v>
      </c>
      <c r="H6" s="76"/>
    </row>
    <row r="7" spans="1:8">
      <c r="A7" s="54">
        <v>1</v>
      </c>
      <c r="B7" s="5" t="s">
        <v>55</v>
      </c>
      <c r="C7" s="94">
        <v>655729847.10339856</v>
      </c>
      <c r="D7" s="94">
        <v>572367471.49359429</v>
      </c>
      <c r="E7" s="94">
        <v>490437952.8325001</v>
      </c>
      <c r="F7" s="272"/>
      <c r="G7" s="273"/>
      <c r="H7" s="7"/>
    </row>
    <row r="8" spans="1:8">
      <c r="A8" s="54">
        <v>2</v>
      </c>
      <c r="B8" s="37" t="s">
        <v>11</v>
      </c>
      <c r="C8" s="94">
        <v>271971052.00999999</v>
      </c>
      <c r="D8" s="94">
        <v>229406591.62</v>
      </c>
      <c r="E8" s="94">
        <v>212227958.53000003</v>
      </c>
      <c r="F8" s="274"/>
      <c r="G8" s="275"/>
    </row>
    <row r="9" spans="1:8">
      <c r="A9" s="54">
        <v>3</v>
      </c>
      <c r="B9" s="38" t="s">
        <v>120</v>
      </c>
      <c r="C9" s="94">
        <v>-3043468.99</v>
      </c>
      <c r="D9" s="94">
        <v>-4242492.96</v>
      </c>
      <c r="E9" s="94">
        <v>-3732181.84</v>
      </c>
      <c r="F9" s="276"/>
      <c r="G9" s="277"/>
    </row>
    <row r="10" spans="1:8" ht="13.5" thickBot="1">
      <c r="A10" s="55">
        <v>4</v>
      </c>
      <c r="B10" s="56" t="s">
        <v>56</v>
      </c>
      <c r="C10" s="96">
        <f>SUM(C7:C9)</f>
        <v>924657430.12339854</v>
      </c>
      <c r="D10" s="96">
        <f>SUM(D7:D9)</f>
        <v>797531570.15359426</v>
      </c>
      <c r="E10" s="96">
        <f>SUM(E7:E9)</f>
        <v>698933729.52250016</v>
      </c>
      <c r="F10" s="98">
        <f>SUMIF(C10:E10, "&gt;=0",C10:E10)/3</f>
        <v>807040909.93316424</v>
      </c>
      <c r="G10" s="99">
        <f>F10*15%/8%</f>
        <v>1513201706.1246829</v>
      </c>
    </row>
    <row r="11" spans="1:8">
      <c r="A11" s="17"/>
      <c r="B11" s="7"/>
      <c r="C11" s="7"/>
      <c r="D11" s="7"/>
      <c r="E11" s="7"/>
      <c r="F11" s="111"/>
    </row>
    <row r="21" spans="7:7">
      <c r="G21" s="111"/>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heetViews>
  <sheetFormatPr defaultColWidth="9.140625" defaultRowHeight="12.75"/>
  <cols>
    <col min="1" max="1" width="10.5703125" style="22" bestFit="1" customWidth="1"/>
    <col min="2" max="2" width="16.28515625" style="3" customWidth="1"/>
    <col min="3" max="3" width="42.85546875" style="3" customWidth="1"/>
    <col min="4" max="5" width="33.42578125" style="22" customWidth="1"/>
    <col min="6" max="6" width="38.85546875" style="22" customWidth="1"/>
    <col min="7" max="16384" width="9.140625" style="3"/>
  </cols>
  <sheetData>
    <row r="1" spans="1:9">
      <c r="A1" s="2" t="s">
        <v>53</v>
      </c>
      <c r="B1" s="151" t="s">
        <v>172</v>
      </c>
    </row>
    <row r="2" spans="1:9">
      <c r="A2" s="2" t="s">
        <v>54</v>
      </c>
      <c r="B2" s="152">
        <v>43465</v>
      </c>
    </row>
    <row r="3" spans="1:9">
      <c r="A3" s="2"/>
    </row>
    <row r="4" spans="1:9" ht="13.5" thickBot="1">
      <c r="A4" s="92" t="s">
        <v>140</v>
      </c>
      <c r="B4" s="23" t="s">
        <v>148</v>
      </c>
      <c r="D4" s="169"/>
      <c r="E4" s="169"/>
      <c r="F4" s="169"/>
    </row>
    <row r="5" spans="1:9" s="8" customFormat="1" ht="28.5">
      <c r="A5" s="57"/>
      <c r="B5" s="58"/>
      <c r="C5" s="58"/>
      <c r="D5" s="65" t="s">
        <v>131</v>
      </c>
      <c r="E5" s="65" t="s">
        <v>132</v>
      </c>
      <c r="F5" s="66" t="s">
        <v>99</v>
      </c>
    </row>
    <row r="6" spans="1:9" ht="14.25">
      <c r="A6" s="59">
        <v>1</v>
      </c>
      <c r="B6" s="278" t="s">
        <v>17</v>
      </c>
      <c r="C6" s="12" t="s">
        <v>14</v>
      </c>
      <c r="D6" s="172">
        <v>8</v>
      </c>
      <c r="E6" s="172">
        <v>8</v>
      </c>
      <c r="F6" s="173">
        <v>2</v>
      </c>
    </row>
    <row r="7" spans="1:9" ht="14.25">
      <c r="A7" s="59">
        <v>2</v>
      </c>
      <c r="B7" s="278"/>
      <c r="C7" s="12" t="s">
        <v>104</v>
      </c>
      <c r="D7" s="100">
        <f>D8+D10+D12</f>
        <v>20610928.495999999</v>
      </c>
      <c r="E7" s="100">
        <f>E8+E10+E12</f>
        <v>1610355.6612499999</v>
      </c>
      <c r="F7" s="101">
        <f>F8+F10+F12</f>
        <v>0</v>
      </c>
    </row>
    <row r="8" spans="1:9" ht="14.25">
      <c r="A8" s="59">
        <v>3</v>
      </c>
      <c r="B8" s="278"/>
      <c r="C8" s="24" t="s">
        <v>100</v>
      </c>
      <c r="D8" s="172">
        <v>3090943.1300000004</v>
      </c>
      <c r="E8" s="172">
        <v>1610355.6612499999</v>
      </c>
      <c r="F8" s="173">
        <v>0</v>
      </c>
      <c r="G8" s="7"/>
      <c r="H8" s="7"/>
    </row>
    <row r="9" spans="1:9" ht="14.25">
      <c r="A9" s="60">
        <v>4</v>
      </c>
      <c r="B9" s="278"/>
      <c r="C9" s="25" t="s">
        <v>15</v>
      </c>
      <c r="D9" s="172">
        <v>0</v>
      </c>
      <c r="E9" s="172">
        <v>0</v>
      </c>
      <c r="F9" s="173">
        <v>0</v>
      </c>
      <c r="G9" s="7"/>
      <c r="H9" s="7"/>
    </row>
    <row r="10" spans="1:9" ht="28.5">
      <c r="A10" s="60">
        <v>5</v>
      </c>
      <c r="B10" s="278"/>
      <c r="C10" s="24" t="s">
        <v>16</v>
      </c>
      <c r="D10" s="172">
        <v>17450985.366</v>
      </c>
      <c r="E10" s="172">
        <v>0</v>
      </c>
      <c r="F10" s="173">
        <v>0</v>
      </c>
    </row>
    <row r="11" spans="1:9" ht="14.25">
      <c r="A11" s="60">
        <v>6</v>
      </c>
      <c r="B11" s="278"/>
      <c r="C11" s="25" t="s">
        <v>15</v>
      </c>
      <c r="D11" s="172">
        <v>17450985.366</v>
      </c>
      <c r="E11" s="172">
        <v>0</v>
      </c>
      <c r="F11" s="173">
        <v>0</v>
      </c>
    </row>
    <row r="12" spans="1:9" ht="14.25">
      <c r="A12" s="60">
        <v>7</v>
      </c>
      <c r="B12" s="278"/>
      <c r="C12" s="24" t="s">
        <v>122</v>
      </c>
      <c r="D12" s="172">
        <v>69000</v>
      </c>
      <c r="E12" s="172">
        <v>0</v>
      </c>
      <c r="F12" s="173">
        <v>0</v>
      </c>
    </row>
    <row r="13" spans="1:9" ht="14.25">
      <c r="A13" s="60">
        <v>8</v>
      </c>
      <c r="B13" s="278"/>
      <c r="C13" s="25" t="s">
        <v>15</v>
      </c>
      <c r="D13" s="172">
        <v>0</v>
      </c>
      <c r="E13" s="172">
        <v>0</v>
      </c>
      <c r="F13" s="173">
        <v>0</v>
      </c>
    </row>
    <row r="14" spans="1:9" ht="14.25">
      <c r="A14" s="60">
        <v>9</v>
      </c>
      <c r="B14" s="278" t="s">
        <v>133</v>
      </c>
      <c r="C14" s="12" t="s">
        <v>14</v>
      </c>
      <c r="D14" s="172">
        <v>0</v>
      </c>
      <c r="E14" s="172">
        <v>0</v>
      </c>
      <c r="F14" s="173">
        <v>0</v>
      </c>
      <c r="I14" s="13"/>
    </row>
    <row r="15" spans="1:9" ht="14.25">
      <c r="A15" s="60">
        <v>10</v>
      </c>
      <c r="B15" s="278"/>
      <c r="C15" s="12" t="s">
        <v>134</v>
      </c>
      <c r="D15" s="100">
        <f>D16+D18+D20</f>
        <v>18620142.241599999</v>
      </c>
      <c r="E15" s="100">
        <f>E16+E18+E20</f>
        <v>0</v>
      </c>
      <c r="F15" s="101">
        <f>F16+F18+F20</f>
        <v>0</v>
      </c>
    </row>
    <row r="16" spans="1:9" ht="14.25">
      <c r="A16" s="60">
        <v>11</v>
      </c>
      <c r="B16" s="278"/>
      <c r="C16" s="24" t="s">
        <v>101</v>
      </c>
      <c r="D16" s="172">
        <v>0</v>
      </c>
      <c r="E16" s="172">
        <v>0</v>
      </c>
      <c r="F16" s="173">
        <v>0</v>
      </c>
    </row>
    <row r="17" spans="1:6" ht="14.25">
      <c r="A17" s="60">
        <v>12</v>
      </c>
      <c r="B17" s="278"/>
      <c r="C17" s="25" t="s">
        <v>15</v>
      </c>
      <c r="D17" s="172">
        <v>0</v>
      </c>
      <c r="E17" s="172">
        <v>0</v>
      </c>
      <c r="F17" s="173">
        <v>0</v>
      </c>
    </row>
    <row r="18" spans="1:6" ht="28.5">
      <c r="A18" s="60">
        <v>13</v>
      </c>
      <c r="B18" s="278"/>
      <c r="C18" s="24" t="s">
        <v>16</v>
      </c>
      <c r="D18" s="172">
        <v>18620142.241599999</v>
      </c>
      <c r="E18" s="172">
        <v>0</v>
      </c>
      <c r="F18" s="173">
        <v>0</v>
      </c>
    </row>
    <row r="19" spans="1:6" ht="14.25">
      <c r="A19" s="60">
        <v>14</v>
      </c>
      <c r="B19" s="278"/>
      <c r="C19" s="25" t="s">
        <v>15</v>
      </c>
      <c r="D19" s="172">
        <v>18620142.241599999</v>
      </c>
      <c r="E19" s="172">
        <v>0</v>
      </c>
      <c r="F19" s="173">
        <v>0</v>
      </c>
    </row>
    <row r="20" spans="1:6" ht="14.25">
      <c r="A20" s="60">
        <v>15</v>
      </c>
      <c r="B20" s="278"/>
      <c r="C20" s="24" t="s">
        <v>122</v>
      </c>
      <c r="D20" s="172">
        <v>0</v>
      </c>
      <c r="E20" s="172">
        <v>0</v>
      </c>
      <c r="F20" s="173">
        <v>0</v>
      </c>
    </row>
    <row r="21" spans="1:6" ht="14.25">
      <c r="A21" s="60">
        <v>16</v>
      </c>
      <c r="B21" s="278"/>
      <c r="C21" s="25" t="s">
        <v>15</v>
      </c>
      <c r="D21" s="172">
        <v>0</v>
      </c>
      <c r="E21" s="172">
        <v>0</v>
      </c>
      <c r="F21" s="173">
        <v>0</v>
      </c>
    </row>
    <row r="22" spans="1:6" ht="15" thickBot="1">
      <c r="A22" s="61">
        <v>17</v>
      </c>
      <c r="B22" s="279" t="s">
        <v>103</v>
      </c>
      <c r="C22" s="279"/>
      <c r="D22" s="102">
        <f>D7+D15</f>
        <v>39231070.737599999</v>
      </c>
      <c r="E22" s="102">
        <f>E7+E15</f>
        <v>1610355.6612499999</v>
      </c>
      <c r="F22" s="103">
        <f>F7+F15</f>
        <v>0</v>
      </c>
    </row>
  </sheetData>
  <mergeCells count="3">
    <mergeCell ref="B6:B13"/>
    <mergeCell ref="B14:B21"/>
    <mergeCell ref="B22:C22"/>
  </mergeCells>
  <dataValidations disablePrompts="1"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L20"/>
  <sheetViews>
    <sheetView zoomScaleNormal="100" workbookViewId="0"/>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53</v>
      </c>
      <c r="B1" s="151" t="s">
        <v>172</v>
      </c>
    </row>
    <row r="2" spans="1:12">
      <c r="A2" s="3" t="s">
        <v>54</v>
      </c>
      <c r="B2" s="152">
        <v>43465</v>
      </c>
      <c r="C2" s="26"/>
      <c r="D2" s="26"/>
      <c r="E2" s="26"/>
      <c r="F2" s="26"/>
      <c r="G2" s="26"/>
      <c r="H2" s="26"/>
      <c r="I2" s="26"/>
      <c r="J2" s="26"/>
      <c r="K2" s="26"/>
      <c r="L2" s="26"/>
    </row>
    <row r="3" spans="1:12">
      <c r="B3" s="26"/>
      <c r="C3" s="26"/>
      <c r="D3" s="26"/>
      <c r="E3" s="26"/>
      <c r="F3" s="26"/>
      <c r="G3" s="26"/>
      <c r="H3" s="26"/>
      <c r="I3" s="26"/>
      <c r="J3" s="26"/>
      <c r="K3" s="26"/>
      <c r="L3" s="26"/>
    </row>
    <row r="4" spans="1:12" ht="13.5" thickBot="1">
      <c r="A4" s="92" t="s">
        <v>141</v>
      </c>
      <c r="B4" s="26" t="s">
        <v>107</v>
      </c>
      <c r="C4" s="27"/>
      <c r="D4" s="27"/>
      <c r="E4" s="27"/>
      <c r="F4" s="27"/>
      <c r="G4" s="27"/>
      <c r="H4" s="27"/>
      <c r="I4" s="27"/>
      <c r="J4" s="27"/>
      <c r="K4" s="27"/>
      <c r="L4" s="27"/>
    </row>
    <row r="5" spans="1:12" ht="28.5">
      <c r="A5" s="18"/>
      <c r="B5" s="44"/>
      <c r="C5" s="79" t="s">
        <v>131</v>
      </c>
      <c r="D5" s="79" t="s">
        <v>132</v>
      </c>
      <c r="E5" s="80" t="s">
        <v>110</v>
      </c>
      <c r="F5" s="27"/>
      <c r="G5" s="27"/>
      <c r="H5" s="27"/>
      <c r="I5" s="27"/>
      <c r="J5" s="27"/>
      <c r="K5" s="27"/>
      <c r="L5" s="27"/>
    </row>
    <row r="6" spans="1:12">
      <c r="A6" s="280" t="s">
        <v>18</v>
      </c>
      <c r="B6" s="82" t="s">
        <v>14</v>
      </c>
      <c r="C6" s="94"/>
      <c r="D6" s="94"/>
      <c r="E6" s="95"/>
      <c r="F6" s="27"/>
      <c r="G6" s="27"/>
      <c r="H6" s="27"/>
      <c r="I6" s="27"/>
      <c r="J6" s="27"/>
      <c r="K6" s="27"/>
      <c r="L6" s="27"/>
    </row>
    <row r="7" spans="1:12" ht="14.25">
      <c r="A7" s="280"/>
      <c r="B7" s="81" t="s">
        <v>102</v>
      </c>
      <c r="C7" s="94"/>
      <c r="D7" s="94"/>
      <c r="E7" s="95"/>
      <c r="F7" s="27"/>
      <c r="G7" s="27"/>
      <c r="H7" s="27"/>
      <c r="I7" s="27"/>
      <c r="J7" s="27"/>
      <c r="K7" s="27"/>
      <c r="L7" s="27"/>
    </row>
    <row r="8" spans="1:12" ht="14.25">
      <c r="A8" s="280" t="s">
        <v>68</v>
      </c>
      <c r="B8" s="81" t="s">
        <v>14</v>
      </c>
      <c r="C8" s="94"/>
      <c r="D8" s="94"/>
      <c r="E8" s="95"/>
      <c r="F8" s="27"/>
      <c r="G8" s="27"/>
      <c r="H8" s="27"/>
      <c r="I8" s="27"/>
      <c r="J8" s="27"/>
      <c r="K8" s="27"/>
      <c r="L8" s="27"/>
    </row>
    <row r="9" spans="1:12" ht="14.25">
      <c r="A9" s="280"/>
      <c r="B9" s="81" t="s">
        <v>12</v>
      </c>
      <c r="C9" s="104">
        <f>C10+C11+C12+C13</f>
        <v>0</v>
      </c>
      <c r="D9" s="104">
        <f>D10+D11+D12+D13</f>
        <v>0</v>
      </c>
      <c r="E9" s="104">
        <f>E10+E11+E12+E13</f>
        <v>0</v>
      </c>
      <c r="F9" s="27"/>
      <c r="G9" s="27"/>
      <c r="H9" s="27"/>
      <c r="I9" s="27"/>
      <c r="J9" s="27"/>
      <c r="K9" s="27"/>
      <c r="L9" s="27"/>
    </row>
    <row r="10" spans="1:12" ht="14.25">
      <c r="A10" s="280"/>
      <c r="B10" s="83" t="s">
        <v>19</v>
      </c>
      <c r="C10" s="94"/>
      <c r="D10" s="94"/>
      <c r="E10" s="95"/>
      <c r="F10" s="27"/>
      <c r="G10" s="27"/>
      <c r="H10" s="27"/>
      <c r="I10" s="27"/>
      <c r="J10" s="27"/>
      <c r="K10" s="27"/>
      <c r="L10" s="27"/>
    </row>
    <row r="11" spans="1:12" ht="14.25">
      <c r="A11" s="280"/>
      <c r="B11" s="83" t="s">
        <v>126</v>
      </c>
      <c r="C11" s="94"/>
      <c r="D11" s="94"/>
      <c r="E11" s="95"/>
      <c r="F11" s="27"/>
      <c r="G11" s="27"/>
      <c r="H11" s="27"/>
      <c r="I11" s="27"/>
      <c r="J11" s="27"/>
      <c r="K11" s="27"/>
      <c r="L11" s="27"/>
    </row>
    <row r="12" spans="1:12" ht="28.5">
      <c r="A12" s="280"/>
      <c r="B12" s="83" t="s">
        <v>127</v>
      </c>
      <c r="C12" s="94"/>
      <c r="D12" s="94"/>
      <c r="E12" s="95"/>
      <c r="F12" s="27"/>
      <c r="G12" s="27"/>
      <c r="H12" s="27"/>
      <c r="I12" s="27"/>
      <c r="J12" s="27"/>
      <c r="K12" s="27"/>
      <c r="L12" s="27"/>
    </row>
    <row r="13" spans="1:12" ht="14.25">
      <c r="A13" s="280"/>
      <c r="B13" s="83" t="s">
        <v>128</v>
      </c>
      <c r="C13" s="94"/>
      <c r="D13" s="94"/>
      <c r="E13" s="95"/>
      <c r="F13" s="27"/>
      <c r="G13" s="27"/>
      <c r="H13" s="27"/>
      <c r="I13" s="27"/>
      <c r="J13" s="27"/>
      <c r="K13" s="27"/>
      <c r="L13" s="27"/>
    </row>
    <row r="14" spans="1:12" ht="14.25">
      <c r="A14" s="280" t="s">
        <v>130</v>
      </c>
      <c r="B14" s="81" t="s">
        <v>14</v>
      </c>
      <c r="C14" s="94"/>
      <c r="D14" s="94"/>
      <c r="E14" s="95"/>
      <c r="F14" s="27"/>
      <c r="G14" s="27"/>
      <c r="H14" s="27"/>
      <c r="I14" s="27"/>
      <c r="J14" s="27"/>
      <c r="K14" s="27"/>
      <c r="L14" s="27"/>
    </row>
    <row r="15" spans="1:12" ht="14.25">
      <c r="A15" s="280"/>
      <c r="B15" s="81" t="s">
        <v>12</v>
      </c>
      <c r="C15" s="104">
        <f>C16+C17+C18+C19</f>
        <v>1565022.1834520549</v>
      </c>
      <c r="D15" s="104">
        <f>D16+D17+D18+D19</f>
        <v>4493542.9295342462</v>
      </c>
      <c r="E15" s="104">
        <f>E16+E17+E18+E19</f>
        <v>0</v>
      </c>
      <c r="F15" s="27"/>
      <c r="G15" s="27"/>
      <c r="H15" s="27"/>
      <c r="I15" s="27"/>
      <c r="J15" s="27"/>
      <c r="K15" s="27"/>
      <c r="L15" s="27"/>
    </row>
    <row r="16" spans="1:12" ht="14.25">
      <c r="A16" s="280"/>
      <c r="B16" s="83" t="s">
        <v>19</v>
      </c>
      <c r="C16" s="94">
        <v>0</v>
      </c>
      <c r="D16" s="94">
        <v>0</v>
      </c>
      <c r="E16" s="95">
        <v>0</v>
      </c>
      <c r="F16" s="27"/>
      <c r="G16" s="27"/>
      <c r="H16" s="27"/>
      <c r="I16" s="27"/>
      <c r="J16" s="27"/>
      <c r="K16" s="27"/>
      <c r="L16" s="27"/>
    </row>
    <row r="17" spans="1:12" ht="14.25">
      <c r="A17" s="281"/>
      <c r="B17" s="85" t="s">
        <v>126</v>
      </c>
      <c r="C17" s="105">
        <v>1565022.1834520549</v>
      </c>
      <c r="D17" s="105">
        <v>4493542.9295342462</v>
      </c>
      <c r="E17" s="106">
        <v>0</v>
      </c>
      <c r="F17" s="27"/>
      <c r="G17" s="27"/>
      <c r="H17" s="27"/>
      <c r="I17" s="27"/>
      <c r="J17" s="27"/>
      <c r="K17" s="27"/>
      <c r="L17" s="27"/>
    </row>
    <row r="18" spans="1:12" ht="28.5">
      <c r="A18" s="281"/>
      <c r="B18" s="85" t="s">
        <v>127</v>
      </c>
      <c r="C18" s="105">
        <v>0</v>
      </c>
      <c r="D18" s="105">
        <v>0</v>
      </c>
      <c r="E18" s="106">
        <v>0</v>
      </c>
      <c r="F18" s="27"/>
      <c r="G18" s="27"/>
      <c r="H18" s="27"/>
      <c r="I18" s="27"/>
      <c r="J18" s="27"/>
      <c r="K18" s="27"/>
      <c r="L18" s="27"/>
    </row>
    <row r="19" spans="1:12" ht="15" thickBot="1">
      <c r="A19" s="282"/>
      <c r="B19" s="84" t="s">
        <v>128</v>
      </c>
      <c r="C19" s="96">
        <v>0</v>
      </c>
      <c r="D19" s="96">
        <v>0</v>
      </c>
      <c r="E19" s="97">
        <v>0</v>
      </c>
      <c r="F19" s="27"/>
      <c r="G19" s="27"/>
      <c r="H19" s="27"/>
      <c r="I19" s="27"/>
      <c r="J19" s="27"/>
      <c r="K19" s="27"/>
      <c r="L19" s="27"/>
    </row>
    <row r="20" spans="1:12">
      <c r="A20" s="26"/>
      <c r="B20" s="27"/>
      <c r="C20" s="27"/>
      <c r="D20" s="27"/>
      <c r="E20" s="27"/>
      <c r="F20" s="27"/>
      <c r="G20" s="27"/>
      <c r="H20" s="27"/>
      <c r="I20" s="27"/>
      <c r="J20" s="27"/>
      <c r="K20" s="27"/>
      <c r="L20" s="27"/>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7" sqref="C7"/>
    </sheetView>
  </sheetViews>
  <sheetFormatPr defaultColWidth="9.140625" defaultRowHeight="12.75"/>
  <cols>
    <col min="1" max="1" width="10.5703125" style="3" bestFit="1" customWidth="1"/>
    <col min="2" max="2" width="54.7109375" style="3" customWidth="1"/>
    <col min="3" max="3" width="26.7109375" style="22" customWidth="1"/>
    <col min="4" max="4" width="32.85546875" style="22" customWidth="1"/>
    <col min="5" max="5" width="26.7109375" style="22" customWidth="1"/>
    <col min="6" max="6" width="25.5703125" style="22" customWidth="1"/>
    <col min="7" max="7" width="28.140625" style="22" customWidth="1"/>
    <col min="8" max="16384" width="9.140625" style="3"/>
  </cols>
  <sheetData>
    <row r="1" spans="1:7">
      <c r="A1" s="3" t="s">
        <v>53</v>
      </c>
      <c r="B1" s="151" t="s">
        <v>172</v>
      </c>
    </row>
    <row r="2" spans="1:7">
      <c r="A2" s="3" t="s">
        <v>54</v>
      </c>
      <c r="B2" s="152">
        <v>43465</v>
      </c>
    </row>
    <row r="3" spans="1:7">
      <c r="B3" s="11"/>
    </row>
    <row r="4" spans="1:7" ht="13.5" thickBot="1">
      <c r="A4" s="92" t="s">
        <v>142</v>
      </c>
      <c r="B4" s="64" t="s">
        <v>109</v>
      </c>
    </row>
    <row r="5" spans="1:7" s="11" customFormat="1" ht="14.25">
      <c r="A5" s="62"/>
      <c r="B5" s="46"/>
      <c r="C5" s="174" t="s">
        <v>0</v>
      </c>
      <c r="D5" s="170" t="s">
        <v>1</v>
      </c>
      <c r="E5" s="170" t="s">
        <v>2</v>
      </c>
      <c r="F5" s="170" t="s">
        <v>3</v>
      </c>
      <c r="G5" s="171" t="s">
        <v>4</v>
      </c>
    </row>
    <row r="6" spans="1:7" ht="71.25">
      <c r="A6" s="63"/>
      <c r="B6" s="28"/>
      <c r="C6" s="178" t="s">
        <v>144</v>
      </c>
      <c r="D6" s="81" t="s">
        <v>145</v>
      </c>
      <c r="E6" s="81" t="s">
        <v>147</v>
      </c>
      <c r="F6" s="81" t="s">
        <v>146</v>
      </c>
      <c r="G6" s="179" t="s">
        <v>22</v>
      </c>
    </row>
    <row r="7" spans="1:7" ht="14.25">
      <c r="A7" s="63">
        <v>1</v>
      </c>
      <c r="B7" s="86" t="s">
        <v>131</v>
      </c>
      <c r="C7" s="107">
        <f>SUM(C8:C11)</f>
        <v>106446658.69133335</v>
      </c>
      <c r="D7" s="107">
        <f t="shared" ref="D7:G7" si="0">SUM(D8:D11)</f>
        <v>106446658.69133335</v>
      </c>
      <c r="E7" s="107">
        <f t="shared" si="0"/>
        <v>0</v>
      </c>
      <c r="F7" s="107">
        <f t="shared" si="0"/>
        <v>0</v>
      </c>
      <c r="G7" s="107">
        <f t="shared" si="0"/>
        <v>11791410.273833334</v>
      </c>
    </row>
    <row r="8" spans="1:7" ht="14.25">
      <c r="A8" s="63">
        <v>2</v>
      </c>
      <c r="B8" s="29" t="s">
        <v>20</v>
      </c>
      <c r="C8" s="175"/>
      <c r="D8" s="206"/>
      <c r="E8" s="176"/>
      <c r="F8" s="176"/>
      <c r="G8" s="177"/>
    </row>
    <row r="9" spans="1:7" ht="14.25">
      <c r="A9" s="63">
        <v>3</v>
      </c>
      <c r="B9" s="29" t="s">
        <v>21</v>
      </c>
      <c r="C9" s="183">
        <v>106446658.69133335</v>
      </c>
      <c r="D9" s="208">
        <v>106446658.69133335</v>
      </c>
      <c r="E9" s="176">
        <v>0</v>
      </c>
      <c r="F9" s="176">
        <v>0</v>
      </c>
      <c r="G9" s="173">
        <v>11791410.273833334</v>
      </c>
    </row>
    <row r="10" spans="1:7" ht="14.25">
      <c r="A10" s="63">
        <v>4</v>
      </c>
      <c r="B10" s="30" t="s">
        <v>124</v>
      </c>
      <c r="C10" s="183"/>
      <c r="D10" s="208"/>
      <c r="E10" s="176"/>
      <c r="F10" s="176"/>
      <c r="G10" s="173"/>
    </row>
    <row r="11" spans="1:7" ht="14.25">
      <c r="A11" s="63">
        <v>5</v>
      </c>
      <c r="B11" s="29" t="s">
        <v>125</v>
      </c>
      <c r="C11" s="183"/>
      <c r="D11" s="208"/>
      <c r="E11" s="176"/>
      <c r="F11" s="176"/>
      <c r="G11" s="173"/>
    </row>
    <row r="12" spans="1:7" ht="14.25">
      <c r="A12" s="63">
        <v>6</v>
      </c>
      <c r="B12" s="12" t="s">
        <v>132</v>
      </c>
      <c r="C12" s="100">
        <f>SUM(C13:C16)</f>
        <v>0</v>
      </c>
      <c r="D12" s="100">
        <f>SUM(D13:D16)</f>
        <v>0</v>
      </c>
      <c r="E12" s="100">
        <f>SUM(E13:E16)</f>
        <v>0</v>
      </c>
      <c r="F12" s="100">
        <f>SUM(F13:F16)</f>
        <v>0</v>
      </c>
      <c r="G12" s="101">
        <f>SUM(G13:G16)</f>
        <v>0</v>
      </c>
    </row>
    <row r="13" spans="1:7" ht="14.25">
      <c r="A13" s="63">
        <v>7</v>
      </c>
      <c r="B13" s="29" t="s">
        <v>20</v>
      </c>
      <c r="C13" s="172"/>
      <c r="D13" s="205"/>
      <c r="E13" s="172"/>
      <c r="F13" s="172"/>
      <c r="G13" s="173"/>
    </row>
    <row r="14" spans="1:7" ht="14.25">
      <c r="A14" s="63">
        <v>8</v>
      </c>
      <c r="B14" s="29" t="s">
        <v>21</v>
      </c>
      <c r="C14" s="172"/>
      <c r="D14" s="205"/>
      <c r="E14" s="172"/>
      <c r="F14" s="172"/>
      <c r="G14" s="173"/>
    </row>
    <row r="15" spans="1:7" ht="14.25">
      <c r="A15" s="63">
        <v>9</v>
      </c>
      <c r="B15" s="30" t="s">
        <v>124</v>
      </c>
      <c r="C15" s="172"/>
      <c r="D15" s="205"/>
      <c r="E15" s="172"/>
      <c r="F15" s="172"/>
      <c r="G15" s="173"/>
    </row>
    <row r="16" spans="1:7" ht="14.25">
      <c r="A16" s="63">
        <v>10</v>
      </c>
      <c r="B16" s="29" t="s">
        <v>125</v>
      </c>
      <c r="C16" s="172"/>
      <c r="D16" s="205"/>
      <c r="E16" s="172"/>
      <c r="F16" s="172"/>
      <c r="G16" s="173"/>
    </row>
    <row r="17" spans="1:7" ht="14.25">
      <c r="A17" s="63">
        <v>11</v>
      </c>
      <c r="B17" s="12" t="s">
        <v>97</v>
      </c>
      <c r="C17" s="100">
        <f>SUM(C18:C21)</f>
        <v>0</v>
      </c>
      <c r="D17" s="100">
        <f>SUM(D18:D21)</f>
        <v>0</v>
      </c>
      <c r="E17" s="100">
        <f>SUM(E18:E21)</f>
        <v>0</v>
      </c>
      <c r="F17" s="100">
        <f>SUM(F18:F21)</f>
        <v>0</v>
      </c>
      <c r="G17" s="101">
        <f>SUM(G18:G21)</f>
        <v>0</v>
      </c>
    </row>
    <row r="18" spans="1:7" ht="14.25">
      <c r="A18" s="63">
        <v>12</v>
      </c>
      <c r="B18" s="29" t="s">
        <v>20</v>
      </c>
      <c r="C18" s="172"/>
      <c r="D18" s="205"/>
      <c r="E18" s="172"/>
      <c r="F18" s="172"/>
      <c r="G18" s="173"/>
    </row>
    <row r="19" spans="1:7" ht="14.25">
      <c r="A19" s="63">
        <v>13</v>
      </c>
      <c r="B19" s="29" t="s">
        <v>21</v>
      </c>
      <c r="C19" s="172"/>
      <c r="D19" s="205"/>
      <c r="E19" s="172"/>
      <c r="F19" s="172"/>
      <c r="G19" s="173"/>
    </row>
    <row r="20" spans="1:7" ht="14.25">
      <c r="A20" s="63">
        <v>14</v>
      </c>
      <c r="B20" s="30" t="s">
        <v>124</v>
      </c>
      <c r="C20" s="172"/>
      <c r="D20" s="205"/>
      <c r="E20" s="172"/>
      <c r="F20" s="172"/>
      <c r="G20" s="173"/>
    </row>
    <row r="21" spans="1:7" ht="14.25">
      <c r="A21" s="63">
        <v>15</v>
      </c>
      <c r="B21" s="29" t="s">
        <v>125</v>
      </c>
      <c r="C21" s="172"/>
      <c r="D21" s="205"/>
      <c r="E21" s="172"/>
      <c r="F21" s="172"/>
      <c r="G21" s="173"/>
    </row>
    <row r="22" spans="1:7" ht="15" thickBot="1">
      <c r="A22" s="63">
        <v>16</v>
      </c>
      <c r="B22" s="41" t="s">
        <v>7</v>
      </c>
      <c r="C22" s="102">
        <f>C12+C17</f>
        <v>0</v>
      </c>
      <c r="D22" s="102">
        <f>D12+D17</f>
        <v>0</v>
      </c>
      <c r="E22" s="102">
        <f>E12+E17</f>
        <v>0</v>
      </c>
      <c r="F22" s="102">
        <f>F12+F17</f>
        <v>0</v>
      </c>
      <c r="G22" s="103">
        <f>G12+G17</f>
        <v>0</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U37"/>
  <sheetViews>
    <sheetView zoomScaleNormal="100" workbookViewId="0">
      <pane xSplit="2" ySplit="8" topLeftCell="C9" activePane="bottomRight" state="frozen"/>
      <selection activeCell="L18" sqref="L18"/>
      <selection pane="topRight" activeCell="L18" sqref="L18"/>
      <selection pane="bottomLeft" activeCell="L18" sqref="L18"/>
      <selection pane="bottomRight" activeCell="C9" sqref="C9"/>
    </sheetView>
  </sheetViews>
  <sheetFormatPr defaultColWidth="9.140625" defaultRowHeight="12.75"/>
  <cols>
    <col min="1" max="1" width="10.5703125" style="3" bestFit="1" customWidth="1"/>
    <col min="2" max="2" width="89.140625" style="3" customWidth="1"/>
    <col min="3" max="3" width="15.140625" style="14" customWidth="1"/>
    <col min="4" max="5" width="13.7109375" style="14" customWidth="1"/>
    <col min="6" max="6" width="16.28515625" style="14" customWidth="1"/>
    <col min="7" max="8" width="13.7109375" style="14" customWidth="1"/>
    <col min="9" max="9" width="17.5703125" style="14" customWidth="1"/>
    <col min="10" max="10" width="14.5703125" style="14" customWidth="1"/>
    <col min="11" max="12" width="13.7109375" style="14" customWidth="1"/>
    <col min="13" max="13" width="15" style="14" customWidth="1"/>
    <col min="14" max="15" width="13.7109375" style="14" customWidth="1"/>
    <col min="16" max="16" width="9.140625" style="14"/>
    <col min="17" max="16384" width="9.140625" style="3"/>
  </cols>
  <sheetData>
    <row r="1" spans="1:21">
      <c r="A1" s="3" t="s">
        <v>53</v>
      </c>
      <c r="B1" s="151" t="s">
        <v>172</v>
      </c>
    </row>
    <row r="2" spans="1:21">
      <c r="A2" s="3" t="s">
        <v>54</v>
      </c>
      <c r="B2" s="152">
        <v>43465</v>
      </c>
    </row>
    <row r="4" spans="1:21" ht="13.5" thickBot="1">
      <c r="A4" s="126" t="s">
        <v>143</v>
      </c>
      <c r="B4" s="40" t="s">
        <v>150</v>
      </c>
    </row>
    <row r="5" spans="1:21">
      <c r="A5" s="18"/>
      <c r="B5" s="44"/>
      <c r="C5" s="31" t="s">
        <v>0</v>
      </c>
      <c r="D5" s="31" t="s">
        <v>1</v>
      </c>
      <c r="E5" s="31" t="s">
        <v>2</v>
      </c>
      <c r="F5" s="31" t="s">
        <v>3</v>
      </c>
      <c r="G5" s="31" t="s">
        <v>4</v>
      </c>
      <c r="H5" s="31" t="s">
        <v>5</v>
      </c>
      <c r="I5" s="31" t="s">
        <v>84</v>
      </c>
      <c r="J5" s="31" t="s">
        <v>85</v>
      </c>
      <c r="K5" s="31" t="s">
        <v>86</v>
      </c>
      <c r="L5" s="31" t="s">
        <v>87</v>
      </c>
      <c r="M5" s="31" t="s">
        <v>88</v>
      </c>
      <c r="N5" s="31" t="s">
        <v>89</v>
      </c>
      <c r="O5" s="32" t="s">
        <v>92</v>
      </c>
    </row>
    <row r="6" spans="1:21">
      <c r="A6" s="15"/>
      <c r="B6" s="160"/>
      <c r="C6" s="283" t="s">
        <v>57</v>
      </c>
      <c r="D6" s="283"/>
      <c r="E6" s="283"/>
      <c r="F6" s="285" t="s">
        <v>58</v>
      </c>
      <c r="G6" s="285"/>
      <c r="H6" s="285"/>
      <c r="I6" s="285"/>
      <c r="J6" s="285"/>
      <c r="K6" s="285"/>
      <c r="L6" s="285"/>
      <c r="M6" s="285" t="s">
        <v>59</v>
      </c>
      <c r="N6" s="285"/>
      <c r="O6" s="284"/>
    </row>
    <row r="7" spans="1:21" ht="15" customHeight="1">
      <c r="A7" s="15"/>
      <c r="B7" s="160"/>
      <c r="C7" s="285" t="s">
        <v>60</v>
      </c>
      <c r="D7" s="285" t="s">
        <v>61</v>
      </c>
      <c r="E7" s="285" t="s">
        <v>90</v>
      </c>
      <c r="F7" s="285" t="s">
        <v>62</v>
      </c>
      <c r="G7" s="285"/>
      <c r="H7" s="285" t="s">
        <v>63</v>
      </c>
      <c r="I7" s="285" t="s">
        <v>64</v>
      </c>
      <c r="J7" s="285"/>
      <c r="K7" s="286" t="s">
        <v>8</v>
      </c>
      <c r="L7" s="286"/>
      <c r="M7" s="283" t="s">
        <v>91</v>
      </c>
      <c r="N7" s="283" t="s">
        <v>95</v>
      </c>
      <c r="O7" s="284" t="s">
        <v>96</v>
      </c>
    </row>
    <row r="8" spans="1:21" ht="38.25">
      <c r="A8" s="15"/>
      <c r="B8" s="160"/>
      <c r="C8" s="285"/>
      <c r="D8" s="285"/>
      <c r="E8" s="285"/>
      <c r="F8" s="220" t="s">
        <v>15</v>
      </c>
      <c r="G8" s="220" t="s">
        <v>65</v>
      </c>
      <c r="H8" s="285"/>
      <c r="I8" s="220" t="s">
        <v>93</v>
      </c>
      <c r="J8" s="220" t="s">
        <v>94</v>
      </c>
      <c r="K8" s="221" t="s">
        <v>66</v>
      </c>
      <c r="L8" s="221" t="s">
        <v>67</v>
      </c>
      <c r="M8" s="283"/>
      <c r="N8" s="283"/>
      <c r="O8" s="284"/>
    </row>
    <row r="9" spans="1:21">
      <c r="A9" s="15"/>
      <c r="B9" s="180" t="s">
        <v>13</v>
      </c>
      <c r="C9" s="181"/>
      <c r="D9" s="181"/>
      <c r="E9" s="181"/>
      <c r="F9" s="181"/>
      <c r="G9" s="181"/>
      <c r="H9" s="181"/>
      <c r="I9" s="181"/>
      <c r="J9" s="181"/>
      <c r="K9" s="181"/>
      <c r="L9" s="181"/>
      <c r="M9" s="181"/>
      <c r="N9" s="181"/>
      <c r="O9" s="182"/>
    </row>
    <row r="10" spans="1:21">
      <c r="A10" s="15">
        <v>1</v>
      </c>
      <c r="B10" s="39" t="s">
        <v>83</v>
      </c>
      <c r="C10" s="108">
        <f>SUM(C11:C28)</f>
        <v>394818</v>
      </c>
      <c r="D10" s="108">
        <f>SUM(D11:D28)</f>
        <v>246515</v>
      </c>
      <c r="E10" s="108">
        <f>SUM(E11:E28)</f>
        <v>641333</v>
      </c>
      <c r="F10" s="109">
        <f>SUM(F11:F28)</f>
        <v>288250</v>
      </c>
      <c r="G10" s="109">
        <f t="shared" ref="G10:J10" si="0">SUM(G11:G28)</f>
        <v>0</v>
      </c>
      <c r="H10" s="108">
        <f>SUM(H11:H28)</f>
        <v>164014</v>
      </c>
      <c r="I10" s="108">
        <f t="shared" si="0"/>
        <v>0</v>
      </c>
      <c r="J10" s="108">
        <f t="shared" si="0"/>
        <v>0</v>
      </c>
      <c r="K10" s="108">
        <f>SUM(K11:K28)</f>
        <v>39051</v>
      </c>
      <c r="L10" s="108">
        <f>SUM(L11:L28)</f>
        <v>85231</v>
      </c>
      <c r="M10" s="109">
        <f>SUM(M11:M28)</f>
        <v>519054</v>
      </c>
      <c r="N10" s="109">
        <f>SUM(N11:N28)</f>
        <v>364349</v>
      </c>
      <c r="O10" s="110">
        <f>SUM(O11:O28)</f>
        <v>883403</v>
      </c>
      <c r="Q10" s="111"/>
      <c r="S10" s="111"/>
      <c r="T10" s="111"/>
      <c r="U10" s="111"/>
    </row>
    <row r="11" spans="1:21">
      <c r="A11" s="15">
        <v>1.1000000000000001</v>
      </c>
      <c r="B11" s="82" t="s">
        <v>192</v>
      </c>
      <c r="C11" s="202">
        <v>0</v>
      </c>
      <c r="D11" s="202">
        <v>39229</v>
      </c>
      <c r="E11" s="108">
        <f>C11+D11</f>
        <v>39229</v>
      </c>
      <c r="F11" s="203"/>
      <c r="G11" s="203"/>
      <c r="H11" s="203"/>
      <c r="I11" s="203"/>
      <c r="J11" s="203"/>
      <c r="K11" s="204">
        <v>651</v>
      </c>
      <c r="L11" s="204"/>
      <c r="M11" s="108">
        <f>C11+F11-H11-I11</f>
        <v>0</v>
      </c>
      <c r="N11" s="108">
        <f>D11+G11+H11-J11+K11-L11</f>
        <v>39880</v>
      </c>
      <c r="O11" s="110">
        <f t="shared" ref="O11:O18" si="1">M11+N11</f>
        <v>39880</v>
      </c>
      <c r="Q11" s="111"/>
      <c r="S11" s="111"/>
      <c r="T11" s="111"/>
      <c r="U11" s="111"/>
    </row>
    <row r="12" spans="1:21">
      <c r="A12" s="15">
        <v>1.2</v>
      </c>
      <c r="B12" s="82" t="s">
        <v>194</v>
      </c>
      <c r="C12" s="202">
        <v>0</v>
      </c>
      <c r="D12" s="202">
        <v>16400</v>
      </c>
      <c r="E12" s="108">
        <f t="shared" ref="E12:E28" si="2">C12+D12</f>
        <v>16400</v>
      </c>
      <c r="F12" s="203"/>
      <c r="G12" s="203"/>
      <c r="H12" s="203"/>
      <c r="I12" s="203"/>
      <c r="J12" s="203"/>
      <c r="K12" s="204">
        <v>7600</v>
      </c>
      <c r="L12" s="204"/>
      <c r="M12" s="108">
        <f t="shared" ref="M12:M17" si="3">C12+F12-H12-I12</f>
        <v>0</v>
      </c>
      <c r="N12" s="108">
        <f t="shared" ref="N12:N18" si="4">D12+G12+H12-J12+K12-L12</f>
        <v>24000</v>
      </c>
      <c r="O12" s="110">
        <f t="shared" si="1"/>
        <v>24000</v>
      </c>
      <c r="Q12" s="111"/>
      <c r="S12" s="111"/>
      <c r="T12" s="111"/>
      <c r="U12" s="111"/>
    </row>
    <row r="13" spans="1:21">
      <c r="A13" s="15">
        <v>1.3</v>
      </c>
      <c r="B13" s="82" t="s">
        <v>193</v>
      </c>
      <c r="C13" s="202">
        <v>0</v>
      </c>
      <c r="D13" s="202">
        <v>0</v>
      </c>
      <c r="E13" s="108">
        <f t="shared" si="2"/>
        <v>0</v>
      </c>
      <c r="F13" s="203"/>
      <c r="G13" s="203"/>
      <c r="H13" s="203"/>
      <c r="I13" s="203"/>
      <c r="J13" s="203"/>
      <c r="K13" s="204">
        <v>5000</v>
      </c>
      <c r="L13" s="204"/>
      <c r="M13" s="108">
        <f t="shared" si="3"/>
        <v>0</v>
      </c>
      <c r="N13" s="108">
        <f t="shared" si="4"/>
        <v>5000</v>
      </c>
      <c r="O13" s="110">
        <f t="shared" si="1"/>
        <v>5000</v>
      </c>
      <c r="Q13" s="111"/>
      <c r="S13" s="111"/>
      <c r="T13" s="111"/>
      <c r="U13" s="111"/>
    </row>
    <row r="14" spans="1:21">
      <c r="A14" s="15">
        <v>1.4</v>
      </c>
      <c r="B14" s="82" t="s">
        <v>195</v>
      </c>
      <c r="C14" s="202">
        <v>0</v>
      </c>
      <c r="D14" s="202">
        <v>0</v>
      </c>
      <c r="E14" s="108">
        <f t="shared" si="2"/>
        <v>0</v>
      </c>
      <c r="F14" s="203"/>
      <c r="G14" s="203"/>
      <c r="H14" s="203"/>
      <c r="I14" s="203"/>
      <c r="J14" s="203"/>
      <c r="K14" s="204">
        <v>800</v>
      </c>
      <c r="L14" s="204"/>
      <c r="M14" s="108">
        <f t="shared" si="3"/>
        <v>0</v>
      </c>
      <c r="N14" s="108">
        <f t="shared" si="4"/>
        <v>800</v>
      </c>
      <c r="O14" s="110">
        <f t="shared" si="1"/>
        <v>800</v>
      </c>
      <c r="Q14" s="111"/>
      <c r="S14" s="111"/>
      <c r="T14" s="111"/>
      <c r="U14" s="111"/>
    </row>
    <row r="15" spans="1:21">
      <c r="A15" s="15">
        <v>1.4</v>
      </c>
      <c r="B15" s="82" t="s">
        <v>196</v>
      </c>
      <c r="C15" s="202">
        <v>0</v>
      </c>
      <c r="D15" s="202">
        <v>0</v>
      </c>
      <c r="E15" s="108"/>
      <c r="F15" s="203"/>
      <c r="G15" s="203"/>
      <c r="H15" s="203"/>
      <c r="I15" s="203"/>
      <c r="J15" s="203"/>
      <c r="K15" s="204"/>
      <c r="L15" s="204"/>
      <c r="M15" s="108"/>
      <c r="N15" s="108"/>
      <c r="O15" s="110"/>
      <c r="Q15" s="111"/>
      <c r="S15" s="111"/>
      <c r="T15" s="111"/>
      <c r="U15" s="111"/>
    </row>
    <row r="16" spans="1:21">
      <c r="A16" s="15">
        <v>1.4</v>
      </c>
      <c r="B16" s="82" t="s">
        <v>220</v>
      </c>
      <c r="C16" s="202">
        <v>0</v>
      </c>
      <c r="D16" s="202">
        <v>0</v>
      </c>
      <c r="E16" s="108"/>
      <c r="F16" s="203"/>
      <c r="G16" s="203"/>
      <c r="H16" s="203"/>
      <c r="I16" s="203"/>
      <c r="J16" s="203"/>
      <c r="K16" s="204"/>
      <c r="L16" s="204"/>
      <c r="M16" s="108"/>
      <c r="N16" s="108"/>
      <c r="O16" s="110"/>
      <c r="Q16" s="111"/>
      <c r="S16" s="111"/>
      <c r="T16" s="111"/>
      <c r="U16" s="111"/>
    </row>
    <row r="17" spans="1:21">
      <c r="A17" s="15">
        <v>1.5</v>
      </c>
      <c r="B17" s="82" t="s">
        <v>221</v>
      </c>
      <c r="C17" s="202">
        <v>0</v>
      </c>
      <c r="D17" s="202">
        <v>0</v>
      </c>
      <c r="E17" s="108">
        <f t="shared" si="2"/>
        <v>0</v>
      </c>
      <c r="F17" s="203"/>
      <c r="G17" s="203"/>
      <c r="H17" s="203"/>
      <c r="I17" s="203"/>
      <c r="J17" s="203"/>
      <c r="K17" s="204"/>
      <c r="L17" s="204"/>
      <c r="M17" s="108">
        <f t="shared" si="3"/>
        <v>0</v>
      </c>
      <c r="N17" s="108">
        <f t="shared" si="4"/>
        <v>0</v>
      </c>
      <c r="O17" s="110">
        <f t="shared" si="1"/>
        <v>0</v>
      </c>
      <c r="Q17" s="111"/>
      <c r="S17" s="111"/>
      <c r="T17" s="111"/>
      <c r="U17" s="111"/>
    </row>
    <row r="18" spans="1:21">
      <c r="A18" s="15">
        <v>1.6</v>
      </c>
      <c r="B18" s="82" t="s">
        <v>222</v>
      </c>
      <c r="C18" s="202">
        <v>0</v>
      </c>
      <c r="D18" s="202">
        <v>0</v>
      </c>
      <c r="E18" s="108">
        <f t="shared" si="2"/>
        <v>0</v>
      </c>
      <c r="F18" s="203"/>
      <c r="G18" s="203"/>
      <c r="H18" s="203"/>
      <c r="I18" s="203"/>
      <c r="J18" s="203"/>
      <c r="K18" s="204"/>
      <c r="L18" s="204"/>
      <c r="M18" s="108">
        <f>C18+F18-H18-I18</f>
        <v>0</v>
      </c>
      <c r="N18" s="108">
        <f t="shared" si="4"/>
        <v>0</v>
      </c>
      <c r="O18" s="110">
        <f t="shared" si="1"/>
        <v>0</v>
      </c>
      <c r="Q18" s="111"/>
      <c r="S18" s="111"/>
      <c r="T18" s="111"/>
      <c r="U18" s="111"/>
    </row>
    <row r="19" spans="1:21">
      <c r="A19" s="15">
        <v>1.7</v>
      </c>
      <c r="B19" s="82"/>
      <c r="C19" s="202"/>
      <c r="D19" s="202"/>
      <c r="E19" s="108">
        <f t="shared" si="2"/>
        <v>0</v>
      </c>
      <c r="F19" s="203"/>
      <c r="G19" s="203"/>
      <c r="H19" s="203"/>
      <c r="I19" s="203"/>
      <c r="J19" s="203"/>
      <c r="K19" s="204"/>
      <c r="L19" s="204"/>
      <c r="M19" s="108">
        <f t="shared" ref="M19:M28" si="5">C19+F19-H19-I19</f>
        <v>0</v>
      </c>
      <c r="N19" s="108">
        <f t="shared" ref="N19:N27" si="6">D19+G19+H19-J19+K19-L19</f>
        <v>0</v>
      </c>
      <c r="O19" s="110">
        <f t="shared" ref="O19:O28" si="7">M19+N19</f>
        <v>0</v>
      </c>
      <c r="Q19" s="111"/>
      <c r="S19" s="111"/>
      <c r="T19" s="111"/>
      <c r="U19" s="111"/>
    </row>
    <row r="20" spans="1:21">
      <c r="A20" s="15">
        <v>1.8</v>
      </c>
      <c r="B20" s="82" t="s">
        <v>197</v>
      </c>
      <c r="C20" s="202">
        <v>21667</v>
      </c>
      <c r="D20" s="202">
        <v>26337</v>
      </c>
      <c r="E20" s="108">
        <f t="shared" si="2"/>
        <v>48004</v>
      </c>
      <c r="F20" s="203">
        <v>68500</v>
      </c>
      <c r="G20" s="203"/>
      <c r="H20" s="203">
        <v>5666</v>
      </c>
      <c r="I20" s="203"/>
      <c r="J20" s="203"/>
      <c r="K20" s="204">
        <v>15000</v>
      </c>
      <c r="L20" s="204">
        <v>1134</v>
      </c>
      <c r="M20" s="108">
        <f t="shared" si="5"/>
        <v>84501</v>
      </c>
      <c r="N20" s="108">
        <f t="shared" si="6"/>
        <v>45869</v>
      </c>
      <c r="O20" s="110">
        <f t="shared" si="7"/>
        <v>130370</v>
      </c>
      <c r="Q20" s="111"/>
      <c r="S20" s="111"/>
      <c r="T20" s="111"/>
      <c r="U20" s="111"/>
    </row>
    <row r="21" spans="1:21">
      <c r="A21" s="15">
        <v>1.9</v>
      </c>
      <c r="B21" s="82" t="s">
        <v>199</v>
      </c>
      <c r="C21" s="202">
        <v>62500</v>
      </c>
      <c r="D21" s="202">
        <v>0</v>
      </c>
      <c r="E21" s="108">
        <f t="shared" si="2"/>
        <v>62500</v>
      </c>
      <c r="F21" s="203">
        <v>35000</v>
      </c>
      <c r="G21" s="203"/>
      <c r="H21" s="203">
        <v>20833</v>
      </c>
      <c r="I21" s="203"/>
      <c r="J21" s="203"/>
      <c r="K21" s="204">
        <v>10000</v>
      </c>
      <c r="L21" s="204">
        <v>12487</v>
      </c>
      <c r="M21" s="108">
        <f t="shared" si="5"/>
        <v>76667</v>
      </c>
      <c r="N21" s="108">
        <f t="shared" si="6"/>
        <v>18346</v>
      </c>
      <c r="O21" s="110">
        <f t="shared" si="7"/>
        <v>95013</v>
      </c>
      <c r="Q21" s="111"/>
      <c r="S21" s="111"/>
      <c r="T21" s="111"/>
      <c r="U21" s="111"/>
    </row>
    <row r="22" spans="1:21">
      <c r="A22" s="15">
        <v>1.1000000000000001</v>
      </c>
      <c r="B22" s="82" t="s">
        <v>200</v>
      </c>
      <c r="C22" s="202">
        <v>45600</v>
      </c>
      <c r="D22" s="202">
        <v>113700</v>
      </c>
      <c r="E22" s="108">
        <f t="shared" si="2"/>
        <v>159300</v>
      </c>
      <c r="F22" s="203">
        <v>33000</v>
      </c>
      <c r="G22" s="203"/>
      <c r="H22" s="203">
        <v>23700</v>
      </c>
      <c r="I22" s="203"/>
      <c r="J22" s="203"/>
      <c r="K22" s="204"/>
      <c r="L22" s="204">
        <v>4020</v>
      </c>
      <c r="M22" s="108">
        <f t="shared" si="5"/>
        <v>54900</v>
      </c>
      <c r="N22" s="108">
        <f>D22+G22+H22-J22+K22-L22</f>
        <v>133380</v>
      </c>
      <c r="O22" s="110">
        <f t="shared" si="7"/>
        <v>188280</v>
      </c>
      <c r="Q22" s="111"/>
      <c r="S22" s="111"/>
      <c r="T22" s="111"/>
      <c r="U22" s="111"/>
    </row>
    <row r="23" spans="1:21">
      <c r="A23" s="15">
        <v>1.1100000000000001</v>
      </c>
      <c r="B23" s="82" t="s">
        <v>201</v>
      </c>
      <c r="C23" s="203">
        <v>76600</v>
      </c>
      <c r="D23" s="203">
        <v>1</v>
      </c>
      <c r="E23" s="108">
        <f t="shared" si="2"/>
        <v>76601</v>
      </c>
      <c r="F23" s="203">
        <v>33000</v>
      </c>
      <c r="G23" s="203"/>
      <c r="H23" s="203">
        <v>29100</v>
      </c>
      <c r="I23" s="203"/>
      <c r="J23" s="203"/>
      <c r="K23" s="204"/>
      <c r="L23" s="204">
        <v>29101</v>
      </c>
      <c r="M23" s="108">
        <f t="shared" si="5"/>
        <v>80500</v>
      </c>
      <c r="N23" s="108">
        <f>D23+G23+H23-J23+K23-L23</f>
        <v>0</v>
      </c>
      <c r="O23" s="110">
        <f t="shared" si="7"/>
        <v>80500</v>
      </c>
      <c r="Q23" s="111"/>
      <c r="S23" s="111"/>
      <c r="T23" s="111"/>
      <c r="U23" s="111"/>
    </row>
    <row r="24" spans="1:21">
      <c r="A24" s="15">
        <v>1.1200000000000001</v>
      </c>
      <c r="B24" s="82" t="s">
        <v>198</v>
      </c>
      <c r="C24" s="202">
        <v>115584</v>
      </c>
      <c r="D24" s="202">
        <v>16449</v>
      </c>
      <c r="E24" s="108">
        <f t="shared" si="2"/>
        <v>132033</v>
      </c>
      <c r="F24" s="203">
        <v>55000</v>
      </c>
      <c r="G24" s="203"/>
      <c r="H24" s="207">
        <v>53083</v>
      </c>
      <c r="I24" s="203"/>
      <c r="J24" s="203"/>
      <c r="K24" s="204"/>
      <c r="L24" s="204">
        <v>10617</v>
      </c>
      <c r="M24" s="108">
        <f t="shared" si="5"/>
        <v>117501</v>
      </c>
      <c r="N24" s="108">
        <f t="shared" si="6"/>
        <v>58915</v>
      </c>
      <c r="O24" s="110">
        <f t="shared" si="7"/>
        <v>176416</v>
      </c>
      <c r="Q24" s="111"/>
      <c r="S24" s="111"/>
      <c r="T24" s="111"/>
      <c r="U24" s="111"/>
    </row>
    <row r="25" spans="1:21">
      <c r="A25" s="15">
        <v>1.1299999999999999</v>
      </c>
      <c r="B25" s="82" t="s">
        <v>203</v>
      </c>
      <c r="C25" s="202">
        <v>47800</v>
      </c>
      <c r="D25" s="202">
        <v>34399</v>
      </c>
      <c r="E25" s="108">
        <f t="shared" si="2"/>
        <v>82199</v>
      </c>
      <c r="F25" s="203">
        <v>27000</v>
      </c>
      <c r="G25" s="203"/>
      <c r="H25" s="203">
        <v>19700</v>
      </c>
      <c r="I25" s="203"/>
      <c r="J25" s="203"/>
      <c r="K25" s="204"/>
      <c r="L25" s="204">
        <v>19940</v>
      </c>
      <c r="M25" s="108">
        <f t="shared" si="5"/>
        <v>55100</v>
      </c>
      <c r="N25" s="108">
        <f t="shared" si="6"/>
        <v>34159</v>
      </c>
      <c r="O25" s="110">
        <f t="shared" si="7"/>
        <v>89259</v>
      </c>
      <c r="Q25" s="111"/>
      <c r="S25" s="111"/>
      <c r="T25" s="111"/>
      <c r="U25" s="111"/>
    </row>
    <row r="26" spans="1:21">
      <c r="A26" s="15">
        <v>1.1399999999999999</v>
      </c>
      <c r="B26" s="82" t="s">
        <v>202</v>
      </c>
      <c r="C26" s="202">
        <v>10000</v>
      </c>
      <c r="D26" s="202">
        <v>0</v>
      </c>
      <c r="E26" s="108">
        <f t="shared" si="2"/>
        <v>10000</v>
      </c>
      <c r="F26" s="203">
        <v>28750</v>
      </c>
      <c r="G26" s="203"/>
      <c r="H26" s="203">
        <v>5000</v>
      </c>
      <c r="I26" s="203"/>
      <c r="J26" s="203"/>
      <c r="K26" s="204"/>
      <c r="L26" s="204">
        <v>1000</v>
      </c>
      <c r="M26" s="108">
        <f t="shared" si="5"/>
        <v>33750</v>
      </c>
      <c r="N26" s="108">
        <f t="shared" si="6"/>
        <v>4000</v>
      </c>
      <c r="O26" s="110">
        <f t="shared" si="7"/>
        <v>37750</v>
      </c>
      <c r="Q26" s="111"/>
      <c r="S26" s="111"/>
      <c r="T26" s="111"/>
      <c r="U26" s="111"/>
    </row>
    <row r="27" spans="1:21">
      <c r="A27" s="15">
        <v>1.1499999999999999</v>
      </c>
      <c r="B27" s="82" t="s">
        <v>223</v>
      </c>
      <c r="C27" s="202">
        <v>15067</v>
      </c>
      <c r="D27" s="202">
        <v>0</v>
      </c>
      <c r="E27" s="108">
        <f t="shared" si="2"/>
        <v>15067</v>
      </c>
      <c r="F27" s="203">
        <v>8000</v>
      </c>
      <c r="G27" s="203"/>
      <c r="H27" s="203">
        <v>6932</v>
      </c>
      <c r="I27" s="203"/>
      <c r="J27" s="203"/>
      <c r="K27" s="204"/>
      <c r="L27" s="204">
        <v>6932</v>
      </c>
      <c r="M27" s="108">
        <f t="shared" si="5"/>
        <v>16135</v>
      </c>
      <c r="N27" s="108">
        <f t="shared" si="6"/>
        <v>0</v>
      </c>
      <c r="O27" s="110">
        <f t="shared" si="7"/>
        <v>16135</v>
      </c>
      <c r="Q27" s="111"/>
      <c r="S27" s="111"/>
      <c r="T27" s="111"/>
      <c r="U27" s="111"/>
    </row>
    <row r="28" spans="1:21">
      <c r="A28" s="15">
        <v>1.1599999999999999</v>
      </c>
      <c r="B28" s="82"/>
      <c r="C28" s="202"/>
      <c r="D28" s="202"/>
      <c r="E28" s="108">
        <f t="shared" si="2"/>
        <v>0</v>
      </c>
      <c r="F28" s="203"/>
      <c r="G28" s="203"/>
      <c r="H28" s="203"/>
      <c r="I28" s="203"/>
      <c r="J28" s="203"/>
      <c r="K28" s="204"/>
      <c r="L28" s="204"/>
      <c r="M28" s="108">
        <f t="shared" si="5"/>
        <v>0</v>
      </c>
      <c r="N28" s="108"/>
      <c r="O28" s="110">
        <f t="shared" si="7"/>
        <v>0</v>
      </c>
      <c r="Q28" s="111"/>
      <c r="S28" s="111"/>
      <c r="T28" s="111"/>
      <c r="U28" s="111"/>
    </row>
    <row r="29" spans="1:21">
      <c r="A29" s="15"/>
      <c r="B29" s="160" t="s">
        <v>97</v>
      </c>
      <c r="C29" s="181"/>
      <c r="D29" s="181"/>
      <c r="E29" s="181"/>
      <c r="F29" s="181"/>
      <c r="G29" s="181"/>
      <c r="H29" s="181"/>
      <c r="I29" s="181"/>
      <c r="J29" s="181"/>
      <c r="K29" s="181"/>
      <c r="L29" s="181"/>
      <c r="M29" s="181"/>
      <c r="N29" s="181"/>
      <c r="O29" s="182"/>
      <c r="Q29" s="111"/>
      <c r="S29" s="111"/>
      <c r="T29" s="111"/>
      <c r="U29" s="111"/>
    </row>
    <row r="30" spans="1:21" ht="11.25" customHeight="1" thickBot="1">
      <c r="A30" s="45"/>
      <c r="B30" s="112"/>
      <c r="C30" s="212"/>
      <c r="D30" s="212"/>
      <c r="E30" s="212"/>
      <c r="F30" s="113"/>
      <c r="G30" s="113"/>
      <c r="H30" s="113"/>
      <c r="I30" s="113"/>
      <c r="J30" s="113"/>
      <c r="K30" s="113"/>
      <c r="L30" s="113"/>
      <c r="M30" s="113"/>
      <c r="N30" s="113"/>
      <c r="O30" s="114"/>
      <c r="Q30" s="111"/>
    </row>
    <row r="31" spans="1:21">
      <c r="A31" s="7"/>
      <c r="B31" s="7"/>
      <c r="C31" s="17"/>
      <c r="D31" s="17"/>
      <c r="E31" s="17"/>
      <c r="F31" s="17"/>
      <c r="G31" s="17"/>
      <c r="H31" s="17"/>
      <c r="I31" s="17"/>
      <c r="J31" s="17"/>
      <c r="K31" s="17"/>
      <c r="L31" s="17"/>
      <c r="M31" s="17"/>
      <c r="N31" s="17"/>
      <c r="O31" s="17"/>
    </row>
    <row r="37" spans="3:15">
      <c r="C37" s="209"/>
      <c r="D37" s="209"/>
      <c r="E37" s="209"/>
      <c r="F37" s="209"/>
      <c r="G37" s="209"/>
      <c r="H37" s="209"/>
      <c r="I37" s="209"/>
      <c r="J37" s="209"/>
      <c r="K37" s="209"/>
      <c r="L37" s="209"/>
      <c r="M37" s="209"/>
      <c r="N37" s="209"/>
      <c r="O37" s="209"/>
    </row>
  </sheetData>
  <mergeCells count="13">
    <mergeCell ref="M7:M8"/>
    <mergeCell ref="N7:N8"/>
    <mergeCell ref="O7:O8"/>
    <mergeCell ref="C6:E6"/>
    <mergeCell ref="F6:L6"/>
    <mergeCell ref="M6:O6"/>
    <mergeCell ref="C7:C8"/>
    <mergeCell ref="D7:D8"/>
    <mergeCell ref="E7:E8"/>
    <mergeCell ref="F7:G7"/>
    <mergeCell ref="H7:H8"/>
    <mergeCell ref="K7:L7"/>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SlwAXuSJDz9uthn5wFuMx+ZITZI=</DigestValue>
    </Reference>
    <Reference URI="#idOfficeObject" Type="http://www.w3.org/2000/09/xmldsig#Object">
      <DigestMethod Algorithm="http://www.w3.org/2000/09/xmldsig#sha1"/>
      <DigestValue>kkkH5rxBeiCCoVKLHi1Xaf1yGMc=</DigestValue>
    </Reference>
    <Reference URI="#idSignedProperties" Type="http://uri.etsi.org/01903#SignedProperties">
      <Transforms>
        <Transform Algorithm="http://www.w3.org/TR/2001/REC-xml-c14n-20010315"/>
      </Transforms>
      <DigestMethod Algorithm="http://www.w3.org/2000/09/xmldsig#sha1"/>
      <DigestValue>jIMz/hv3vyKKrG4tTMjp77tUL0c=</DigestValue>
    </Reference>
  </SignedInfo>
  <SignatureValue>KsA2I5aG9mM028Vzd9ioEHd/l0YfCdnWjnwJTNr9VvnrGSOwW8tIhxIltNtmiRBpV9E3QAfuV6CE
1afFnoAZ4NsUiVCyImZidMuh9s85TgqC1A23cLvJ9stNns2kq3CVak86+5+b+CyYJlSxKib2qD0G
XqOKWuwBMBb4wYSYkeQ6Z6DjY5B03FSAIfQLVyLJBgVn14wSptJv/DqJbuACzHWD5QfZlIJtF5gC
6Xfw3tzBUp1c3OC4rD7wV/2qLdmk/tJaZFi+ecNWptHEuXRo0vBF7mhOtK0acfZP1QeLog9Egjg3
zjc8UP0WJkGm/1xCLh4FHc1MUGaCERNNwBAj9Q==</SignatureValue>
  <KeyInfo>
    <X509Data>
      <X509Certificate>MIIGQDCCBSigAwIBAgIKfJNCugACAAERijANBgkqhkiG9w0BAQsFADBKMRIwEAYKCZImiZPyLGQB
GRYCZ2UxEzARBgoJkiaJk/IsZAEZFgNuYmcxHzAdBgNVBAMTFk5CRyBDbGFzcyAyIElOVCBTdWIg
Q0EwHhcNMTkwMjI4MTQxNjIzWhcNMjEwMjI3MTQxNjIzWjA+MRwwGgYDVQQKExNKU0MgQmFuayBP
ZiBHZW9yZ2lhMR4wHAYDVQQDExVCQkcgLSBUYXRvIFRvbWFzaHZpbGkwggEiMA0GCSqGSIb3DQEB
AQUAA4IBDwAwggEKAoIBAQDVsZIxjPPRnri5YRIwNRrAjJT7X3ya2UDPnW0QPo8EdTCVDYBtyaoJ
v0AIPlkpD38Ym+YzxTiflQW2xD1RuNBhQ1tbWK9kIOb+EE5DI5RRhcfPX1K49aahqeG+1Tr3v3d5
/eviVr0b4y2ll0hBTf2PezKkaWEE9luvjyJNg0viTXbma46w2lXb05/no8WoPyAVOt4MmgBNAAB2
EgzsPQ2qe1+GigZrjHk2HaEVshkcp39SUNh/4UB7lNIh4rH2UDhFaCeq+P7PvZV3vONr/wuPOC5Y
xtLTiOg+wbziP2UV4xvUPHma4OKk0BcPMa/Pq++Gsj5acJkLoULL3CrdPWC9AgMBAAGjggMyMIID
LjA8BgkrBgEEAYI3FQcELzAtBiUrBgEEAYI3FQjmsmCDjfVEhoGZCYO4oUqDvoRxBIPEkTOEg4hd
AgFkAgEjMB0GA1UdJQQWMBQGCCsGAQUFBwMCBggrBgEFBQcDBDALBgNVHQ8EBAMCB4AwJwYJKwYB
BAGCNxUKBBowGDAKBggrBgEFBQcDAjAKBggrBgEFBQcDBDAdBgNVHQ4EFgQUWUrQNkaQiav+5EGG
BeS5/E3/QYIwHwYDVR0jBBgwFoAUwy7SL/BMLxnCJ4L89i6sarBJz8EwggElBgNVHR8EggEcMIIB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MjBTdWIlMjBDQSgyKS5jcnQwDQYJKoZIhvcNAQELBQADggEBAJZ4VXOVqI2I4QTzCEyGTcFSqLYd
Ekbhbi7f1p62+DkKDtGUSlJDLiTPTb3dtls7MrpLg0wdw0z3OjuM7dzbPU6KxjTO/MtDYCL6QDFQ
TVNgI/1nOSqV1IzY6UAvFu8uSnlYA1Ux0ybYFKEdV7Y1EpQtNe3AJQLknhVNCvMvzytSQhHTKE7b
5NMnFDRmfs1sGD2kDNjobxQv+vCN58cmYsm3wGPVv9XPblh/aB1IWMzQjJ1Q8Wk0emMUtbwriIOR
eftcrc5Um+x8Wq0zOQsu2jsxf+JAY/KnbQCKajuihtzv9gVAiMbuXCQNXAA6EQQNTyaxrz0HbqZn
kN4cdb37n5Q=</X509Certificate>
    </X509Data>
  </KeyInfo>
  <Object xmlns:mdssi="http://schemas.openxmlformats.org/package/2006/digital-signature" Id="idPackageObject">
    <Manifest>
      <Reference URI="/xl/printerSettings/printerSettings9.bin?ContentType=application/vnd.openxmlformats-officedocument.spreadsheetml.printerSettings">
        <DigestMethod Algorithm="http://www.w3.org/2000/09/xmldsig#sha1"/>
        <DigestValue>TULHS6D/rKKT3AUWx9OywfSFOB8=</DigestValue>
      </Reference>
      <Reference URI="/xl/externalLinks/externalLink2.xml?ContentType=application/vnd.openxmlformats-officedocument.spreadsheetml.externalLink+xml">
        <DigestMethod Algorithm="http://www.w3.org/2000/09/xmldsig#sha1"/>
        <DigestValue>nsnJpykG/HxlKu/Vz1Ai1n/8uhc=</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3.xml?ContentType=application/vnd.openxmlformats-officedocument.spreadsheetml.externalLink+xml">
        <DigestMethod Algorithm="http://www.w3.org/2000/09/xmldsig#sha1"/>
        <DigestValue>e4tpTd2JEeHxDbOXHYPqIzXdeNs=</DigestValue>
      </Reference>
      <Reference URI="/xl/externalLinks/externalLink4.xml?ContentType=application/vnd.openxmlformats-officedocument.spreadsheetml.externalLink+xml">
        <DigestMethod Algorithm="http://www.w3.org/2000/09/xmldsig#sha1"/>
        <DigestValue>gvl4w4jc1MnhaxJD59podlZFRbk=</DigestValue>
      </Reference>
      <Reference URI="/xl/printerSettings/printerSettings4.bin?ContentType=application/vnd.openxmlformats-officedocument.spreadsheetml.printerSettings">
        <DigestMethod Algorithm="http://www.w3.org/2000/09/xmldsig#sha1"/>
        <DigestValue>TULHS6D/rKKT3AUWx9OywfSFOB8=</DigestValue>
      </Reference>
      <Reference URI="/xl/worksheets/sheet5.xml?ContentType=application/vnd.openxmlformats-officedocument.spreadsheetml.worksheet+xml">
        <DigestMethod Algorithm="http://www.w3.org/2000/09/xmldsig#sha1"/>
        <DigestValue>y8Yze/e7Druruc6ckNVdylmpO2E=</DigestValue>
      </Reference>
      <Reference URI="/xl/comments2.xml?ContentType=application/vnd.openxmlformats-officedocument.spreadsheetml.comments+xml">
        <DigestMethod Algorithm="http://www.w3.org/2000/09/xmldsig#sha1"/>
        <DigestValue>3ScL5mlLKWoUj9KrEpeOFQ5jDRI=</DigestValue>
      </Reference>
      <Reference URI="/xl/worksheets/sheet6.xml?ContentType=application/vnd.openxmlformats-officedocument.spreadsheetml.worksheet+xml">
        <DigestMethod Algorithm="http://www.w3.org/2000/09/xmldsig#sha1"/>
        <DigestValue>kWDdxdAOfCZfuWB50snwtjLvg1M=</DigestValue>
      </Reference>
      <Reference URI="/xl/printerSettings/printerSettings3.bin?ContentType=application/vnd.openxmlformats-officedocument.spreadsheetml.printerSettings">
        <DigestMethod Algorithm="http://www.w3.org/2000/09/xmldsig#sha1"/>
        <DigestValue>VXkzX5QWPy8K6b3Tkk1qfye+sKg=</DigestValue>
      </Reference>
      <Reference URI="/xl/printerSettings/printerSettings2.bin?ContentType=application/vnd.openxmlformats-officedocument.spreadsheetml.printerSettings">
        <DigestMethod Algorithm="http://www.w3.org/2000/09/xmldsig#sha1"/>
        <DigestValue>1QbbWMxudGg+CNDa7M8C5/xQKdw=</DigestValue>
      </Reference>
      <Reference URI="/xl/printerSettings/printerSettings7.bin?ContentType=application/vnd.openxmlformats-officedocument.spreadsheetml.printerSettings">
        <DigestMethod Algorithm="http://www.w3.org/2000/09/xmldsig#sha1"/>
        <DigestValue>TULHS6D/rKKT3AUWx9OywfSFOB8=</DigestValue>
      </Reference>
      <Reference URI="/xl/comments3.xml?ContentType=application/vnd.openxmlformats-officedocument.spreadsheetml.comments+xml">
        <DigestMethod Algorithm="http://www.w3.org/2000/09/xmldsig#sha1"/>
        <DigestValue>8a0+0kUHPdcMD6j7taLDfZmzkY4=</DigestValue>
      </Reference>
      <Reference URI="/xl/calcChain.xml?ContentType=application/vnd.openxmlformats-officedocument.spreadsheetml.calcChain+xml">
        <DigestMethod Algorithm="http://www.w3.org/2000/09/xmldsig#sha1"/>
        <DigestValue>7Pa2t7Ei1PwcK/50g7JZl8xzoW0=</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yayFbzGa9Wi1ZlYxFTEVW+p1RCk=</DigestValue>
      </Reference>
      <Reference URI="/xl/comments1.xml?ContentType=application/vnd.openxmlformats-officedocument.spreadsheetml.comments+xml">
        <DigestMethod Algorithm="http://www.w3.org/2000/09/xmldsig#sha1"/>
        <DigestValue>O8mur/KCCxU/BDIc1I9pLIiJGOg=</DigestValue>
      </Reference>
      <Reference URI="/xl/printerSettings/printerSettings5.bin?ContentType=application/vnd.openxmlformats-officedocument.spreadsheetml.printerSettings">
        <DigestMethod Algorithm="http://www.w3.org/2000/09/xmldsig#sha1"/>
        <DigestValue>TULHS6D/rKKT3AUWx9OywfSFOB8=</DigestValue>
      </Reference>
      <Reference URI="/xl/printerSettings/printerSettings6.bin?ContentType=application/vnd.openxmlformats-officedocument.spreadsheetml.printerSettings">
        <DigestMethod Algorithm="http://www.w3.org/2000/09/xmldsig#sha1"/>
        <DigestValue>t4X2LEw1TT3UH7TYvcHgxEP7bWE=</DigestValue>
      </Reference>
      <Reference URI="/xl/sharedStrings.xml?ContentType=application/vnd.openxmlformats-officedocument.spreadsheetml.sharedStrings+xml">
        <DigestMethod Algorithm="http://www.w3.org/2000/09/xmldsig#sha1"/>
        <DigestValue>yBOMlnrt3lQH30RclnCSntezx3A=</DigestValue>
      </Reference>
      <Reference URI="/xl/worksheets/sheet8.xml?ContentType=application/vnd.openxmlformats-officedocument.spreadsheetml.worksheet+xml">
        <DigestMethod Algorithm="http://www.w3.org/2000/09/xmldsig#sha1"/>
        <DigestValue>yPu9pkSkl0QT63mDQ7LNezCb6Ks=</DigestValue>
      </Reference>
      <Reference URI="/xl/worksheets/sheet9.xml?ContentType=application/vnd.openxmlformats-officedocument.spreadsheetml.worksheet+xml">
        <DigestMethod Algorithm="http://www.w3.org/2000/09/xmldsig#sha1"/>
        <DigestValue>xS9B2ykPtiICt9RAJmgShNvR7/4=</DigestValue>
      </Reference>
      <Reference URI="/xl/worksheets/sheet2.xml?ContentType=application/vnd.openxmlformats-officedocument.spreadsheetml.worksheet+xml">
        <DigestMethod Algorithm="http://www.w3.org/2000/09/xmldsig#sha1"/>
        <DigestValue>meJAXHs/NTVqal5F8/dFdwa/sC0=</DigestValue>
      </Reference>
      <Reference URI="/xl/drawings/vmlDrawing2.vml?ContentType=application/vnd.openxmlformats-officedocument.vmlDrawing">
        <DigestMethod Algorithm="http://www.w3.org/2000/09/xmldsig#sha1"/>
        <DigestValue>3x89pzCi6iqu3V10Ljvm5/ZZmy4=</DigestValue>
      </Reference>
      <Reference URI="/xl/drawings/vmlDrawing1.vml?ContentType=application/vnd.openxmlformats-officedocument.vmlDrawing">
        <DigestMethod Algorithm="http://www.w3.org/2000/09/xmldsig#sha1"/>
        <DigestValue>71tv9r+ZDhIWQ6bj7ruU8pm4ARI=</DigestValue>
      </Reference>
      <Reference URI="/xl/worksheets/sheet3.xml?ContentType=application/vnd.openxmlformats-officedocument.spreadsheetml.worksheet+xml">
        <DigestMethod Algorithm="http://www.w3.org/2000/09/xmldsig#sha1"/>
        <DigestValue>rGEORB+sLq4+c+tRtQJXCkjAheY=</DigestValue>
      </Reference>
      <Reference URI="/xl/drawings/vmlDrawing3.vml?ContentType=application/vnd.openxmlformats-officedocument.vmlDrawing">
        <DigestMethod Algorithm="http://www.w3.org/2000/09/xmldsig#sha1"/>
        <DigestValue>3V6idoLSWJDYSE1REIVXNrlpfVE=</DigestValue>
      </Reference>
      <Reference URI="/xl/worksheets/sheet1.xml?ContentType=application/vnd.openxmlformats-officedocument.spreadsheetml.worksheet+xml">
        <DigestMethod Algorithm="http://www.w3.org/2000/09/xmldsig#sha1"/>
        <DigestValue>7KXYA+3xPHUtOtLupu9om6tFDNw=</DigestValue>
      </Reference>
      <Reference URI="/xl/styles.xml?ContentType=application/vnd.openxmlformats-officedocument.spreadsheetml.styles+xml">
        <DigestMethod Algorithm="http://www.w3.org/2000/09/xmldsig#sha1"/>
        <DigestValue>+UNh/3IiBgBBA8zfVbh/tcjEPDo=</DigestValue>
      </Reference>
      <Reference URI="/xl/theme/theme1.xml?ContentType=application/vnd.openxmlformats-officedocument.theme+xml">
        <DigestMethod Algorithm="http://www.w3.org/2000/09/xmldsig#sha1"/>
        <DigestValue>9qmLS+LilE9mSl2hTMj5oHE8VR8=</DigestValue>
      </Reference>
      <Reference URI="/xl/worksheets/sheet7.xml?ContentType=application/vnd.openxmlformats-officedocument.spreadsheetml.worksheet+xml">
        <DigestMethod Algorithm="http://www.w3.org/2000/09/xmldsig#sha1"/>
        <DigestValue>r/idadHDiYIOzvG8FitJtDMkB+w=</DigestValue>
      </Reference>
      <Reference URI="/xl/workbook.xml?ContentType=application/vnd.openxmlformats-officedocument.spreadsheetml.sheet.main+xml">
        <DigestMethod Algorithm="http://www.w3.org/2000/09/xmldsig#sha1"/>
        <DigestValue>XN+Dk3iQfE4HpZkt/CydGXr6wwE=</DigestValue>
      </Reference>
      <Reference URI="/xl/worksheets/sheet4.xml?ContentType=application/vnd.openxmlformats-officedocument.spreadsheetml.worksheet+xml">
        <DigestMethod Algorithm="http://www.w3.org/2000/09/xmldsig#sha1"/>
        <DigestValue>XKMbeKkDuipJwaJRD0ehUZVySqw=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3Zzay7Jcwo8e9sdhOsOPVRvbDgk=</DigestValue>
      </Reference>
      <Reference URI="/xl/externalLinks/_rels/externalLink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ppn6yuU6nnTOa4st3OY3u1yTxNs=</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khDrnFhsRNZy1u8EibsWffU8Oss=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jpTCU10Mlf6skIJnsEnljN4krq4=</DigestValue>
      </Reference>
    </Manifest>
    <SignatureProperties>
      <SignatureProperty Id="idSignatureTime" Target="#idPackageSignature">
        <mdssi:SignatureTime>
          <mdssi:Format>YYYY-MM-DDThh:mm:ssTZD</mdssi:Format>
          <mdssi:Value>2019-05-15T12:12:14Z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PG2-BBG-YY-20181231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2019-05-15T12:12:14Z</xd:SigningTime>
          <xd:SigningCertificate>
            <xd:Cert>
              <xd:CertDigest>
                <DigestMethod Algorithm="http://www.w3.org/2000/09/xmldsig#sha1"/>
                <DigestValue>LiuAe262sG12xCUmLSf+N44DA8o=</DigestValue>
              </xd:CertDigest>
              <xd:IssuerSerial>
                <X509IssuerName>CN=NBG Class 2 INT Sub CA, DC=nbg, DC=ge</X509IssuerName>
                <X509SerialNumber>588289923410232072016266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7iCJsn1JxtF/W2JF9o7JhJewTjc=</DigestValue>
    </Reference>
    <Reference URI="#idOfficeObject" Type="http://www.w3.org/2000/09/xmldsig#Object">
      <DigestMethod Algorithm="http://www.w3.org/2000/09/xmldsig#sha1"/>
      <DigestValue>kkkH5rxBeiCCoVKLHi1Xaf1yGMc=</DigestValue>
    </Reference>
    <Reference URI="#idSignedProperties" Type="http://uri.etsi.org/01903#SignedProperties">
      <Transforms>
        <Transform Algorithm="http://www.w3.org/TR/2001/REC-xml-c14n-20010315"/>
      </Transforms>
      <DigestMethod Algorithm="http://www.w3.org/2000/09/xmldsig#sha1"/>
      <DigestValue>N/UHh1n5TSFZ5RTm1hLc5E40Tk8=</DigestValue>
    </Reference>
  </SignedInfo>
  <SignatureValue>CRv0I8EdUZhV8SzgyxVnPaXlUQbE/u99aOyUZQS1O4ZlTEtSXtJovLE6VXF5sm71yaM/2wj9Oxm9
cgEqrf+gcKovV/zLw89F1zL3sY/OcdqNWzoTe614CPegHeRGhiUkkDi+ivLQP34bghPiYgVoh8zD
9/X1aYdQXl7UNfrmEaT+zxMPsv0Drw0Wgku0Xzw2p6tL2jd2RQJ6VsBSag4Fa8f0flzgxw99Avgp
djxRBSzIQu/5MjkBRugOZcrECwIVwvs2lRCOP2BxwIJiUEVTFN3gGzn5KnD6jBxLFQDvRLeYI9rY
bIWuV9BnZCsgoGE+Xj+3rcjTLaM5F+xwZKpcng==</SignatureValue>
  <KeyInfo>
    <X509Data>
      <X509Certificate>MIIGQDCCBSigAwIBAgIKfJAD1wACAAERiTANBgkqhkiG9w0BAQsFADBKMRIwEAYKCZImiZPyLGQB
GRYCZ2UxEzARBgoJkiaJk/IsZAEZFgNuYmcxHzAdBgNVBAMTFk5CRyBDbGFzcyAyIElOVCBTdWIg
Q0EwHhcNMTkwMjI4MTQxMjUwWhcNMjEwMjI3MTQxMjUwWjA+MRwwGgYDVQQKExNKU0MgQmFuayBP
ZiBHZW9yZ2lhMR4wHAYDVQQDExVCQkcgLSBHaW9yZ2kgQ2hpbGFkemUwggEiMA0GCSqGSIb3DQEB
AQUAA4IBDwAwggEKAoIBAQDapmjIsNaGag5mtaYYA+IEasKqnJ2+HOoUi3oforAxEvwFKYeX3kQ7
QZvbcZQ1AeimBZTeGwjRqUUzPXEN+kb31i2nqLDcXoYtu/PbM+9e87ykWixHzvTiZvr78uOBnPqD
sfgf+HuCyBh6jlRtmV0Dv1thYgze6C3djMCro7ZXNqMK6WARgpH/s2QpiawmquP9J+XCI1A71yTO
aV9LYAcYaTWxY3JRGloNuUKArI0HzUnU8KcJ3YiwHGyP7RGusxstDZIVVWm3iFONIH1YV5T4Rn4O
mWeIF/lUIQt8l7z6yEnogctkKjkDW/TteJG5deRIF+6oeE8XyCYzFEOvfIGxAgMBAAGjggMyMIID
LjA8BgkrBgEEAYI3FQcELzAtBiUrBgEEAYI3FQjmsmCDjfVEhoGZCYO4oUqDvoRxBIPEkTOEg4hd
AgFkAgEjMB0GA1UdJQQWMBQGCCsGAQUFBwMCBggrBgEFBQcDBDALBgNVHQ8EBAMCB4AwJwYJKwYB
BAGCNxUKBBowGDAKBggrBgEFBQcDAjAKBggrBgEFBQcDBDAdBgNVHQ4EFgQUzIe1Dgxc6cWvWwX+
NZFN6UU6ACkwHwYDVR0jBBgwFoAUwy7SL/BMLxnCJ4L89i6sarBJz8EwggElBgNVHR8EggEcMIIB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MjBTdWIlMjBDQSgyKS5jcnQwDQYJKoZIhvcNAQELBQADggEBAIJq+rfQ+9WLZWosHO+k/mA05Swz
nv4OGi3admS9AVuNeJyL7spMrjp6lORsyhMVTcqy9MvyWRJPYcD9uVqLddc9Qpu7kR+4FkWVbrDN
gWJJI2LxvVKxgzZVwRQc9L9czNnTiRusK6lzDbrghSUfRvfGuBs6rSKXyx9vNjvDKM0jHEcnSKS7
WO95wiRJWVVyOZLcxRqD46RVf0AfAfqD4lKwOHR4ISA/KyzvkqmTSHvREelgfeqye7mYOEAG8zjy
W5C67pig2G3pkChHNW57m0HrXv5D5sm3i9trEKfRTdSZNCIO6/21K8bBjanEnYi1e6lf4BFM5wuX
VCZJLKXuEik=</X509Certificate>
    </X509Data>
  </KeyInfo>
  <Object xmlns:mdssi="http://schemas.openxmlformats.org/package/2006/digital-signature" Id="idPackageObject">
    <Manifest>
      <Reference URI="/xl/printerSettings/printerSettings9.bin?ContentType=application/vnd.openxmlformats-officedocument.spreadsheetml.printerSettings">
        <DigestMethod Algorithm="http://www.w3.org/2000/09/xmldsig#sha1"/>
        <DigestValue>TULHS6D/rKKT3AUWx9OywfSFOB8=</DigestValue>
      </Reference>
      <Reference URI="/xl/externalLinks/externalLink2.xml?ContentType=application/vnd.openxmlformats-officedocument.spreadsheetml.externalLink+xml">
        <DigestMethod Algorithm="http://www.w3.org/2000/09/xmldsig#sha1"/>
        <DigestValue>nsnJpykG/HxlKu/Vz1Ai1n/8uhc=</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3.xml?ContentType=application/vnd.openxmlformats-officedocument.spreadsheetml.externalLink+xml">
        <DigestMethod Algorithm="http://www.w3.org/2000/09/xmldsig#sha1"/>
        <DigestValue>e4tpTd2JEeHxDbOXHYPqIzXdeNs=</DigestValue>
      </Reference>
      <Reference URI="/xl/externalLinks/externalLink4.xml?ContentType=application/vnd.openxmlformats-officedocument.spreadsheetml.externalLink+xml">
        <DigestMethod Algorithm="http://www.w3.org/2000/09/xmldsig#sha1"/>
        <DigestValue>gvl4w4jc1MnhaxJD59podlZFRbk=</DigestValue>
      </Reference>
      <Reference URI="/xl/printerSettings/printerSettings4.bin?ContentType=application/vnd.openxmlformats-officedocument.spreadsheetml.printerSettings">
        <DigestMethod Algorithm="http://www.w3.org/2000/09/xmldsig#sha1"/>
        <DigestValue>TULHS6D/rKKT3AUWx9OywfSFOB8=</DigestValue>
      </Reference>
      <Reference URI="/xl/worksheets/sheet5.xml?ContentType=application/vnd.openxmlformats-officedocument.spreadsheetml.worksheet+xml">
        <DigestMethod Algorithm="http://www.w3.org/2000/09/xmldsig#sha1"/>
        <DigestValue>y8Yze/e7Druruc6ckNVdylmpO2E=</DigestValue>
      </Reference>
      <Reference URI="/xl/comments2.xml?ContentType=application/vnd.openxmlformats-officedocument.spreadsheetml.comments+xml">
        <DigestMethod Algorithm="http://www.w3.org/2000/09/xmldsig#sha1"/>
        <DigestValue>3ScL5mlLKWoUj9KrEpeOFQ5jDRI=</DigestValue>
      </Reference>
      <Reference URI="/xl/worksheets/sheet6.xml?ContentType=application/vnd.openxmlformats-officedocument.spreadsheetml.worksheet+xml">
        <DigestMethod Algorithm="http://www.w3.org/2000/09/xmldsig#sha1"/>
        <DigestValue>kWDdxdAOfCZfuWB50snwtjLvg1M=</DigestValue>
      </Reference>
      <Reference URI="/xl/printerSettings/printerSettings3.bin?ContentType=application/vnd.openxmlformats-officedocument.spreadsheetml.printerSettings">
        <DigestMethod Algorithm="http://www.w3.org/2000/09/xmldsig#sha1"/>
        <DigestValue>VXkzX5QWPy8K6b3Tkk1qfye+sKg=</DigestValue>
      </Reference>
      <Reference URI="/xl/printerSettings/printerSettings2.bin?ContentType=application/vnd.openxmlformats-officedocument.spreadsheetml.printerSettings">
        <DigestMethod Algorithm="http://www.w3.org/2000/09/xmldsig#sha1"/>
        <DigestValue>1QbbWMxudGg+CNDa7M8C5/xQKdw=</DigestValue>
      </Reference>
      <Reference URI="/xl/printerSettings/printerSettings7.bin?ContentType=application/vnd.openxmlformats-officedocument.spreadsheetml.printerSettings">
        <DigestMethod Algorithm="http://www.w3.org/2000/09/xmldsig#sha1"/>
        <DigestValue>TULHS6D/rKKT3AUWx9OywfSFOB8=</DigestValue>
      </Reference>
      <Reference URI="/xl/comments3.xml?ContentType=application/vnd.openxmlformats-officedocument.spreadsheetml.comments+xml">
        <DigestMethod Algorithm="http://www.w3.org/2000/09/xmldsig#sha1"/>
        <DigestValue>8a0+0kUHPdcMD6j7taLDfZmzkY4=</DigestValue>
      </Reference>
      <Reference URI="/xl/calcChain.xml?ContentType=application/vnd.openxmlformats-officedocument.spreadsheetml.calcChain+xml">
        <DigestMethod Algorithm="http://www.w3.org/2000/09/xmldsig#sha1"/>
        <DigestValue>7Pa2t7Ei1PwcK/50g7JZl8xzoW0=</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yayFbzGa9Wi1ZlYxFTEVW+p1RCk=</DigestValue>
      </Reference>
      <Reference URI="/xl/comments1.xml?ContentType=application/vnd.openxmlformats-officedocument.spreadsheetml.comments+xml">
        <DigestMethod Algorithm="http://www.w3.org/2000/09/xmldsig#sha1"/>
        <DigestValue>O8mur/KCCxU/BDIc1I9pLIiJGOg=</DigestValue>
      </Reference>
      <Reference URI="/xl/printerSettings/printerSettings5.bin?ContentType=application/vnd.openxmlformats-officedocument.spreadsheetml.printerSettings">
        <DigestMethod Algorithm="http://www.w3.org/2000/09/xmldsig#sha1"/>
        <DigestValue>TULHS6D/rKKT3AUWx9OywfSFOB8=</DigestValue>
      </Reference>
      <Reference URI="/xl/printerSettings/printerSettings6.bin?ContentType=application/vnd.openxmlformats-officedocument.spreadsheetml.printerSettings">
        <DigestMethod Algorithm="http://www.w3.org/2000/09/xmldsig#sha1"/>
        <DigestValue>t4X2LEw1TT3UH7TYvcHgxEP7bWE=</DigestValue>
      </Reference>
      <Reference URI="/xl/sharedStrings.xml?ContentType=application/vnd.openxmlformats-officedocument.spreadsheetml.sharedStrings+xml">
        <DigestMethod Algorithm="http://www.w3.org/2000/09/xmldsig#sha1"/>
        <DigestValue>yBOMlnrt3lQH30RclnCSntezx3A=</DigestValue>
      </Reference>
      <Reference URI="/xl/worksheets/sheet8.xml?ContentType=application/vnd.openxmlformats-officedocument.spreadsheetml.worksheet+xml">
        <DigestMethod Algorithm="http://www.w3.org/2000/09/xmldsig#sha1"/>
        <DigestValue>yPu9pkSkl0QT63mDQ7LNezCb6Ks=</DigestValue>
      </Reference>
      <Reference URI="/xl/worksheets/sheet9.xml?ContentType=application/vnd.openxmlformats-officedocument.spreadsheetml.worksheet+xml">
        <DigestMethod Algorithm="http://www.w3.org/2000/09/xmldsig#sha1"/>
        <DigestValue>xS9B2ykPtiICt9RAJmgShNvR7/4=</DigestValue>
      </Reference>
      <Reference URI="/xl/worksheets/sheet2.xml?ContentType=application/vnd.openxmlformats-officedocument.spreadsheetml.worksheet+xml">
        <DigestMethod Algorithm="http://www.w3.org/2000/09/xmldsig#sha1"/>
        <DigestValue>meJAXHs/NTVqal5F8/dFdwa/sC0=</DigestValue>
      </Reference>
      <Reference URI="/xl/drawings/vmlDrawing2.vml?ContentType=application/vnd.openxmlformats-officedocument.vmlDrawing">
        <DigestMethod Algorithm="http://www.w3.org/2000/09/xmldsig#sha1"/>
        <DigestValue>3x89pzCi6iqu3V10Ljvm5/ZZmy4=</DigestValue>
      </Reference>
      <Reference URI="/xl/drawings/vmlDrawing1.vml?ContentType=application/vnd.openxmlformats-officedocument.vmlDrawing">
        <DigestMethod Algorithm="http://www.w3.org/2000/09/xmldsig#sha1"/>
        <DigestValue>71tv9r+ZDhIWQ6bj7ruU8pm4ARI=</DigestValue>
      </Reference>
      <Reference URI="/xl/worksheets/sheet3.xml?ContentType=application/vnd.openxmlformats-officedocument.spreadsheetml.worksheet+xml">
        <DigestMethod Algorithm="http://www.w3.org/2000/09/xmldsig#sha1"/>
        <DigestValue>rGEORB+sLq4+c+tRtQJXCkjAheY=</DigestValue>
      </Reference>
      <Reference URI="/xl/drawings/vmlDrawing3.vml?ContentType=application/vnd.openxmlformats-officedocument.vmlDrawing">
        <DigestMethod Algorithm="http://www.w3.org/2000/09/xmldsig#sha1"/>
        <DigestValue>3V6idoLSWJDYSE1REIVXNrlpfVE=</DigestValue>
      </Reference>
      <Reference URI="/xl/worksheets/sheet1.xml?ContentType=application/vnd.openxmlformats-officedocument.spreadsheetml.worksheet+xml">
        <DigestMethod Algorithm="http://www.w3.org/2000/09/xmldsig#sha1"/>
        <DigestValue>7KXYA+3xPHUtOtLupu9om6tFDNw=</DigestValue>
      </Reference>
      <Reference URI="/xl/styles.xml?ContentType=application/vnd.openxmlformats-officedocument.spreadsheetml.styles+xml">
        <DigestMethod Algorithm="http://www.w3.org/2000/09/xmldsig#sha1"/>
        <DigestValue>+UNh/3IiBgBBA8zfVbh/tcjEPDo=</DigestValue>
      </Reference>
      <Reference URI="/xl/theme/theme1.xml?ContentType=application/vnd.openxmlformats-officedocument.theme+xml">
        <DigestMethod Algorithm="http://www.w3.org/2000/09/xmldsig#sha1"/>
        <DigestValue>9qmLS+LilE9mSl2hTMj5oHE8VR8=</DigestValue>
      </Reference>
      <Reference URI="/xl/worksheets/sheet7.xml?ContentType=application/vnd.openxmlformats-officedocument.spreadsheetml.worksheet+xml">
        <DigestMethod Algorithm="http://www.w3.org/2000/09/xmldsig#sha1"/>
        <DigestValue>r/idadHDiYIOzvG8FitJtDMkB+w=</DigestValue>
      </Reference>
      <Reference URI="/xl/workbook.xml?ContentType=application/vnd.openxmlformats-officedocument.spreadsheetml.sheet.main+xml">
        <DigestMethod Algorithm="http://www.w3.org/2000/09/xmldsig#sha1"/>
        <DigestValue>XN+Dk3iQfE4HpZkt/CydGXr6wwE=</DigestValue>
      </Reference>
      <Reference URI="/xl/worksheets/sheet4.xml?ContentType=application/vnd.openxmlformats-officedocument.spreadsheetml.worksheet+xml">
        <DigestMethod Algorithm="http://www.w3.org/2000/09/xmldsig#sha1"/>
        <DigestValue>XKMbeKkDuipJwaJRD0ehUZVySqw=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3Zzay7Jcwo8e9sdhOsOPVRvbDgk=</DigestValue>
      </Reference>
      <Reference URI="/xl/externalLinks/_rels/externalLink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ppn6yuU6nnTOa4st3OY3u1yTxNs=</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khDrnFhsRNZy1u8EibsWffU8Oss=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jpTCU10Mlf6skIJnsEnljN4krq4=</DigestValue>
      </Reference>
    </Manifest>
    <SignatureProperties>
      <SignatureProperty Id="idSignatureTime" Target="#idPackageSignature">
        <mdssi:SignatureTime>
          <mdssi:Format>YYYY-MM-DDThh:mm:ssTZD</mdssi:Format>
          <mdssi:Value>2019-05-15T12:15:14Z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PG2-BBG-YY-20181231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2019-05-15T12:15:14Z</xd:SigningTime>
          <xd:SigningCertificate>
            <xd:Cert>
              <xd:CertDigest>
                <DigestMethod Algorithm="http://www.w3.org/2000/09/xmldsig#sha1"/>
                <DigestValue>FVvnxmpwr7ViYEMVm0SQWHFIZh0=</DigestValue>
              </xd:CertDigest>
              <xd:IssuerSerial>
                <X509IssuerName>CN=NBG Class 2 INT Sub CA, DC=nbg, DC=ge</X509IssuerName>
                <X509SerialNumber>588230051712360878510473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2019-05-15T12:12:09Z</dcterms:modified>
</cp:coreProperties>
</file>