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T22" i="67" l="1"/>
  <c r="T21" i="67"/>
  <c r="T20" i="67"/>
  <c r="T19" i="67"/>
  <c r="T18" i="67"/>
  <c r="T17" i="67"/>
  <c r="T16" i="67"/>
  <c r="T15" i="67"/>
  <c r="T14" i="67"/>
  <c r="T13" i="67"/>
  <c r="T12" i="67"/>
  <c r="T11" i="67"/>
  <c r="T10" i="67"/>
  <c r="E10" i="40"/>
  <c r="D10" i="40"/>
  <c r="C10" i="40"/>
  <c r="D7" i="48" l="1"/>
  <c r="M11" i="63"/>
  <c r="M10" i="63"/>
  <c r="E11" i="63"/>
  <c r="E10" i="63"/>
  <c r="F10" i="40" l="1"/>
  <c r="G10" i="40" s="1"/>
  <c r="O19" i="63" l="1"/>
  <c r="N19" i="63"/>
  <c r="M19" i="63"/>
  <c r="M17" i="63"/>
  <c r="C7" i="50" l="1"/>
  <c r="C15" i="49" l="1"/>
  <c r="F15" i="48"/>
  <c r="E15" i="48"/>
  <c r="D15" i="48"/>
  <c r="T9" i="67" l="1"/>
  <c r="D7" i="50" l="1"/>
  <c r="E7" i="50"/>
  <c r="F7" i="50"/>
  <c r="G7" i="50"/>
  <c r="C17" i="50"/>
  <c r="D9" i="49"/>
  <c r="D15" i="49"/>
  <c r="E7" i="48"/>
  <c r="E22" i="48" s="1"/>
  <c r="E15" i="49" l="1"/>
  <c r="E9" i="49"/>
  <c r="C9" i="49"/>
  <c r="F7" i="48" l="1"/>
  <c r="D22" i="48"/>
  <c r="C23" i="67" l="1"/>
  <c r="N43" i="67" l="1"/>
  <c r="N44" i="67"/>
  <c r="D45" i="67"/>
  <c r="E45" i="67"/>
  <c r="F45" i="67"/>
  <c r="G45" i="67"/>
  <c r="H45" i="67"/>
  <c r="I45" i="67"/>
  <c r="J45" i="67"/>
  <c r="K45" i="67"/>
  <c r="L45" i="67"/>
  <c r="M45" i="67"/>
  <c r="C37" i="67"/>
  <c r="D37" i="67"/>
  <c r="E37" i="67"/>
  <c r="F37" i="67"/>
  <c r="G37" i="67"/>
  <c r="H37" i="67"/>
  <c r="I37" i="67"/>
  <c r="J37" i="67"/>
  <c r="K37" i="67"/>
  <c r="L37" i="67"/>
  <c r="M37" i="67"/>
  <c r="N37" i="67"/>
  <c r="O37"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45" i="67" l="1"/>
  <c r="N42" i="67"/>
  <c r="N45" i="67" s="1"/>
  <c r="P36" i="67"/>
  <c r="P35" i="67"/>
  <c r="P34" i="67"/>
  <c r="P33" i="67"/>
  <c r="P32" i="67"/>
  <c r="P31" i="67"/>
  <c r="P30" i="67"/>
  <c r="P29" i="67"/>
  <c r="P28" i="67"/>
  <c r="S23" i="67"/>
  <c r="R23" i="67"/>
  <c r="Q23" i="67"/>
  <c r="P23" i="67"/>
  <c r="O23" i="67"/>
  <c r="N23" i="67"/>
  <c r="M23" i="67"/>
  <c r="L23" i="67"/>
  <c r="K23" i="67"/>
  <c r="J23" i="67"/>
  <c r="I23" i="67"/>
  <c r="H23" i="67"/>
  <c r="G23" i="67"/>
  <c r="F23" i="67"/>
  <c r="E23" i="67"/>
  <c r="D23" i="67"/>
  <c r="T23" i="67" l="1"/>
  <c r="P37" i="67"/>
</calcChain>
</file>

<file path=xl/sharedStrings.xml><?xml version="1.0" encoding="utf-8"?>
<sst xmlns="http://schemas.openxmlformats.org/spreadsheetml/2006/main" count="326" uniqueCount="219">
  <si>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</si>
  <si>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</si>
  <si>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</si>
  <si>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</si>
  <si>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</si>
  <si>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</si>
  <si>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</si>
  <si>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</si>
  <si>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</si>
  <si>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</si>
  <si>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</si>
  <si>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</si>
  <si>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</si>
  <si>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</si>
  <si>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</si>
  <si>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</si>
  <si>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</si>
  <si>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</si>
  <si>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</si>
  <si>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</si>
  <si>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</si>
  <si>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</si>
  <si>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</si>
  <si>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</si>
  <si>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</si>
  <si>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</si>
  <si>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</si>
  <si>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</si>
  <si>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</si>
  <si>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</si>
  <si>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</si>
  <si>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</si>
  <si>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</si>
  <si>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</si>
  <si>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</si>
  <si>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</si>
  <si>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</si>
  <si>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</si>
  <si>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</si>
  <si>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</si>
  <si>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</si>
  <si>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</si>
  <si>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</si>
  <si>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</si>
  <si>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</si>
  <si>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</si>
  <si>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</si>
  <si>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</si>
  <si>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</si>
  <si>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</si>
  <si>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</si>
  <si>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</si>
  <si>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</si>
  <si>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</si>
  <si>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</si>
  <si>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</si>
  <si>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</si>
  <si>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</si>
  <si>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</si>
  <si>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</si>
  <si>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</si>
  <si>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</si>
  <si>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</si>
  <si>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</si>
  <si>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</si>
  <si>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</si>
  <si>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</si>
  <si>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</si>
  <si>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</si>
  <si>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</si>
  <si>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</si>
  <si>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</si>
  <si>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</si>
  <si>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</si>
  <si>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</si>
  <si>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</si>
  <si>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</si>
  <si>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</si>
  <si>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</si>
  <si>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</si>
  <si>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</si>
  <si>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</si>
  <si>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</si>
  <si>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</si>
  <si>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</si>
  <si>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</si>
  <si>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</si>
  <si>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</si>
  <si>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</si>
  <si>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</si>
  <si>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</si>
  <si>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</si>
  <si>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</si>
  <si>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</si>
  <si>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</si>
  <si>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</si>
  <si>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</si>
  <si>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</si>
  <si>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</si>
  <si>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</si>
  <si>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</si>
  <si>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</si>
  <si>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</si>
  <si>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</si>
  <si>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</si>
  <si>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</si>
  <si>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</si>
  <si>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</si>
  <si>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</si>
  <si>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</si>
  <si>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</si>
  <si>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</si>
  <si>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</si>
  <si>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</si>
  <si>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</si>
  <si>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</si>
  <si>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</si>
  <si>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</si>
  <si>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</si>
  <si>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</si>
  <si>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</si>
  <si>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</si>
  <si>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</si>
  <si>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</si>
  <si>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</si>
  <si>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</si>
  <si>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</si>
  <si>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</si>
  <si>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</si>
  <si>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</si>
  <si>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</si>
  <si>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</si>
  <si>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</si>
  <si>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</si>
  <si>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</si>
  <si>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</si>
  <si>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</si>
  <si>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</si>
  <si>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</si>
  <si>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</si>
  <si>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</si>
  <si>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</si>
  <si>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</si>
  <si>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</si>
  <si>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</si>
  <si>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</si>
  <si>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</si>
  <si>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</si>
  <si>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</si>
  <si>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</si>
  <si>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</si>
  <si>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</si>
  <si>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</si>
  <si>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</si>
  <si>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</si>
  <si>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</si>
  <si>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</si>
  <si>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</si>
  <si>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</si>
  <si>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</si>
  <si>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</si>
  <si>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</si>
  <si>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</si>
  <si>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</si>
  <si>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</si>
  <si>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</si>
  <si>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</si>
  <si>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</si>
  <si>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</si>
  <si>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</si>
  <si>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</si>
  <si>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</si>
  <si>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</si>
  <si>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</si>
  <si>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</si>
  <si>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</si>
  <si>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</si>
  <si>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</si>
  <si>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</si>
  <si>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</si>
  <si>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</si>
  <si>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</si>
  <si>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</si>
  <si>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</si>
  <si>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</si>
  <si>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</si>
  <si>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</si>
  <si>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</si>
  <si>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</si>
  <si>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</si>
  <si>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</si>
  <si>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</si>
  <si>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პროკრედიტ ფროფერთის</t>
  </si>
  <si>
    <t>საქართველო,თბილისი; 
უძრავი ქონების მენეჯმენტი; 
აქტივი - 9 717 657.08 ₾; 
კაპიტალი - 9 452 665.43 ₾</t>
  </si>
  <si>
    <t xml:space="preserve">ფულადი სახსრები და სებ-ში არსებული ნაშთები  </t>
  </si>
  <si>
    <t>სავალდებულო სარეზერვო დეპოზიტები სებ-ში</t>
  </si>
  <si>
    <t xml:space="preserve">გასაყიდად არსებული  საინვესტიციო ფასიანი ქაღალდები </t>
  </si>
  <si>
    <t>ინვესტიციები წილობრივ ფასიან ქაღალდებში</t>
  </si>
  <si>
    <t>ინვესტიციები შვილობილ კომპანიებში</t>
  </si>
  <si>
    <t xml:space="preserve">მოთხოვნები სხვა ბანკების მიმართ </t>
  </si>
  <si>
    <t xml:space="preserve">კლიენტებზე გაცემული სესხები და ავანსები </t>
  </si>
  <si>
    <t>მიმდინარე საგადასახადო აქტივი</t>
  </si>
  <si>
    <t>საინვესტიციო ქონება</t>
  </si>
  <si>
    <t>არამატერიალური აქტივები</t>
  </si>
  <si>
    <t>მანქანა-დანადგარები და მოწყობილობები</t>
  </si>
  <si>
    <t>აქტივების გამოყენების უფლება</t>
  </si>
  <si>
    <t>გადავადებული საგადასახადო აქტივი</t>
  </si>
  <si>
    <t xml:space="preserve">სხვა აქტივები </t>
  </si>
  <si>
    <t xml:space="preserve">ვალდებულებები სხვა ბანკების მიმართ </t>
  </si>
  <si>
    <t xml:space="preserve">მოგებაში ან ზარალში ასახული რეალური ღირებულებით აღრიცხული ფინანსური ვალდებულებები  </t>
  </si>
  <si>
    <t>კლიენტთა ანგარიშები</t>
  </si>
  <si>
    <t>სხვა ნასესხები სახსრები</t>
  </si>
  <si>
    <t>სუბორდინირებული სესხი</t>
  </si>
  <si>
    <t>მიმდინარე საგადასახადო ვალდებულება</t>
  </si>
  <si>
    <t>სხვა ანარიცხები</t>
  </si>
  <si>
    <t>გადავადებული საგადასახადო ვალდებულება</t>
  </si>
  <si>
    <t>სააქციო კაპიტალი</t>
  </si>
  <si>
    <t>საემისიო შემოსავალი</t>
  </si>
  <si>
    <t>პროკრედიტ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</si>
</sst>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quot;$&quot;#,##0.00"/>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0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6">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72" fontId="13" fillId="36" borderId="0"/>
    <xf numFmtId="173" fontId="13" fillId="36" borderId="0"/>
    <xf numFmtId="172" fontId="13" fillId="36" borderId="0"/>
    <xf numFmtId="0" fontId="14" fillId="37" borderId="0" applyNumberFormat="0" applyBorder="0" applyAlignment="0" applyProtection="0"/>
    <xf numFmtId="0" fontId="3" fillId="12"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0" fontId="19" fillId="38" borderId="0" applyNumberFormat="0" applyBorder="0" applyAlignment="0" applyProtection="0"/>
    <xf numFmtId="174" fontId="22"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5" fontId="24" fillId="0" borderId="0" applyFill="0" applyBorder="0" applyAlignment="0"/>
    <xf numFmtId="175" fontId="24"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6" fontId="24" fillId="0" borderId="0" applyFill="0" applyBorder="0" applyAlignment="0"/>
    <xf numFmtId="177" fontId="24" fillId="0" borderId="0" applyFill="0" applyBorder="0" applyAlignment="0"/>
    <xf numFmtId="178" fontId="24" fillId="0" borderId="0" applyFill="0" applyBorder="0" applyAlignment="0"/>
    <xf numFmtId="179"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2"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2"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3"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0" fontId="28"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0" fontId="29" fillId="9" borderId="29"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0" fontId="28" fillId="64" borderId="33"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quotePrefix="1">
      <protection locked="0"/>
    </xf>
    <xf numFmtId="168" fontId="14" fillId="0" borderId="0" applyFont="0" applyFill="0" applyBorder="0" applyAlignment="0" applyProtection="0"/>
    <xf numFmtId="168" fontId="2" fillId="0" borderId="0" quotePrefix="1">
      <protection locked="0"/>
    </xf>
    <xf numFmtId="168" fontId="1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2" fillId="0" borderId="0"/>
    <xf numFmtId="176" fontId="24"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4"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5" fontId="24" fillId="0" borderId="0" applyFill="0" applyBorder="0" applyAlignment="0"/>
    <xf numFmtId="176"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0" fontId="35" fillId="0" borderId="0" applyNumberFormat="0" applyFill="0" applyBorder="0" applyAlignment="0" applyProtection="0"/>
    <xf numFmtId="172" fontId="2" fillId="0" borderId="0"/>
    <xf numFmtId="0" fontId="2" fillId="0" borderId="0"/>
    <xf numFmtId="172"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72"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72" fontId="41" fillId="0" borderId="7">
      <alignment horizontal="left" vertical="center"/>
    </xf>
    <xf numFmtId="0" fontId="42" fillId="0" borderId="35" applyNumberFormat="0" applyFill="0" applyAlignment="0" applyProtection="0"/>
    <xf numFmtId="173" fontId="42" fillId="0" borderId="35" applyNumberFormat="0" applyFill="0" applyAlignment="0" applyProtection="0"/>
    <xf numFmtId="0"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73" fontId="43" fillId="0" borderId="36" applyNumberFormat="0" applyFill="0" applyAlignment="0" applyProtection="0"/>
    <xf numFmtId="0"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73" fontId="44" fillId="0" borderId="37" applyNumberFormat="0" applyFill="0" applyAlignment="0" applyProtection="0"/>
    <xf numFmtId="0" fontId="44" fillId="0" borderId="37" applyNumberFormat="0" applyFill="0" applyAlignment="0" applyProtection="0"/>
    <xf numFmtId="172" fontId="44" fillId="0" borderId="37" applyNumberFormat="0" applyFill="0" applyAlignment="0" applyProtection="0"/>
    <xf numFmtId="0" fontId="44" fillId="0" borderId="37" applyNumberFormat="0" applyFill="0" applyAlignment="0" applyProtection="0"/>
    <xf numFmtId="172"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73"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37" fontId="45" fillId="0" borderId="0"/>
    <xf numFmtId="172" fontId="46" fillId="0" borderId="0"/>
    <xf numFmtId="0" fontId="46" fillId="0" borderId="0"/>
    <xf numFmtId="172" fontId="46" fillId="0" borderId="0"/>
    <xf numFmtId="172" fontId="41" fillId="0" borderId="0"/>
    <xf numFmtId="0" fontId="41" fillId="0" borderId="0"/>
    <xf numFmtId="172" fontId="41" fillId="0" borderId="0"/>
    <xf numFmtId="172" fontId="47" fillId="0" borderId="0"/>
    <xf numFmtId="0" fontId="47" fillId="0" borderId="0"/>
    <xf numFmtId="172" fontId="47" fillId="0" borderId="0"/>
    <xf numFmtId="172" fontId="48" fillId="0" borderId="0"/>
    <xf numFmtId="0" fontId="48" fillId="0" borderId="0"/>
    <xf numFmtId="172" fontId="48" fillId="0" borderId="0"/>
    <xf numFmtId="172" fontId="49" fillId="0" borderId="0"/>
    <xf numFmtId="0" fontId="49" fillId="0" borderId="0"/>
    <xf numFmtId="172" fontId="49" fillId="0" borderId="0"/>
    <xf numFmtId="172" fontId="50" fillId="0" borderId="0"/>
    <xf numFmtId="0" fontId="50" fillId="0" borderId="0"/>
    <xf numFmtId="172"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51" fillId="0" borderId="0" applyNumberFormat="0" applyFill="0" applyBorder="0" applyAlignment="0" applyProtection="0">
      <alignment vertical="top"/>
      <protection locked="0"/>
    </xf>
    <xf numFmtId="173" fontId="51" fillId="0" borderId="0" applyNumberFormat="0" applyFill="0" applyBorder="0" applyAlignment="0" applyProtection="0">
      <alignment vertical="top"/>
      <protection locked="0"/>
    </xf>
    <xf numFmtId="172" fontId="51" fillId="0" borderId="0" applyNumberFormat="0" applyFill="0" applyBorder="0" applyAlignment="0" applyProtection="0">
      <alignment vertical="top"/>
      <protection locked="0"/>
    </xf>
    <xf numFmtId="172"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2"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2"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3"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5" fontId="24" fillId="0" borderId="0" applyFill="0" applyBorder="0" applyAlignment="0"/>
    <xf numFmtId="176"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0" fontId="56" fillId="0" borderId="38"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0" fontId="59" fillId="72" borderId="0" applyNumberFormat="0" applyBorder="0" applyAlignment="0" applyProtection="0"/>
    <xf numFmtId="1" fontId="62" fillId="0" borderId="0" applyProtection="0"/>
    <xf numFmtId="172" fontId="13" fillId="0" borderId="39"/>
    <xf numFmtId="173" fontId="13" fillId="0" borderId="39"/>
    <xf numFmtId="172"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63" fillId="0" borderId="0"/>
    <xf numFmtId="185" fontId="2" fillId="0" borderId="0"/>
    <xf numFmtId="183" fontId="15"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4" fillId="0" borderId="0"/>
    <xf numFmtId="0" fontId="64" fillId="0" borderId="0"/>
    <xf numFmtId="0" fontId="63" fillId="0" borderId="0"/>
    <xf numFmtId="183" fontId="15" fillId="0" borderId="0"/>
    <xf numFmtId="183" fontId="2" fillId="0" borderId="0"/>
    <xf numFmtId="183" fontId="2" fillId="0" borderId="0"/>
    <xf numFmtId="0" fontId="2" fillId="0" borderId="0"/>
    <xf numFmtId="0" fontId="2" fillId="0" borderId="0"/>
    <xf numFmtId="183"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5"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5" fillId="0" borderId="0"/>
    <xf numFmtId="0" fontId="15" fillId="0" borderId="0"/>
    <xf numFmtId="172"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5" fillId="0" borderId="0"/>
    <xf numFmtId="172" fontId="15" fillId="0" borderId="0"/>
    <xf numFmtId="0" fontId="15" fillId="0" borderId="0"/>
    <xf numFmtId="0" fontId="15" fillId="0" borderId="0"/>
    <xf numFmtId="0" fontId="2" fillId="0" borderId="0"/>
    <xf numFmtId="18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4" fillId="0" borderId="0"/>
    <xf numFmtId="183" fontId="15" fillId="0" borderId="0"/>
    <xf numFmtId="183" fontId="15"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5" fillId="0" borderId="0"/>
    <xf numFmtId="183" fontId="15" fillId="0" borderId="0"/>
    <xf numFmtId="183" fontId="15" fillId="0" borderId="0"/>
    <xf numFmtId="183"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5" fillId="0" borderId="0"/>
    <xf numFmtId="183"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0" borderId="0"/>
    <xf numFmtId="0" fontId="15" fillId="0" borderId="0"/>
    <xf numFmtId="0" fontId="2" fillId="0" borderId="0"/>
    <xf numFmtId="0" fontId="14" fillId="0" borderId="0"/>
    <xf numFmtId="172" fontId="12" fillId="0" borderId="0"/>
    <xf numFmtId="0" fontId="2" fillId="0" borderId="0"/>
    <xf numFmtId="0" fontId="1" fillId="0" borderId="0"/>
    <xf numFmtId="0" fontId="1" fillId="0" borderId="0"/>
    <xf numFmtId="183"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5" fillId="0" borderId="0"/>
    <xf numFmtId="0" fontId="15" fillId="0" borderId="0"/>
    <xf numFmtId="172" fontId="12" fillId="0" borderId="0"/>
    <xf numFmtId="0" fontId="52" fillId="0" borderId="0"/>
    <xf numFmtId="0" fontId="2" fillId="0" borderId="0"/>
    <xf numFmtId="172" fontId="12" fillId="0" borderId="0"/>
    <xf numFmtId="0" fontId="1" fillId="0" borderId="0"/>
    <xf numFmtId="18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72" fontId="12" fillId="0" borderId="0"/>
    <xf numFmtId="172" fontId="12" fillId="0" borderId="0"/>
    <xf numFmtId="0" fontId="1" fillId="0" borderId="0"/>
    <xf numFmtId="183" fontId="15" fillId="0" borderId="0"/>
    <xf numFmtId="183" fontId="15" fillId="0" borderId="0"/>
    <xf numFmtId="183" fontId="2" fillId="0" borderId="0"/>
    <xf numFmtId="0" fontId="2" fillId="0" borderId="0"/>
    <xf numFmtId="183" fontId="2" fillId="0" borderId="0"/>
    <xf numFmtId="0" fontId="2" fillId="0" borderId="0"/>
    <xf numFmtId="183"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72" fontId="12" fillId="0" borderId="0"/>
    <xf numFmtId="172" fontId="12" fillId="0" borderId="0"/>
    <xf numFmtId="0" fontId="1" fillId="0" borderId="0"/>
    <xf numFmtId="183" fontId="15" fillId="0" borderId="0"/>
    <xf numFmtId="183"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183"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83" fontId="15"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3" fillId="0" borderId="0"/>
    <xf numFmtId="183" fontId="2"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13" fillId="0" borderId="0"/>
    <xf numFmtId="0" fontId="5"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83" fontId="5" fillId="0" borderId="0"/>
    <xf numFmtId="0" fontId="13" fillId="0" borderId="0"/>
    <xf numFmtId="183"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13" fillId="0" borderId="0"/>
    <xf numFmtId="183" fontId="5"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72" fontId="13" fillId="0" borderId="0"/>
    <xf numFmtId="0" fontId="63"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72" fontId="5" fillId="0" borderId="0"/>
    <xf numFmtId="0" fontId="63" fillId="0" borderId="0"/>
    <xf numFmtId="172"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83"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83"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13"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183" fontId="13" fillId="0" borderId="0"/>
    <xf numFmtId="183" fontId="13"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31" fillId="0" borderId="0"/>
    <xf numFmtId="0" fontId="2" fillId="0" borderId="0"/>
    <xf numFmtId="0" fontId="63" fillId="0" borderId="0"/>
    <xf numFmtId="172" fontId="3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6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63" fillId="0" borderId="0"/>
    <xf numFmtId="0" fontId="2"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3"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3"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2"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72"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2"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72"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72"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73"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73"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0" fontId="2" fillId="73" borderId="40" applyNumberFormat="0" applyFont="0" applyAlignment="0" applyProtection="0"/>
    <xf numFmtId="173" fontId="2" fillId="0" borderId="0"/>
    <xf numFmtId="172"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0" fontId="2" fillId="73" borderId="40" applyNumberFormat="0" applyFont="0" applyAlignment="0" applyProtection="0"/>
    <xf numFmtId="173"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0" fontId="2" fillId="73" borderId="40" applyNumberFormat="0" applyFont="0" applyAlignment="0" applyProtection="0"/>
    <xf numFmtId="173" fontId="2" fillId="0" borderId="0"/>
    <xf numFmtId="172" fontId="2" fillId="0" borderId="0"/>
    <xf numFmtId="172"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8" fillId="0" borderId="0">
      <alignment horizontal="left"/>
    </xf>
    <xf numFmtId="0" fontId="2" fillId="0" borderId="0"/>
    <xf numFmtId="0" fontId="2" fillId="0" borderId="0"/>
    <xf numFmtId="172" fontId="2" fillId="0" borderId="0"/>
    <xf numFmtId="3" fontId="2" fillId="74" borderId="2" applyFont="0">
      <alignment horizontal="right" vertical="center"/>
      <protection locked="0"/>
    </xf>
    <xf numFmtId="172" fontId="69" fillId="0" borderId="0"/>
    <xf numFmtId="0" fontId="69" fillId="0" borderId="0"/>
    <xf numFmtId="172"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2"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2"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3"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0" fontId="70" fillId="63" borderId="41" applyNumberFormat="0" applyAlignment="0" applyProtection="0"/>
    <xf numFmtId="0" fontId="12" fillId="0" borderId="0"/>
    <xf numFmtId="179" fontId="24" fillId="0" borderId="0" applyFont="0" applyFill="0" applyBorder="0" applyAlignment="0" applyProtection="0"/>
    <xf numFmtId="190"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4" fillId="0" borderId="0" applyFill="0" applyBorder="0" applyAlignment="0"/>
    <xf numFmtId="176"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172" fontId="2" fillId="0" borderId="0"/>
    <xf numFmtId="0" fontId="2" fillId="0" borderId="0"/>
    <xf numFmtId="172" fontId="2" fillId="0" borderId="0"/>
    <xf numFmtId="191"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92" fontId="2" fillId="69" borderId="2" applyFont="0">
      <alignment horizontal="right" vertical="center"/>
    </xf>
    <xf numFmtId="0" fontId="75" fillId="0" borderId="0"/>
    <xf numFmtId="0" fontId="12" fillId="0" borderId="0"/>
    <xf numFmtId="0" fontId="76" fillId="0" borderId="0"/>
    <xf numFmtId="0" fontId="76" fillId="0" borderId="0"/>
    <xf numFmtId="172" fontId="12" fillId="0" borderId="0"/>
    <xf numFmtId="172"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93" fontId="24" fillId="0" borderId="0" applyFill="0" applyBorder="0" applyAlignment="0"/>
    <xf numFmtId="194" fontId="24" fillId="0" borderId="0" applyFill="0" applyBorder="0" applyAlignment="0"/>
    <xf numFmtId="0" fontId="79" fillId="0" borderId="0">
      <alignment horizontal="center" vertical="top"/>
    </xf>
    <xf numFmtId="0" fontId="80" fillId="0" borderId="0" applyNumberFormat="0" applyFill="0" applyBorder="0" applyAlignment="0" applyProtection="0"/>
    <xf numFmtId="173" fontId="80" fillId="0" borderId="0" applyNumberFormat="0" applyFill="0" applyBorder="0" applyAlignment="0" applyProtection="0"/>
    <xf numFmtId="0"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2"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2"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3"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0" fontId="34" fillId="0" borderId="42" applyNumberFormat="0" applyFill="0" applyAlignment="0" applyProtection="0"/>
    <xf numFmtId="0" fontId="12" fillId="0" borderId="43"/>
    <xf numFmtId="189" fontId="68"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13" fillId="0" borderId="0" applyFont="0" applyFill="0" applyBorder="0" applyAlignment="0" applyProtection="0"/>
    <xf numFmtId="196"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165" fontId="85" fillId="0" borderId="0" applyFont="0" applyFill="0" applyBorder="0" applyAlignment="0" applyProtection="0"/>
    <xf numFmtId="167"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166" fontId="85" fillId="0" borderId="0" applyFont="0" applyFill="0" applyBorder="0" applyAlignment="0" applyProtection="0"/>
    <xf numFmtId="168" fontId="85" fillId="0" borderId="0" applyFont="0" applyFill="0" applyBorder="0" applyAlignment="0" applyProtection="0"/>
    <xf numFmtId="0" fontId="2" fillId="0" borderId="0"/>
  </cellStyleXfs>
  <cellXfs count="24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71"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171" fontId="3" fillId="0" borderId="8" xfId="0" applyNumberFormat="1" applyFont="1" applyFill="1" applyBorder="1" applyAlignment="1">
      <alignment horizontal="center" vertical="center" textRotation="90" wrapText="1"/>
    </xf>
    <xf numFmtId="171"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71" fontId="3" fillId="0" borderId="15" xfId="0" applyNumberFormat="1" applyFont="1" applyFill="1" applyBorder="1" applyAlignment="1">
      <alignment horizontal="center" vertical="center" textRotation="90" wrapText="1"/>
    </xf>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7" fontId="4" fillId="35" borderId="18" xfId="0" applyNumberFormat="1" applyFont="1" applyFill="1" applyBorder="1" applyAlignment="1">
      <alignment horizontal="center" vertical="center"/>
    </xf>
    <xf numFmtId="197"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7" fontId="3" fillId="0" borderId="2" xfId="0" applyNumberFormat="1" applyFont="1" applyBorder="1" applyAlignment="1" applyProtection="1">
      <alignment horizontal="center" vertical="center"/>
      <protection locked="0"/>
    </xf>
    <xf numFmtId="197"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7"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7" fontId="4" fillId="35" borderId="15" xfId="0" applyNumberFormat="1" applyFont="1" applyFill="1" applyBorder="1" applyAlignment="1">
      <alignment horizontal="center" vertical="center"/>
    </xf>
    <xf numFmtId="197" fontId="4" fillId="0" borderId="4" xfId="0" applyNumberFormat="1" applyFont="1" applyBorder="1" applyAlignment="1" applyProtection="1">
      <alignment horizontal="center" vertical="center" wrapText="1"/>
      <protection locked="0"/>
    </xf>
    <xf numFmtId="197" fontId="3" fillId="0" borderId="4" xfId="0" applyNumberFormat="1" applyFont="1" applyBorder="1" applyAlignment="1" applyProtection="1">
      <alignment horizontal="center"/>
      <protection locked="0"/>
    </xf>
    <xf numFmtId="197" fontId="3" fillId="0" borderId="4" xfId="0" applyNumberFormat="1" applyFont="1" applyBorder="1" applyProtection="1">
      <protection locked="0"/>
    </xf>
    <xf numFmtId="197" fontId="3" fillId="0" borderId="15" xfId="0" applyNumberFormat="1" applyFont="1" applyBorder="1" applyProtection="1">
      <protection locked="0"/>
    </xf>
    <xf numFmtId="197" fontId="3" fillId="0" borderId="18" xfId="0" applyNumberFormat="1" applyFont="1" applyBorder="1" applyProtection="1">
      <protection locked="0"/>
    </xf>
    <xf numFmtId="197" fontId="3" fillId="0" borderId="19" xfId="0" applyNumberFormat="1" applyFont="1" applyBorder="1" applyProtection="1">
      <protection locked="0"/>
    </xf>
    <xf numFmtId="197" fontId="3" fillId="35" borderId="18" xfId="0" applyNumberFormat="1" applyFont="1" applyFill="1" applyBorder="1"/>
    <xf numFmtId="197" fontId="3" fillId="35" borderId="19" xfId="0" applyNumberFormat="1" applyFont="1" applyFill="1" applyBorder="1"/>
    <xf numFmtId="197" fontId="10" fillId="35" borderId="2" xfId="0" applyNumberFormat="1" applyFont="1" applyFill="1" applyBorder="1" applyAlignment="1">
      <alignment vertical="center" wrapText="1"/>
    </xf>
    <xf numFmtId="197" fontId="10" fillId="35" borderId="15" xfId="0" applyNumberFormat="1" applyFont="1" applyFill="1" applyBorder="1" applyAlignment="1">
      <alignment vertical="center" wrapText="1"/>
    </xf>
    <xf numFmtId="197" fontId="10" fillId="35" borderId="2" xfId="0" applyNumberFormat="1" applyFont="1" applyFill="1" applyBorder="1" applyAlignment="1">
      <alignment horizontal="right" vertical="center" wrapText="1"/>
    </xf>
    <xf numFmtId="197" fontId="10" fillId="35" borderId="15" xfId="0" applyNumberFormat="1" applyFont="1" applyFill="1" applyBorder="1" applyAlignment="1">
      <alignment horizontal="right" vertical="center" wrapText="1"/>
    </xf>
    <xf numFmtId="197" fontId="10" fillId="35" borderId="18" xfId="0" applyNumberFormat="1" applyFont="1" applyFill="1" applyBorder="1" applyAlignment="1">
      <alignment horizontal="right" vertical="center" wrapText="1"/>
    </xf>
    <xf numFmtId="197" fontId="10" fillId="35" borderId="19" xfId="0" applyNumberFormat="1" applyFont="1" applyFill="1" applyBorder="1" applyAlignment="1">
      <alignment horizontal="right" vertical="center" wrapText="1"/>
    </xf>
    <xf numFmtId="197" fontId="10" fillId="0" borderId="2" xfId="0" applyNumberFormat="1" applyFont="1" applyBorder="1" applyAlignment="1" applyProtection="1">
      <alignment vertical="center" wrapText="1"/>
      <protection locked="0"/>
    </xf>
    <xf numFmtId="197" fontId="10" fillId="0" borderId="15" xfId="0" applyNumberFormat="1" applyFont="1" applyBorder="1" applyAlignment="1" applyProtection="1">
      <alignment vertical="center" wrapText="1"/>
      <protection locked="0"/>
    </xf>
    <xf numFmtId="197" fontId="10" fillId="0" borderId="2" xfId="0" applyNumberFormat="1" applyFont="1" applyBorder="1" applyAlignment="1" applyProtection="1">
      <alignment horizontal="center" vertical="center" wrapText="1"/>
      <protection locked="0"/>
    </xf>
    <xf numFmtId="197" fontId="10" fillId="0" borderId="15" xfId="0" applyNumberFormat="1" applyFont="1" applyBorder="1" applyAlignment="1" applyProtection="1">
      <alignment horizontal="center" vertical="center" wrapText="1"/>
      <protection locked="0"/>
    </xf>
    <xf numFmtId="197" fontId="3" fillId="35" borderId="2" xfId="0" applyNumberFormat="1" applyFont="1" applyFill="1" applyBorder="1"/>
    <xf numFmtId="197" fontId="3" fillId="0" borderId="1" xfId="0" applyNumberFormat="1" applyFont="1" applyBorder="1" applyProtection="1">
      <protection locked="0"/>
    </xf>
    <xf numFmtId="197" fontId="3" fillId="0" borderId="53" xfId="0" applyNumberFormat="1" applyFont="1" applyBorder="1" applyProtection="1">
      <protection locked="0"/>
    </xf>
    <xf numFmtId="197" fontId="10" fillId="35" borderId="8" xfId="0" applyNumberFormat="1" applyFont="1" applyFill="1" applyBorder="1" applyAlignment="1">
      <alignment horizontal="right" vertical="center" wrapText="1"/>
    </xf>
    <xf numFmtId="197" fontId="10" fillId="35" borderId="18" xfId="0" applyNumberFormat="1" applyFont="1" applyFill="1" applyBorder="1" applyAlignment="1">
      <alignment vertical="center" wrapText="1"/>
    </xf>
    <xf numFmtId="197" fontId="10" fillId="35" borderId="19" xfId="0" applyNumberFormat="1" applyFont="1" applyFill="1" applyBorder="1" applyAlignment="1">
      <alignment vertical="center" wrapText="1"/>
    </xf>
    <xf numFmtId="197" fontId="9" fillId="0" borderId="8" xfId="0" applyNumberFormat="1" applyFont="1" applyBorder="1" applyAlignment="1" applyProtection="1">
      <alignment horizontal="center" vertical="center" wrapText="1"/>
      <protection locked="0"/>
    </xf>
    <xf numFmtId="197" fontId="9" fillId="0" borderId="2" xfId="0" applyNumberFormat="1" applyFont="1" applyBorder="1" applyAlignment="1" applyProtection="1">
      <alignment horizontal="center" vertical="center" wrapText="1"/>
      <protection locked="0"/>
    </xf>
    <xf numFmtId="197" fontId="9" fillId="0" borderId="15" xfId="0" applyNumberFormat="1" applyFont="1" applyBorder="1" applyAlignment="1" applyProtection="1">
      <alignment horizontal="center" vertical="center" wrapText="1"/>
      <protection locked="0"/>
    </xf>
    <xf numFmtId="197" fontId="3" fillId="35" borderId="2" xfId="0" applyNumberFormat="1" applyFont="1" applyFill="1" applyBorder="1" applyAlignment="1">
      <alignment horizontal="center" vertical="center"/>
    </xf>
    <xf numFmtId="197" fontId="3" fillId="35" borderId="2" xfId="0" applyNumberFormat="1" applyFont="1" applyFill="1" applyBorder="1" applyAlignment="1">
      <alignment horizontal="center" vertical="center" wrapText="1"/>
    </xf>
    <xf numFmtId="197" fontId="3" fillId="35" borderId="15" xfId="0" applyNumberFormat="1" applyFont="1" applyFill="1" applyBorder="1" applyAlignment="1">
      <alignment horizontal="center" vertical="center"/>
    </xf>
    <xf numFmtId="197"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7" fontId="3" fillId="0" borderId="0" xfId="0" applyNumberFormat="1" applyFont="1"/>
    <xf numFmtId="173" fontId="13" fillId="36" borderId="0" xfId="15" applyBorder="1"/>
    <xf numFmtId="173" fontId="13" fillId="36" borderId="49" xfId="15" applyBorder="1"/>
    <xf numFmtId="0" fontId="3" fillId="0" borderId="18" xfId="0" applyFont="1" applyBorder="1" applyAlignment="1">
      <alignment horizontal="right" wrapText="1"/>
    </xf>
    <xf numFmtId="197" fontId="3" fillId="35" borderId="18" xfId="0" applyNumberFormat="1" applyFont="1" applyFill="1" applyBorder="1" applyAlignment="1">
      <alignment horizontal="center" vertical="center"/>
    </xf>
    <xf numFmtId="197" fontId="3" fillId="35" borderId="19" xfId="0" applyNumberFormat="1" applyFont="1" applyFill="1" applyBorder="1" applyAlignment="1">
      <alignment horizontal="center" vertical="center"/>
    </xf>
    <xf numFmtId="0" fontId="3" fillId="0" borderId="2" xfId="0" applyFont="1" applyBorder="1" applyAlignment="1">
      <alignment horizontal="center" vertical="center"/>
    </xf>
    <xf numFmtId="0" fontId="6" fillId="0" borderId="14" xfId="8" applyFont="1" applyFill="1" applyBorder="1" applyAlignment="1" applyProtection="1">
      <alignment horizontal="center" vertical="center"/>
    </xf>
    <xf numFmtId="0" fontId="3" fillId="0" borderId="15" xfId="0" applyFont="1" applyBorder="1" applyAlignment="1">
      <alignment horizontal="center" vertical="center" wrapText="1"/>
    </xf>
    <xf numFmtId="0" fontId="0" fillId="0" borderId="0" xfId="0" applyAlignment="1">
      <alignment horizontal="center" vertical="center"/>
    </xf>
    <xf numFmtId="0" fontId="3" fillId="0" borderId="12" xfId="0" applyNumberFormat="1" applyFont="1" applyBorder="1" applyAlignment="1">
      <alignment horizontal="center"/>
    </xf>
    <xf numFmtId="0" fontId="3" fillId="0" borderId="13" xfId="0" applyNumberFormat="1" applyFont="1" applyBorder="1" applyAlignment="1">
      <alignment horizontal="center"/>
    </xf>
    <xf numFmtId="0" fontId="3" fillId="0" borderId="4" xfId="0" applyFont="1" applyBorder="1" applyAlignment="1">
      <alignment horizontal="left"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7" fontId="3" fillId="3" borderId="9" xfId="0" applyNumberFormat="1" applyFont="1" applyFill="1" applyBorder="1" applyAlignment="1">
      <alignment horizontal="center"/>
    </xf>
    <xf numFmtId="197" fontId="3" fillId="3" borderId="24" xfId="0" applyNumberFormat="1" applyFont="1" applyFill="1" applyBorder="1" applyAlignment="1">
      <alignment horizontal="center"/>
    </xf>
    <xf numFmtId="197" fontId="3" fillId="3" borderId="46" xfId="0" applyNumberFormat="1" applyFont="1" applyFill="1" applyBorder="1" applyAlignment="1">
      <alignment horizontal="center"/>
    </xf>
    <xf numFmtId="197" fontId="3" fillId="3" borderId="49" xfId="0" applyNumberFormat="1" applyFont="1" applyFill="1" applyBorder="1" applyAlignment="1">
      <alignment horizontal="center"/>
    </xf>
    <xf numFmtId="197" fontId="3" fillId="3" borderId="44" xfId="0" applyNumberFormat="1" applyFont="1" applyFill="1" applyBorder="1" applyAlignment="1">
      <alignment horizontal="center"/>
    </xf>
    <xf numFmtId="197"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xf numFmtId="0" fontId="3" fillId="0" borderId="0" xfId="0" applyFont="1" applyFill="1" applyAlignment="1">
      <alignment horizontal="center"/>
    </xf>
    <xf numFmtId="14" fontId="6" fillId="0" borderId="0" xfId="8" applyNumberFormat="1" applyFont="1" applyFill="1" applyBorder="1" applyAlignment="1" applyProtection="1">
      <alignment horizontal="center"/>
    </xf>
  </cellXfs>
  <cellStyles count="20956">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28" sqref="B28"/>
    </sheetView>
  </sheetViews>
  <sheetFormatPr defaultRowHeight="15"/>
  <cols>
    <col min="1" max="1" width="9.7109375" style="121" bestFit="1" customWidth="1"/>
    <col min="2" max="2" width="128.7109375" style="92" bestFit="1" customWidth="1"/>
    <col min="3" max="3" width="39.42578125" customWidth="1"/>
  </cols>
  <sheetData>
    <row r="1" spans="1:3" s="1" customFormat="1">
      <c r="A1" s="119" t="s">
        <v>167</v>
      </c>
      <c r="B1" s="93" t="s">
        <v>128</v>
      </c>
      <c r="C1" s="90"/>
    </row>
    <row r="2" spans="1:3" s="94" customFormat="1">
      <c r="A2" s="120">
        <v>20</v>
      </c>
      <c r="B2" s="91" t="s">
        <v>131</v>
      </c>
    </row>
    <row r="3" spans="1:3" s="94" customFormat="1">
      <c r="A3" s="120">
        <v>21</v>
      </c>
      <c r="B3" s="91" t="s">
        <v>91</v>
      </c>
    </row>
    <row r="4" spans="1:3" s="94" customFormat="1">
      <c r="A4" s="120">
        <v>22</v>
      </c>
      <c r="B4" s="96" t="s">
        <v>147</v>
      </c>
    </row>
    <row r="5" spans="1:3" s="94" customFormat="1">
      <c r="A5" s="120">
        <v>23</v>
      </c>
      <c r="B5" s="96" t="s">
        <v>122</v>
      </c>
    </row>
    <row r="6" spans="1:3" s="94" customFormat="1">
      <c r="A6" s="120">
        <v>24</v>
      </c>
      <c r="B6" s="91" t="s">
        <v>145</v>
      </c>
    </row>
    <row r="7" spans="1:3" s="94" customFormat="1">
      <c r="A7" s="120">
        <v>25</v>
      </c>
      <c r="B7" s="95" t="s">
        <v>124</v>
      </c>
    </row>
    <row r="8" spans="1:3" s="94" customFormat="1">
      <c r="A8" s="120">
        <v>26</v>
      </c>
      <c r="B8" s="95" t="s">
        <v>126</v>
      </c>
    </row>
    <row r="9" spans="1:3" s="94" customFormat="1">
      <c r="A9" s="120">
        <v>27</v>
      </c>
      <c r="B9" s="95" t="s">
        <v>125</v>
      </c>
    </row>
    <row r="10" spans="1:3" s="1" customFormat="1">
      <c r="A10" s="122"/>
      <c r="B10" s="92"/>
      <c r="C10" s="90"/>
    </row>
    <row r="11" spans="1:3" s="1" customFormat="1" ht="45">
      <c r="A11" s="122"/>
      <c r="B11" s="102" t="s">
        <v>188</v>
      </c>
      <c r="C11" s="90"/>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34" sqref="B34:C34"/>
    </sheetView>
  </sheetViews>
  <sheetFormatPr defaultColWidth="43.5703125" defaultRowHeight="11.25"/>
  <cols>
    <col min="1" max="1" width="5.28515625" style="116" customWidth="1"/>
    <col min="2" max="2" width="73.85546875" style="117" customWidth="1"/>
    <col min="3" max="3" width="131.42578125" style="118" customWidth="1"/>
    <col min="4" max="5" width="10.28515625" style="114" customWidth="1"/>
    <col min="6" max="16384" width="43.5703125" style="114"/>
  </cols>
  <sheetData>
    <row r="1" spans="1:3" ht="12.75" thickTop="1" thickBot="1">
      <c r="A1" s="231" t="s">
        <v>159</v>
      </c>
      <c r="B1" s="232"/>
      <c r="C1" s="233"/>
    </row>
    <row r="2" spans="1:3" ht="26.25" customHeight="1">
      <c r="A2" s="115"/>
      <c r="B2" s="234" t="s">
        <v>160</v>
      </c>
      <c r="C2" s="234"/>
    </row>
    <row r="3" spans="1:3">
      <c r="A3" s="228" t="s">
        <v>176</v>
      </c>
      <c r="B3" s="229"/>
      <c r="C3" s="230"/>
    </row>
    <row r="4" spans="1:3">
      <c r="A4" s="115"/>
      <c r="B4" s="225" t="s">
        <v>129</v>
      </c>
      <c r="C4" s="226" t="s">
        <v>129</v>
      </c>
    </row>
    <row r="5" spans="1:3">
      <c r="A5" s="115"/>
      <c r="B5" s="225" t="s">
        <v>118</v>
      </c>
      <c r="C5" s="226" t="s">
        <v>118</v>
      </c>
    </row>
    <row r="6" spans="1:3">
      <c r="A6" s="115"/>
      <c r="B6" s="225" t="s">
        <v>139</v>
      </c>
      <c r="C6" s="226" t="s">
        <v>139</v>
      </c>
    </row>
    <row r="7" spans="1:3">
      <c r="A7" s="115"/>
      <c r="B7" s="225" t="s">
        <v>119</v>
      </c>
      <c r="C7" s="226" t="s">
        <v>119</v>
      </c>
    </row>
    <row r="8" spans="1:3">
      <c r="A8" s="115"/>
      <c r="B8" s="225" t="s">
        <v>120</v>
      </c>
      <c r="C8" s="226" t="s">
        <v>120</v>
      </c>
    </row>
    <row r="9" spans="1:3">
      <c r="A9" s="115"/>
      <c r="B9" s="225" t="s">
        <v>140</v>
      </c>
      <c r="C9" s="226" t="s">
        <v>140</v>
      </c>
    </row>
    <row r="10" spans="1:3">
      <c r="A10" s="228" t="s">
        <v>177</v>
      </c>
      <c r="B10" s="229"/>
      <c r="C10" s="230"/>
    </row>
    <row r="11" spans="1:3">
      <c r="A11" s="115"/>
      <c r="B11" s="225" t="s">
        <v>132</v>
      </c>
      <c r="C11" s="226" t="s">
        <v>132</v>
      </c>
    </row>
    <row r="12" spans="1:3">
      <c r="A12" s="115"/>
      <c r="B12" s="225" t="s">
        <v>141</v>
      </c>
      <c r="C12" s="226" t="s">
        <v>141</v>
      </c>
    </row>
    <row r="13" spans="1:3">
      <c r="A13" s="115"/>
      <c r="B13" s="225" t="s">
        <v>142</v>
      </c>
      <c r="C13" s="226" t="s">
        <v>142</v>
      </c>
    </row>
    <row r="14" spans="1:3">
      <c r="A14" s="115"/>
      <c r="B14" s="225" t="s">
        <v>133</v>
      </c>
      <c r="C14" s="226" t="s">
        <v>133</v>
      </c>
    </row>
    <row r="15" spans="1:3" ht="11.25" customHeight="1">
      <c r="A15" s="227" t="s">
        <v>179</v>
      </c>
      <c r="B15" s="227"/>
      <c r="C15" s="227"/>
    </row>
    <row r="16" spans="1:3">
      <c r="A16" s="115"/>
      <c r="B16" s="225" t="s">
        <v>123</v>
      </c>
      <c r="C16" s="226"/>
    </row>
    <row r="17" spans="1:3">
      <c r="A17" s="115"/>
      <c r="B17" s="235" t="s">
        <v>60</v>
      </c>
      <c r="C17" s="236"/>
    </row>
    <row r="18" spans="1:3">
      <c r="A18" s="115"/>
      <c r="B18" s="235" t="s">
        <v>59</v>
      </c>
      <c r="C18" s="236"/>
    </row>
    <row r="19" spans="1:3">
      <c r="A19" s="115"/>
      <c r="B19" s="235" t="s">
        <v>58</v>
      </c>
      <c r="C19" s="236"/>
    </row>
    <row r="20" spans="1:3">
      <c r="A20" s="115"/>
      <c r="B20" s="225" t="s">
        <v>61</v>
      </c>
      <c r="C20" s="226"/>
    </row>
    <row r="21" spans="1:3">
      <c r="A21" s="115"/>
      <c r="B21" s="225" t="s">
        <v>103</v>
      </c>
      <c r="C21" s="226"/>
    </row>
    <row r="22" spans="1:3">
      <c r="A22" s="115"/>
      <c r="B22" s="225" t="s">
        <v>190</v>
      </c>
      <c r="C22" s="226"/>
    </row>
    <row r="23" spans="1:3" ht="11.25" customHeight="1">
      <c r="A23" s="227" t="s">
        <v>180</v>
      </c>
      <c r="B23" s="227"/>
      <c r="C23" s="227"/>
    </row>
    <row r="24" spans="1:3" ht="33.75" customHeight="1">
      <c r="A24" s="115"/>
      <c r="B24" s="225" t="s">
        <v>161</v>
      </c>
      <c r="C24" s="226"/>
    </row>
    <row r="25" spans="1:3" ht="14.25" customHeight="1">
      <c r="A25" s="115"/>
      <c r="B25" s="225" t="s">
        <v>162</v>
      </c>
      <c r="C25" s="226"/>
    </row>
    <row r="26" spans="1:3">
      <c r="A26" s="227" t="s">
        <v>178</v>
      </c>
      <c r="B26" s="227"/>
      <c r="C26" s="227"/>
    </row>
    <row r="27" spans="1:3">
      <c r="A27" s="115"/>
      <c r="B27" s="225" t="s">
        <v>148</v>
      </c>
      <c r="C27" s="226"/>
    </row>
    <row r="28" spans="1:3">
      <c r="A28" s="115"/>
      <c r="B28" s="225" t="s">
        <v>149</v>
      </c>
      <c r="C28" s="226"/>
    </row>
    <row r="29" spans="1:3">
      <c r="A29" s="115"/>
      <c r="B29" s="225" t="s">
        <v>163</v>
      </c>
      <c r="C29" s="226"/>
    </row>
    <row r="30" spans="1:3" ht="11.25" customHeight="1">
      <c r="A30" s="227" t="s">
        <v>181</v>
      </c>
      <c r="B30" s="227"/>
      <c r="C30" s="227"/>
    </row>
    <row r="31" spans="1:3">
      <c r="A31" s="115"/>
      <c r="B31" s="225" t="s">
        <v>114</v>
      </c>
      <c r="C31" s="226"/>
    </row>
    <row r="32" spans="1:3" ht="21.75" customHeight="1">
      <c r="A32" s="115"/>
      <c r="B32" s="225" t="s">
        <v>109</v>
      </c>
      <c r="C32" s="226"/>
    </row>
    <row r="33" spans="1:3">
      <c r="A33" s="227" t="s">
        <v>182</v>
      </c>
      <c r="B33" s="227"/>
      <c r="C33" s="227"/>
    </row>
    <row r="34" spans="1:3">
      <c r="A34" s="115"/>
      <c r="B34" s="225" t="s">
        <v>164</v>
      </c>
      <c r="C34" s="226"/>
    </row>
    <row r="35" spans="1:3" ht="12">
      <c r="A35" s="115"/>
      <c r="B35" s="237" t="s">
        <v>189</v>
      </c>
      <c r="C35" s="238"/>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55"/>
  <sheetViews>
    <sheetView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B9" sqref="B9"/>
    </sheetView>
  </sheetViews>
  <sheetFormatPr defaultRowHeight="15"/>
  <cols>
    <col min="1" max="1" width="10.5703125" style="3" bestFit="1" customWidth="1"/>
    <col min="2" max="2" width="62.28515625" style="3" customWidth="1"/>
    <col min="3" max="3" width="29.7109375" style="3" customWidth="1"/>
    <col min="4" max="4" width="38.5703125" style="3" customWidth="1"/>
    <col min="5" max="5" width="29.57031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7" width="10.7109375" style="3" customWidth="1"/>
    <col min="18" max="18" width="12" style="3" customWidth="1"/>
    <col min="19" max="19" width="11.5703125" style="3" customWidth="1"/>
    <col min="20" max="20" width="13.7109375" style="3" customWidth="1"/>
  </cols>
  <sheetData>
    <row r="1" spans="1:20" ht="15.75">
      <c r="A1" s="7" t="s">
        <v>54</v>
      </c>
      <c r="B1" s="239" t="s">
        <v>218</v>
      </c>
    </row>
    <row r="2" spans="1:20" s="10" customFormat="1" ht="15.75" customHeight="1">
      <c r="A2" s="10" t="s">
        <v>55</v>
      </c>
      <c r="B2" s="240">
        <v>43830</v>
      </c>
    </row>
    <row r="3" spans="1:20">
      <c r="A3" s="66"/>
      <c r="B3" s="124"/>
      <c r="C3" s="42"/>
      <c r="D3" s="42"/>
      <c r="E3" s="11"/>
      <c r="F3" s="20"/>
    </row>
    <row r="4" spans="1:20" ht="15.75" thickBot="1">
      <c r="A4" s="126" t="s">
        <v>168</v>
      </c>
      <c r="B4" s="127" t="s">
        <v>130</v>
      </c>
      <c r="C4" s="42"/>
      <c r="D4" s="42"/>
      <c r="E4" s="11"/>
      <c r="F4" s="20"/>
    </row>
    <row r="5" spans="1:20" s="45" customFormat="1">
      <c r="A5" s="128"/>
      <c r="B5" s="129" t="s">
        <v>0</v>
      </c>
      <c r="C5" s="69" t="s">
        <v>1</v>
      </c>
      <c r="D5" s="70" t="s">
        <v>2</v>
      </c>
      <c r="E5" s="60" t="s">
        <v>3</v>
      </c>
      <c r="F5" s="60" t="s">
        <v>4</v>
      </c>
      <c r="G5" s="188" t="s">
        <v>5</v>
      </c>
      <c r="H5" s="188"/>
      <c r="I5" s="188"/>
      <c r="J5" s="188"/>
      <c r="K5" s="188"/>
      <c r="L5" s="188"/>
      <c r="M5" s="188"/>
      <c r="N5" s="188"/>
      <c r="O5" s="188"/>
      <c r="P5" s="188"/>
      <c r="Q5" s="188"/>
      <c r="R5" s="188"/>
      <c r="S5" s="188"/>
      <c r="T5" s="189"/>
    </row>
    <row r="6" spans="1:20" s="45" customFormat="1" ht="16.899999999999999" customHeight="1">
      <c r="A6" s="186"/>
      <c r="B6" s="190" t="s">
        <v>81</v>
      </c>
      <c r="C6" s="191" t="s">
        <v>80</v>
      </c>
      <c r="D6" s="191" t="s">
        <v>137</v>
      </c>
      <c r="E6" s="191" t="s">
        <v>74</v>
      </c>
      <c r="F6" s="191" t="s">
        <v>77</v>
      </c>
      <c r="G6" s="192" t="s">
        <v>76</v>
      </c>
      <c r="H6" s="193"/>
      <c r="I6" s="193"/>
      <c r="J6" s="193"/>
      <c r="K6" s="193"/>
      <c r="L6" s="193"/>
      <c r="M6" s="193"/>
      <c r="N6" s="193"/>
      <c r="O6" s="193"/>
      <c r="P6" s="193"/>
      <c r="Q6" s="193"/>
      <c r="R6" s="193"/>
      <c r="S6" s="193"/>
      <c r="T6" s="194"/>
    </row>
    <row r="7" spans="1:20" s="45" customFormat="1" ht="14.45" customHeight="1">
      <c r="A7" s="186"/>
      <c r="B7" s="190"/>
      <c r="C7" s="191"/>
      <c r="D7" s="191"/>
      <c r="E7" s="191"/>
      <c r="F7" s="191"/>
      <c r="G7" s="63">
        <v>1</v>
      </c>
      <c r="H7" s="6">
        <v>2</v>
      </c>
      <c r="I7" s="6">
        <v>3</v>
      </c>
      <c r="J7" s="6">
        <v>4</v>
      </c>
      <c r="K7" s="6">
        <v>5</v>
      </c>
      <c r="L7" s="6">
        <v>6.1</v>
      </c>
      <c r="M7" s="6">
        <v>6.2</v>
      </c>
      <c r="N7" s="6">
        <v>6</v>
      </c>
      <c r="O7" s="6">
        <v>7</v>
      </c>
      <c r="P7" s="6">
        <v>8</v>
      </c>
      <c r="Q7" s="6">
        <v>9</v>
      </c>
      <c r="R7" s="6">
        <v>10</v>
      </c>
      <c r="S7" s="6">
        <v>11</v>
      </c>
      <c r="T7" s="12">
        <v>12</v>
      </c>
    </row>
    <row r="8" spans="1:20" s="45" customFormat="1" ht="108">
      <c r="A8" s="186"/>
      <c r="B8" s="190"/>
      <c r="C8" s="191"/>
      <c r="D8" s="191"/>
      <c r="E8" s="191"/>
      <c r="F8" s="191"/>
      <c r="G8" s="61" t="s">
        <v>24</v>
      </c>
      <c r="H8" s="62" t="s">
        <v>25</v>
      </c>
      <c r="I8" s="62" t="s">
        <v>26</v>
      </c>
      <c r="J8" s="62" t="s">
        <v>27</v>
      </c>
      <c r="K8" s="62" t="s">
        <v>28</v>
      </c>
      <c r="L8" s="62" t="s">
        <v>29</v>
      </c>
      <c r="M8" s="62" t="s">
        <v>30</v>
      </c>
      <c r="N8" s="62" t="s">
        <v>31</v>
      </c>
      <c r="O8" s="62" t="s">
        <v>32</v>
      </c>
      <c r="P8" s="62" t="s">
        <v>33</v>
      </c>
      <c r="Q8" s="62" t="s">
        <v>34</v>
      </c>
      <c r="R8" s="62" t="s">
        <v>35</v>
      </c>
      <c r="S8" s="62" t="s">
        <v>36</v>
      </c>
      <c r="T8" s="71" t="s">
        <v>37</v>
      </c>
    </row>
    <row r="9" spans="1:20">
      <c r="A9" s="132"/>
      <c r="B9" s="133" t="s">
        <v>194</v>
      </c>
      <c r="C9" s="134">
        <v>86982.890509387013</v>
      </c>
      <c r="D9" s="134">
        <v>86982.890509387013</v>
      </c>
      <c r="E9" s="134">
        <v>87001.546100581007</v>
      </c>
      <c r="F9" s="135"/>
      <c r="G9" s="134">
        <v>47889.828909999997</v>
      </c>
      <c r="H9" s="134">
        <v>2983.2609796000179</v>
      </c>
      <c r="I9" s="134">
        <v>35859.925403759</v>
      </c>
      <c r="J9" s="134"/>
      <c r="K9" s="134"/>
      <c r="L9" s="134"/>
      <c r="M9" s="134"/>
      <c r="N9" s="134"/>
      <c r="O9" s="134">
        <v>34.887899422000004</v>
      </c>
      <c r="P9" s="134"/>
      <c r="Q9" s="134"/>
      <c r="R9" s="134"/>
      <c r="S9" s="134">
        <v>233.64290779999999</v>
      </c>
      <c r="T9" s="139">
        <f>SUM(G9:K9,N9:S9)</f>
        <v>87001.546100581007</v>
      </c>
    </row>
    <row r="10" spans="1:20">
      <c r="A10" s="132"/>
      <c r="B10" s="136" t="s">
        <v>195</v>
      </c>
      <c r="C10" s="134">
        <v>175925.83205999999</v>
      </c>
      <c r="D10" s="134">
        <v>175925.83205999999</v>
      </c>
      <c r="E10" s="134">
        <v>176057.5395704</v>
      </c>
      <c r="F10" s="135"/>
      <c r="G10" s="134"/>
      <c r="H10" s="134">
        <v>176057.5395704</v>
      </c>
      <c r="I10" s="134"/>
      <c r="J10" s="134"/>
      <c r="K10" s="134"/>
      <c r="L10" s="134"/>
      <c r="M10" s="134"/>
      <c r="N10" s="134"/>
      <c r="O10" s="134"/>
      <c r="P10" s="134"/>
      <c r="Q10" s="134"/>
      <c r="R10" s="134"/>
      <c r="S10" s="134"/>
      <c r="T10" s="139">
        <f t="shared" ref="T10:T22" si="0">SUM(G10:K10,N10:S10)</f>
        <v>176057.5395704</v>
      </c>
    </row>
    <row r="11" spans="1:20">
      <c r="A11" s="132"/>
      <c r="B11" s="133" t="s">
        <v>196</v>
      </c>
      <c r="C11" s="134">
        <v>21916.938910000001</v>
      </c>
      <c r="D11" s="134">
        <v>21916.938910000001</v>
      </c>
      <c r="E11" s="137">
        <v>21916.938910000004</v>
      </c>
      <c r="F11" s="135"/>
      <c r="G11" s="134"/>
      <c r="H11" s="134"/>
      <c r="I11" s="134"/>
      <c r="J11" s="134"/>
      <c r="K11" s="134">
        <v>21916.938910000004</v>
      </c>
      <c r="L11" s="134"/>
      <c r="M11" s="134"/>
      <c r="N11" s="134"/>
      <c r="O11" s="134"/>
      <c r="P11" s="134"/>
      <c r="Q11" s="134"/>
      <c r="R11" s="134"/>
      <c r="S11" s="134"/>
      <c r="T11" s="139">
        <f t="shared" si="0"/>
        <v>21916.938910000004</v>
      </c>
    </row>
    <row r="12" spans="1:20">
      <c r="A12" s="132"/>
      <c r="B12" s="133" t="s">
        <v>197</v>
      </c>
      <c r="C12" s="134">
        <v>234.09998000000002</v>
      </c>
      <c r="D12" s="134">
        <v>234.09998000000002</v>
      </c>
      <c r="E12" s="137">
        <v>251.52893</v>
      </c>
      <c r="F12" s="135"/>
      <c r="G12" s="134"/>
      <c r="H12" s="134"/>
      <c r="I12" s="134"/>
      <c r="J12" s="134"/>
      <c r="K12" s="134"/>
      <c r="L12" s="134"/>
      <c r="M12" s="134"/>
      <c r="N12" s="134"/>
      <c r="O12" s="134"/>
      <c r="P12" s="134"/>
      <c r="Q12" s="134">
        <v>251.52893</v>
      </c>
      <c r="R12" s="134"/>
      <c r="S12" s="134"/>
      <c r="T12" s="139">
        <f t="shared" si="0"/>
        <v>251.52893</v>
      </c>
    </row>
    <row r="13" spans="1:20">
      <c r="A13" s="132"/>
      <c r="B13" s="133" t="s">
        <v>198</v>
      </c>
      <c r="C13" s="134">
        <v>0</v>
      </c>
      <c r="D13" s="134">
        <v>6100</v>
      </c>
      <c r="E13" s="137">
        <v>6100</v>
      </c>
      <c r="F13" s="135"/>
      <c r="G13" s="134"/>
      <c r="H13" s="134"/>
      <c r="I13" s="134"/>
      <c r="J13" s="134"/>
      <c r="K13" s="134"/>
      <c r="L13" s="134"/>
      <c r="M13" s="134"/>
      <c r="N13" s="134"/>
      <c r="O13" s="134"/>
      <c r="P13" s="134"/>
      <c r="Q13" s="134">
        <v>6100</v>
      </c>
      <c r="R13" s="134"/>
      <c r="S13" s="134"/>
      <c r="T13" s="139">
        <f t="shared" si="0"/>
        <v>6100</v>
      </c>
    </row>
    <row r="14" spans="1:20">
      <c r="A14" s="132"/>
      <c r="B14" s="133" t="s">
        <v>199</v>
      </c>
      <c r="C14" s="134">
        <v>83489.28188061298</v>
      </c>
      <c r="D14" s="134">
        <v>83487.658050613012</v>
      </c>
      <c r="E14" s="137">
        <v>83234.758219363008</v>
      </c>
      <c r="F14" s="135"/>
      <c r="G14" s="134"/>
      <c r="H14" s="134"/>
      <c r="I14" s="134">
        <v>82414.861297989002</v>
      </c>
      <c r="J14" s="134"/>
      <c r="K14" s="134"/>
      <c r="L14" s="134"/>
      <c r="M14" s="134"/>
      <c r="N14" s="134"/>
      <c r="O14" s="134">
        <v>10.786388087999999</v>
      </c>
      <c r="P14" s="134"/>
      <c r="Q14" s="134"/>
      <c r="R14" s="134"/>
      <c r="S14" s="134">
        <v>809.11053328599996</v>
      </c>
      <c r="T14" s="139">
        <f t="shared" si="0"/>
        <v>83234.758219363008</v>
      </c>
    </row>
    <row r="15" spans="1:20">
      <c r="A15" s="132"/>
      <c r="B15" s="133" t="s">
        <v>200</v>
      </c>
      <c r="C15" s="134">
        <v>1070119.6262099999</v>
      </c>
      <c r="D15" s="134">
        <v>1070119.62622</v>
      </c>
      <c r="E15" s="137">
        <v>1057238.1620360741</v>
      </c>
      <c r="F15" s="135"/>
      <c r="G15" s="134"/>
      <c r="H15" s="134"/>
      <c r="I15" s="134"/>
      <c r="J15" s="134"/>
      <c r="K15" s="134"/>
      <c r="L15" s="134">
        <v>1089977.2730990001</v>
      </c>
      <c r="M15" s="134">
        <v>-37719.144471581996</v>
      </c>
      <c r="N15" s="134">
        <v>1052258.1286274181</v>
      </c>
      <c r="O15" s="134">
        <v>4980.0334086560006</v>
      </c>
      <c r="P15" s="134"/>
      <c r="Q15" s="134"/>
      <c r="R15" s="134"/>
      <c r="S15" s="134"/>
      <c r="T15" s="139">
        <f t="shared" si="0"/>
        <v>1057238.1620360741</v>
      </c>
    </row>
    <row r="16" spans="1:20">
      <c r="A16" s="132"/>
      <c r="B16" s="133" t="s">
        <v>201</v>
      </c>
      <c r="C16" s="134">
        <v>1552.6310900000001</v>
      </c>
      <c r="D16" s="134">
        <v>1552.6310900000001</v>
      </c>
      <c r="E16" s="137">
        <v>5293.1002600000002</v>
      </c>
      <c r="F16" s="135"/>
      <c r="G16" s="134"/>
      <c r="H16" s="134"/>
      <c r="I16" s="134"/>
      <c r="J16" s="134"/>
      <c r="K16" s="134"/>
      <c r="L16" s="134"/>
      <c r="M16" s="134"/>
      <c r="N16" s="134"/>
      <c r="O16" s="134"/>
      <c r="P16" s="134"/>
      <c r="Q16" s="134"/>
      <c r="R16" s="134"/>
      <c r="S16" s="134">
        <v>5293.1002600000002</v>
      </c>
      <c r="T16" s="139">
        <f t="shared" si="0"/>
        <v>5293.1002600000002</v>
      </c>
    </row>
    <row r="17" spans="1:20">
      <c r="A17" s="132"/>
      <c r="B17" s="133" t="s">
        <v>202</v>
      </c>
      <c r="C17" s="134">
        <v>6417.9209600000004</v>
      </c>
      <c r="D17" s="134">
        <v>5247.4829400000008</v>
      </c>
      <c r="E17" s="137">
        <v>5247.4829400000008</v>
      </c>
      <c r="F17" s="135"/>
      <c r="G17" s="134"/>
      <c r="H17" s="134"/>
      <c r="I17" s="134"/>
      <c r="J17" s="134"/>
      <c r="K17" s="134"/>
      <c r="L17" s="134"/>
      <c r="M17" s="134"/>
      <c r="N17" s="134"/>
      <c r="O17" s="134"/>
      <c r="P17" s="134"/>
      <c r="Q17" s="134"/>
      <c r="R17" s="134">
        <v>5247.4829400000008</v>
      </c>
      <c r="S17" s="134"/>
      <c r="T17" s="139">
        <f t="shared" si="0"/>
        <v>5247.4829400000008</v>
      </c>
    </row>
    <row r="18" spans="1:20">
      <c r="A18" s="132"/>
      <c r="B18" s="133" t="s">
        <v>203</v>
      </c>
      <c r="C18" s="134">
        <v>543.92792000000009</v>
      </c>
      <c r="D18" s="134">
        <v>543.92792000000009</v>
      </c>
      <c r="E18" s="137">
        <v>543.92792000000009</v>
      </c>
      <c r="F18" s="135"/>
      <c r="G18" s="134"/>
      <c r="H18" s="134"/>
      <c r="I18" s="134"/>
      <c r="J18" s="134"/>
      <c r="K18" s="134"/>
      <c r="L18" s="134"/>
      <c r="M18" s="134"/>
      <c r="N18" s="134"/>
      <c r="O18" s="134"/>
      <c r="P18" s="134"/>
      <c r="Q18" s="134"/>
      <c r="R18" s="134">
        <v>543.92792000000009</v>
      </c>
      <c r="S18" s="134"/>
      <c r="T18" s="139">
        <f t="shared" si="0"/>
        <v>543.92792000000009</v>
      </c>
    </row>
    <row r="19" spans="1:20">
      <c r="A19" s="132"/>
      <c r="B19" s="133" t="s">
        <v>204</v>
      </c>
      <c r="C19" s="134">
        <v>50997.764480000005</v>
      </c>
      <c r="D19" s="134">
        <v>50997.342980000001</v>
      </c>
      <c r="E19" s="137">
        <v>50997.342979999994</v>
      </c>
      <c r="F19" s="135"/>
      <c r="G19" s="134"/>
      <c r="H19" s="134"/>
      <c r="I19" s="134"/>
      <c r="J19" s="134"/>
      <c r="K19" s="134"/>
      <c r="L19" s="134"/>
      <c r="M19" s="134"/>
      <c r="N19" s="134"/>
      <c r="O19" s="134"/>
      <c r="P19" s="134"/>
      <c r="Q19" s="134"/>
      <c r="R19" s="134">
        <v>50997.342979999994</v>
      </c>
      <c r="S19" s="134"/>
      <c r="T19" s="139">
        <f t="shared" si="0"/>
        <v>50997.342979999994</v>
      </c>
    </row>
    <row r="20" spans="1:20">
      <c r="A20" s="132"/>
      <c r="B20" s="133" t="s">
        <v>205</v>
      </c>
      <c r="C20" s="134">
        <v>2870.9380200000001</v>
      </c>
      <c r="D20" s="134">
        <v>2870.9380200000001</v>
      </c>
      <c r="E20" s="137">
        <v>2870.9380200000001</v>
      </c>
      <c r="F20" s="135"/>
      <c r="G20" s="134"/>
      <c r="H20" s="134"/>
      <c r="I20" s="134"/>
      <c r="J20" s="134"/>
      <c r="K20" s="134"/>
      <c r="L20" s="134"/>
      <c r="M20" s="134"/>
      <c r="N20" s="134"/>
      <c r="O20" s="134"/>
      <c r="P20" s="134"/>
      <c r="Q20" s="134"/>
      <c r="R20" s="134">
        <v>2870.9380200000001</v>
      </c>
      <c r="S20" s="134"/>
      <c r="T20" s="139">
        <f t="shared" si="0"/>
        <v>2870.9380200000001</v>
      </c>
    </row>
    <row r="21" spans="1:20">
      <c r="A21" s="132"/>
      <c r="B21" s="138" t="s">
        <v>206</v>
      </c>
      <c r="C21" s="134"/>
      <c r="D21" s="134"/>
      <c r="E21" s="137">
        <v>460.92471999999998</v>
      </c>
      <c r="F21" s="135"/>
      <c r="G21" s="134"/>
      <c r="H21" s="134"/>
      <c r="I21" s="134"/>
      <c r="J21" s="134"/>
      <c r="K21" s="134"/>
      <c r="L21" s="134"/>
      <c r="M21" s="134"/>
      <c r="N21" s="134"/>
      <c r="O21" s="134"/>
      <c r="P21" s="134"/>
      <c r="Q21" s="134"/>
      <c r="R21" s="134"/>
      <c r="S21" s="134">
        <v>460.92471999999998</v>
      </c>
      <c r="T21" s="139">
        <f t="shared" si="0"/>
        <v>460.92471999999998</v>
      </c>
    </row>
    <row r="22" spans="1:20">
      <c r="A22" s="132"/>
      <c r="B22" s="138" t="s">
        <v>207</v>
      </c>
      <c r="C22" s="134">
        <v>10695.398529999997</v>
      </c>
      <c r="D22" s="134">
        <v>8203.0232199999973</v>
      </c>
      <c r="E22" s="137">
        <v>10122.522989371999</v>
      </c>
      <c r="F22" s="135"/>
      <c r="G22" s="134"/>
      <c r="H22" s="134"/>
      <c r="I22" s="134">
        <v>514.59373825199998</v>
      </c>
      <c r="J22" s="134"/>
      <c r="K22" s="134"/>
      <c r="L22" s="134"/>
      <c r="M22" s="134"/>
      <c r="N22" s="134"/>
      <c r="O22" s="134">
        <v>63.973227405999999</v>
      </c>
      <c r="P22" s="134">
        <v>69.554000000000002</v>
      </c>
      <c r="Q22" s="134"/>
      <c r="R22" s="134"/>
      <c r="S22" s="134">
        <v>9474.4020237139994</v>
      </c>
      <c r="T22" s="139">
        <f t="shared" si="0"/>
        <v>10122.522989371999</v>
      </c>
    </row>
    <row r="23" spans="1:20" ht="15.75" thickBot="1">
      <c r="A23" s="59"/>
      <c r="B23" s="97" t="s">
        <v>37</v>
      </c>
      <c r="C23" s="130">
        <f t="shared" ref="C23:T23" si="1">SUM(C9:C22)</f>
        <v>1511747.2505499995</v>
      </c>
      <c r="D23" s="130">
        <f t="shared" si="1"/>
        <v>1514182.3918999999</v>
      </c>
      <c r="E23" s="130">
        <f t="shared" si="1"/>
        <v>1507336.7135957901</v>
      </c>
      <c r="F23" s="130">
        <f t="shared" si="1"/>
        <v>0</v>
      </c>
      <c r="G23" s="130">
        <f t="shared" si="1"/>
        <v>47889.828909999997</v>
      </c>
      <c r="H23" s="130">
        <f t="shared" si="1"/>
        <v>179040.80055000001</v>
      </c>
      <c r="I23" s="130">
        <f t="shared" si="1"/>
        <v>118789.38044000001</v>
      </c>
      <c r="J23" s="130">
        <f t="shared" si="1"/>
        <v>0</v>
      </c>
      <c r="K23" s="130">
        <f t="shared" si="1"/>
        <v>21916.938910000004</v>
      </c>
      <c r="L23" s="130">
        <f t="shared" si="1"/>
        <v>1089977.2730990001</v>
      </c>
      <c r="M23" s="130">
        <f t="shared" si="1"/>
        <v>-37719.144471581996</v>
      </c>
      <c r="N23" s="130">
        <f t="shared" si="1"/>
        <v>1052258.1286274181</v>
      </c>
      <c r="O23" s="130">
        <f t="shared" si="1"/>
        <v>5089.6809235720002</v>
      </c>
      <c r="P23" s="130">
        <f t="shared" si="1"/>
        <v>69.554000000000002</v>
      </c>
      <c r="Q23" s="130">
        <f t="shared" si="1"/>
        <v>6351.5289300000004</v>
      </c>
      <c r="R23" s="130">
        <f t="shared" si="1"/>
        <v>59659.691859999999</v>
      </c>
      <c r="S23" s="130">
        <f t="shared" si="1"/>
        <v>16271.1804448</v>
      </c>
      <c r="T23" s="131">
        <f t="shared" si="1"/>
        <v>1507336.7135957901</v>
      </c>
    </row>
    <row r="24" spans="1:20" s="45" customFormat="1">
      <c r="A24" s="53"/>
      <c r="B24" s="60" t="s">
        <v>0</v>
      </c>
      <c r="C24" s="69" t="s">
        <v>1</v>
      </c>
      <c r="D24" s="70" t="s">
        <v>2</v>
      </c>
      <c r="E24" s="60" t="s">
        <v>3</v>
      </c>
      <c r="F24" s="60" t="s">
        <v>4</v>
      </c>
      <c r="G24" s="188" t="s">
        <v>5</v>
      </c>
      <c r="H24" s="188"/>
      <c r="I24" s="188"/>
      <c r="J24" s="188"/>
      <c r="K24" s="188"/>
      <c r="L24" s="188"/>
      <c r="M24" s="188"/>
      <c r="N24" s="188"/>
      <c r="O24" s="188"/>
      <c r="P24" s="189"/>
      <c r="Q24"/>
      <c r="R24"/>
      <c r="S24"/>
      <c r="T24"/>
    </row>
    <row r="25" spans="1:20" s="45" customFormat="1">
      <c r="A25" s="187"/>
      <c r="B25" s="195" t="s">
        <v>79</v>
      </c>
      <c r="C25" s="191" t="s">
        <v>78</v>
      </c>
      <c r="D25" s="191" t="s">
        <v>138</v>
      </c>
      <c r="E25" s="191" t="s">
        <v>74</v>
      </c>
      <c r="F25" s="191" t="s">
        <v>77</v>
      </c>
      <c r="G25" s="198" t="s">
        <v>76</v>
      </c>
      <c r="H25" s="198"/>
      <c r="I25" s="198"/>
      <c r="J25" s="198"/>
      <c r="K25" s="198"/>
      <c r="L25" s="198"/>
      <c r="M25" s="198"/>
      <c r="N25" s="198"/>
      <c r="O25" s="198"/>
      <c r="P25" s="199"/>
      <c r="Q25" s="3"/>
      <c r="R25" s="3"/>
      <c r="S25" s="3"/>
      <c r="T25" s="3"/>
    </row>
    <row r="26" spans="1:20" s="45" customFormat="1">
      <c r="A26" s="187"/>
      <c r="B26" s="196"/>
      <c r="C26" s="191"/>
      <c r="D26" s="191"/>
      <c r="E26" s="191"/>
      <c r="F26" s="191"/>
      <c r="G26" s="64">
        <v>13</v>
      </c>
      <c r="H26" s="65">
        <v>14</v>
      </c>
      <c r="I26" s="65">
        <v>15</v>
      </c>
      <c r="J26" s="65">
        <v>16</v>
      </c>
      <c r="K26" s="65">
        <v>17</v>
      </c>
      <c r="L26" s="65">
        <v>18</v>
      </c>
      <c r="M26" s="65">
        <v>19</v>
      </c>
      <c r="N26" s="65">
        <v>20</v>
      </c>
      <c r="O26" s="65">
        <v>21</v>
      </c>
      <c r="P26" s="73">
        <v>22</v>
      </c>
      <c r="Q26" s="3"/>
      <c r="R26" s="3"/>
      <c r="S26" s="3"/>
      <c r="T26" s="3"/>
    </row>
    <row r="27" spans="1:20" s="45" customFormat="1" ht="98.25">
      <c r="A27" s="187"/>
      <c r="B27" s="197"/>
      <c r="C27" s="191"/>
      <c r="D27" s="191"/>
      <c r="E27" s="191"/>
      <c r="F27" s="191"/>
      <c r="G27" s="61" t="s">
        <v>38</v>
      </c>
      <c r="H27" s="62" t="s">
        <v>39</v>
      </c>
      <c r="I27" s="62" t="s">
        <v>40</v>
      </c>
      <c r="J27" s="62" t="s">
        <v>41</v>
      </c>
      <c r="K27" s="62" t="s">
        <v>42</v>
      </c>
      <c r="L27" s="62" t="s">
        <v>43</v>
      </c>
      <c r="M27" s="62" t="s">
        <v>44</v>
      </c>
      <c r="N27" s="62" t="s">
        <v>11</v>
      </c>
      <c r="O27" s="62" t="s">
        <v>45</v>
      </c>
      <c r="P27" s="71" t="s">
        <v>46</v>
      </c>
      <c r="Q27" s="3"/>
      <c r="R27" s="3"/>
      <c r="S27" s="3"/>
      <c r="T27" s="3"/>
    </row>
    <row r="28" spans="1:20">
      <c r="A28" s="22"/>
      <c r="B28" s="67" t="s">
        <v>208</v>
      </c>
      <c r="C28" s="134">
        <v>70406.807671691</v>
      </c>
      <c r="D28" s="134">
        <v>70406.807671691</v>
      </c>
      <c r="E28" s="137">
        <v>69873.575622921999</v>
      </c>
      <c r="F28" s="140"/>
      <c r="G28" s="135">
        <v>69632.542971699993</v>
      </c>
      <c r="H28" s="135"/>
      <c r="I28" s="135"/>
      <c r="J28" s="135"/>
      <c r="K28" s="135"/>
      <c r="L28" s="135"/>
      <c r="M28" s="135"/>
      <c r="N28" s="135">
        <v>241.032651222</v>
      </c>
      <c r="O28" s="135"/>
      <c r="P28" s="139">
        <f t="shared" ref="P28:P36" si="2">SUM(G28:O28)</f>
        <v>69873.575622921999</v>
      </c>
    </row>
    <row r="29" spans="1:20" ht="25.5">
      <c r="A29" s="22"/>
      <c r="B29" s="185" t="s">
        <v>209</v>
      </c>
      <c r="C29" s="134">
        <v>1258.4062200000003</v>
      </c>
      <c r="D29" s="134">
        <v>1258.4062200000003</v>
      </c>
      <c r="E29" s="137">
        <v>45.919620000000002</v>
      </c>
      <c r="F29" s="135"/>
      <c r="G29" s="135"/>
      <c r="H29" s="135"/>
      <c r="I29" s="135"/>
      <c r="J29" s="135"/>
      <c r="K29" s="135"/>
      <c r="L29" s="135"/>
      <c r="M29" s="135"/>
      <c r="N29" s="135">
        <v>45.919620000000002</v>
      </c>
      <c r="O29" s="135"/>
      <c r="P29" s="139">
        <f t="shared" si="2"/>
        <v>45.919620000000002</v>
      </c>
    </row>
    <row r="30" spans="1:20">
      <c r="A30" s="22"/>
      <c r="B30" s="67" t="s">
        <v>210</v>
      </c>
      <c r="C30" s="134">
        <v>767296.52791000006</v>
      </c>
      <c r="D30" s="134">
        <v>771385.05555000005</v>
      </c>
      <c r="E30" s="137">
        <v>771414.59512775007</v>
      </c>
      <c r="F30" s="135"/>
      <c r="G30" s="135"/>
      <c r="H30" s="135">
        <v>228805.85930000001</v>
      </c>
      <c r="I30" s="135">
        <v>249365.37492440004</v>
      </c>
      <c r="J30" s="135">
        <v>287107.10889999999</v>
      </c>
      <c r="K30" s="135"/>
      <c r="L30" s="135"/>
      <c r="M30" s="135">
        <v>2223.228780118</v>
      </c>
      <c r="N30" s="135">
        <v>3913.023223232</v>
      </c>
      <c r="O30" s="135"/>
      <c r="P30" s="139">
        <f t="shared" si="2"/>
        <v>771414.59512775007</v>
      </c>
    </row>
    <row r="31" spans="1:20">
      <c r="A31" s="22"/>
      <c r="B31" s="23" t="s">
        <v>211</v>
      </c>
      <c r="C31" s="134">
        <v>406707.26792830892</v>
      </c>
      <c r="D31" s="134">
        <v>406707.26791830896</v>
      </c>
      <c r="E31" s="137">
        <v>408427.96991467301</v>
      </c>
      <c r="F31" s="135"/>
      <c r="G31" s="135"/>
      <c r="H31" s="135"/>
      <c r="I31" s="135"/>
      <c r="J31" s="135"/>
      <c r="K31" s="135"/>
      <c r="L31" s="135">
        <v>402440.562602252</v>
      </c>
      <c r="M31" s="135">
        <v>5987.4073124209999</v>
      </c>
      <c r="N31" s="135"/>
      <c r="O31" s="135"/>
      <c r="P31" s="139">
        <f t="shared" si="2"/>
        <v>408427.96991467301</v>
      </c>
    </row>
    <row r="32" spans="1:20">
      <c r="A32" s="22"/>
      <c r="B32" s="23" t="s">
        <v>212</v>
      </c>
      <c r="C32" s="134">
        <v>45313.84996</v>
      </c>
      <c r="D32" s="134">
        <v>45313.84996</v>
      </c>
      <c r="E32" s="137">
        <v>45302.454900696001</v>
      </c>
      <c r="F32" s="135"/>
      <c r="G32" s="135"/>
      <c r="H32" s="135"/>
      <c r="I32" s="135"/>
      <c r="J32" s="135"/>
      <c r="K32" s="135"/>
      <c r="L32" s="135"/>
      <c r="M32" s="135">
        <v>577.95490069599998</v>
      </c>
      <c r="N32" s="135"/>
      <c r="O32" s="135">
        <v>44724.5</v>
      </c>
      <c r="P32" s="139">
        <f t="shared" si="2"/>
        <v>45302.454900696001</v>
      </c>
    </row>
    <row r="33" spans="1:20">
      <c r="A33" s="22"/>
      <c r="B33" s="23" t="s">
        <v>213</v>
      </c>
      <c r="C33" s="134">
        <v>0</v>
      </c>
      <c r="D33" s="134">
        <v>0</v>
      </c>
      <c r="E33" s="137">
        <v>3740.4691699999998</v>
      </c>
      <c r="F33" s="135"/>
      <c r="G33" s="135"/>
      <c r="H33" s="135"/>
      <c r="I33" s="135"/>
      <c r="J33" s="135"/>
      <c r="K33" s="135"/>
      <c r="L33" s="135"/>
      <c r="M33" s="135"/>
      <c r="N33" s="135">
        <v>3740.4691699999998</v>
      </c>
      <c r="O33" s="135"/>
      <c r="P33" s="139">
        <f t="shared" si="2"/>
        <v>3740.4691699999998</v>
      </c>
    </row>
    <row r="34" spans="1:20">
      <c r="A34" s="22"/>
      <c r="B34" s="23" t="s">
        <v>11</v>
      </c>
      <c r="C34" s="134">
        <v>4376.8226800000002</v>
      </c>
      <c r="D34" s="134">
        <v>4111.8310299999994</v>
      </c>
      <c r="E34" s="137">
        <v>6252.1247523109996</v>
      </c>
      <c r="F34" s="135"/>
      <c r="G34" s="135"/>
      <c r="H34" s="135"/>
      <c r="I34" s="135"/>
      <c r="J34" s="135"/>
      <c r="K34" s="135"/>
      <c r="L34" s="135"/>
      <c r="M34" s="135">
        <v>9.5651767650000004</v>
      </c>
      <c r="N34" s="135">
        <v>6242.5595755459999</v>
      </c>
      <c r="O34" s="135"/>
      <c r="P34" s="139">
        <f t="shared" si="2"/>
        <v>6252.1247523109996</v>
      </c>
    </row>
    <row r="35" spans="1:20">
      <c r="A35" s="22"/>
      <c r="B35" s="23" t="s">
        <v>214</v>
      </c>
      <c r="C35" s="134">
        <v>429.68434000000002</v>
      </c>
      <c r="D35" s="134">
        <v>429.68434999999999</v>
      </c>
      <c r="E35" s="137">
        <v>1188.3543500000001</v>
      </c>
      <c r="F35" s="135"/>
      <c r="G35" s="135"/>
      <c r="H35" s="135"/>
      <c r="I35" s="135"/>
      <c r="J35" s="135"/>
      <c r="K35" s="135"/>
      <c r="L35" s="135"/>
      <c r="M35" s="135"/>
      <c r="N35" s="135">
        <v>1188.3543500000001</v>
      </c>
      <c r="O35" s="135"/>
      <c r="P35" s="139">
        <f t="shared" si="2"/>
        <v>1188.3543500000001</v>
      </c>
    </row>
    <row r="36" spans="1:20">
      <c r="A36" s="22"/>
      <c r="B36" s="23" t="s">
        <v>215</v>
      </c>
      <c r="C36" s="134">
        <v>1603.71558</v>
      </c>
      <c r="D36" s="134">
        <v>1603.71558</v>
      </c>
      <c r="E36" s="137">
        <v>1342.7215100000001</v>
      </c>
      <c r="F36" s="135"/>
      <c r="G36" s="135"/>
      <c r="H36" s="135"/>
      <c r="I36" s="135"/>
      <c r="J36" s="135"/>
      <c r="K36" s="135"/>
      <c r="L36" s="135"/>
      <c r="M36" s="135"/>
      <c r="N36" s="135">
        <v>1342.7215100000001</v>
      </c>
      <c r="O36" s="135"/>
      <c r="P36" s="139">
        <f t="shared" si="2"/>
        <v>1342.7215100000001</v>
      </c>
    </row>
    <row r="37" spans="1:20" ht="15.75" thickBot="1">
      <c r="A37" s="59"/>
      <c r="B37" s="98" t="s">
        <v>46</v>
      </c>
      <c r="C37" s="130">
        <f t="shared" ref="C37:P37" si="3">SUM(C28:C36)</f>
        <v>1297393.08229</v>
      </c>
      <c r="D37" s="130">
        <f t="shared" si="3"/>
        <v>1301216.6182800001</v>
      </c>
      <c r="E37" s="130">
        <f t="shared" si="3"/>
        <v>1307588.1849683521</v>
      </c>
      <c r="F37" s="130">
        <f t="shared" si="3"/>
        <v>0</v>
      </c>
      <c r="G37" s="130">
        <f t="shared" si="3"/>
        <v>69632.542971699993</v>
      </c>
      <c r="H37" s="130">
        <f t="shared" si="3"/>
        <v>228805.85930000001</v>
      </c>
      <c r="I37" s="130">
        <f t="shared" si="3"/>
        <v>249365.37492440004</v>
      </c>
      <c r="J37" s="130">
        <f t="shared" si="3"/>
        <v>287107.10889999999</v>
      </c>
      <c r="K37" s="130">
        <f t="shared" si="3"/>
        <v>0</v>
      </c>
      <c r="L37" s="130">
        <f t="shared" si="3"/>
        <v>402440.562602252</v>
      </c>
      <c r="M37" s="130">
        <f t="shared" si="3"/>
        <v>8798.1561700000002</v>
      </c>
      <c r="N37" s="130">
        <f t="shared" si="3"/>
        <v>16714.080099999999</v>
      </c>
      <c r="O37" s="130">
        <f t="shared" si="3"/>
        <v>44724.5</v>
      </c>
      <c r="P37" s="131">
        <f t="shared" si="3"/>
        <v>1307588.1849683521</v>
      </c>
    </row>
    <row r="38" spans="1:20" s="45" customFormat="1">
      <c r="A38" s="53"/>
      <c r="B38" s="60" t="s">
        <v>0</v>
      </c>
      <c r="C38" s="69" t="s">
        <v>1</v>
      </c>
      <c r="D38" s="70" t="s">
        <v>2</v>
      </c>
      <c r="E38" s="60" t="s">
        <v>3</v>
      </c>
      <c r="F38" s="60" t="s">
        <v>4</v>
      </c>
      <c r="G38" s="188" t="s">
        <v>5</v>
      </c>
      <c r="H38" s="188"/>
      <c r="I38" s="188"/>
      <c r="J38" s="188"/>
      <c r="K38" s="188"/>
      <c r="L38" s="188"/>
      <c r="M38" s="188"/>
      <c r="N38" s="189"/>
      <c r="O38"/>
      <c r="P38"/>
      <c r="Q38"/>
      <c r="R38"/>
      <c r="S38"/>
      <c r="T38"/>
    </row>
    <row r="39" spans="1:20" s="45" customFormat="1" ht="40.15" customHeight="1">
      <c r="A39" s="187"/>
      <c r="B39" s="195" t="s">
        <v>155</v>
      </c>
      <c r="C39" s="191" t="s">
        <v>78</v>
      </c>
      <c r="D39" s="191" t="s">
        <v>138</v>
      </c>
      <c r="E39" s="191" t="s">
        <v>74</v>
      </c>
      <c r="F39" s="191" t="s">
        <v>77</v>
      </c>
      <c r="G39" s="200" t="s">
        <v>76</v>
      </c>
      <c r="H39" s="201"/>
      <c r="I39" s="201"/>
      <c r="J39" s="201"/>
      <c r="K39" s="201"/>
      <c r="L39" s="201"/>
      <c r="M39" s="201"/>
      <c r="N39" s="202"/>
      <c r="O39"/>
      <c r="P39"/>
      <c r="Q39"/>
      <c r="R39"/>
      <c r="S39"/>
      <c r="T39"/>
    </row>
    <row r="40" spans="1:20" s="45" customFormat="1" ht="13.9" customHeight="1">
      <c r="A40" s="187"/>
      <c r="B40" s="196"/>
      <c r="C40" s="191"/>
      <c r="D40" s="191"/>
      <c r="E40" s="191"/>
      <c r="F40" s="191"/>
      <c r="G40" s="21">
        <v>23</v>
      </c>
      <c r="H40" s="21">
        <v>24</v>
      </c>
      <c r="I40" s="21">
        <v>25</v>
      </c>
      <c r="J40" s="21">
        <v>26</v>
      </c>
      <c r="K40" s="21">
        <v>27</v>
      </c>
      <c r="L40" s="21">
        <v>28</v>
      </c>
      <c r="M40" s="21">
        <v>29</v>
      </c>
      <c r="N40" s="72">
        <v>30</v>
      </c>
      <c r="O40" s="3"/>
      <c r="P40" s="66"/>
      <c r="Q40" s="66"/>
      <c r="R40" s="66"/>
      <c r="S40" s="3"/>
      <c r="T40" s="3"/>
    </row>
    <row r="41" spans="1:20" s="45" customFormat="1" ht="102" customHeight="1">
      <c r="A41" s="187"/>
      <c r="B41" s="197"/>
      <c r="C41" s="191"/>
      <c r="D41" s="191"/>
      <c r="E41" s="191"/>
      <c r="F41" s="191"/>
      <c r="G41" s="62" t="s">
        <v>47</v>
      </c>
      <c r="H41" s="62" t="s">
        <v>48</v>
      </c>
      <c r="I41" s="62" t="s">
        <v>49</v>
      </c>
      <c r="J41" s="62" t="s">
        <v>50</v>
      </c>
      <c r="K41" s="62" t="s">
        <v>51</v>
      </c>
      <c r="L41" s="62" t="s">
        <v>52</v>
      </c>
      <c r="M41" s="62" t="s">
        <v>6</v>
      </c>
      <c r="N41" s="71" t="s">
        <v>53</v>
      </c>
      <c r="O41" s="3"/>
      <c r="P41" s="66"/>
      <c r="Q41" s="66"/>
      <c r="R41" s="66"/>
      <c r="S41" s="3"/>
      <c r="T41" s="3"/>
    </row>
    <row r="42" spans="1:20">
      <c r="A42" s="22"/>
      <c r="B42" s="68" t="s">
        <v>216</v>
      </c>
      <c r="C42" s="141">
        <v>100351.375</v>
      </c>
      <c r="D42" s="142">
        <v>100351.375</v>
      </c>
      <c r="E42" s="142">
        <v>100351.37499</v>
      </c>
      <c r="F42" s="140"/>
      <c r="G42" s="135">
        <v>100351.37499</v>
      </c>
      <c r="H42" s="135"/>
      <c r="I42" s="135"/>
      <c r="J42" s="135"/>
      <c r="K42" s="135"/>
      <c r="L42" s="135"/>
      <c r="M42" s="135"/>
      <c r="N42" s="139">
        <f t="shared" ref="N42:N44" si="4">SUM(G42:M42)</f>
        <v>100351.37499</v>
      </c>
      <c r="P42" s="43"/>
      <c r="Q42" s="43"/>
      <c r="R42" s="43"/>
    </row>
    <row r="43" spans="1:20">
      <c r="A43" s="22"/>
      <c r="B43" s="68" t="s">
        <v>217</v>
      </c>
      <c r="C43" s="141">
        <v>51324.298820000004</v>
      </c>
      <c r="D43" s="142">
        <v>51324.298820000004</v>
      </c>
      <c r="E43" s="142">
        <v>51324.29883</v>
      </c>
      <c r="F43" s="142"/>
      <c r="G43" s="135"/>
      <c r="H43" s="135"/>
      <c r="I43" s="135"/>
      <c r="J43" s="135">
        <v>51324.29883</v>
      </c>
      <c r="K43" s="135"/>
      <c r="L43" s="135"/>
      <c r="M43" s="135"/>
      <c r="N43" s="139">
        <f t="shared" si="4"/>
        <v>51324.29883</v>
      </c>
    </row>
    <row r="44" spans="1:20">
      <c r="A44" s="22"/>
      <c r="B44" s="68" t="s">
        <v>52</v>
      </c>
      <c r="C44" s="141">
        <v>62678.494440000031</v>
      </c>
      <c r="D44" s="142">
        <v>61290.099800000025</v>
      </c>
      <c r="E44" s="142">
        <v>48072.854958999997</v>
      </c>
      <c r="F44" s="142"/>
      <c r="G44" s="135"/>
      <c r="H44" s="135"/>
      <c r="I44" s="135"/>
      <c r="J44" s="135"/>
      <c r="K44" s="135"/>
      <c r="L44" s="135">
        <v>48072.854958999997</v>
      </c>
      <c r="M44" s="135"/>
      <c r="N44" s="139">
        <f t="shared" si="4"/>
        <v>48072.854958999997</v>
      </c>
    </row>
    <row r="45" spans="1:20" ht="15.75" thickBot="1">
      <c r="A45" s="59"/>
      <c r="B45" s="98" t="s">
        <v>75</v>
      </c>
      <c r="C45" s="130">
        <f t="shared" ref="C45:N45" si="5">SUM(C42:C44)</f>
        <v>214354.16826000003</v>
      </c>
      <c r="D45" s="130">
        <f t="shared" si="5"/>
        <v>212965.77362000002</v>
      </c>
      <c r="E45" s="130">
        <f t="shared" si="5"/>
        <v>199748.52877899999</v>
      </c>
      <c r="F45" s="130">
        <f t="shared" si="5"/>
        <v>0</v>
      </c>
      <c r="G45" s="130">
        <f t="shared" si="5"/>
        <v>100351.37499</v>
      </c>
      <c r="H45" s="130">
        <f t="shared" si="5"/>
        <v>0</v>
      </c>
      <c r="I45" s="130">
        <f t="shared" si="5"/>
        <v>0</v>
      </c>
      <c r="J45" s="130">
        <f t="shared" si="5"/>
        <v>51324.29883</v>
      </c>
      <c r="K45" s="130">
        <f t="shared" si="5"/>
        <v>0</v>
      </c>
      <c r="L45" s="130">
        <f t="shared" si="5"/>
        <v>48072.854958999997</v>
      </c>
      <c r="M45" s="130">
        <f t="shared" si="5"/>
        <v>0</v>
      </c>
      <c r="N45" s="131">
        <f t="shared" si="5"/>
        <v>199748.52877899999</v>
      </c>
    </row>
    <row r="48" spans="1:20" s="4" customFormat="1">
      <c r="A48" s="11"/>
      <c r="B48" s="11"/>
      <c r="C48" s="11"/>
      <c r="D48" s="11"/>
      <c r="E48" s="11"/>
      <c r="F48" s="11"/>
      <c r="G48" s="11"/>
      <c r="H48" s="11"/>
      <c r="I48" s="11"/>
      <c r="J48" s="11"/>
      <c r="K48" s="11"/>
      <c r="L48" s="11"/>
      <c r="M48" s="11"/>
      <c r="N48" s="11"/>
      <c r="O48" s="11"/>
      <c r="P48" s="11"/>
      <c r="Q48" s="11"/>
      <c r="R48" s="11"/>
      <c r="S48" s="11"/>
      <c r="T48" s="11"/>
    </row>
    <row r="49" spans="1:20" s="4" customFormat="1">
      <c r="A49" s="11"/>
      <c r="B49" s="11"/>
      <c r="C49" s="11"/>
      <c r="D49" s="11"/>
      <c r="E49" s="11"/>
      <c r="F49" s="11"/>
      <c r="G49" s="11"/>
      <c r="H49" s="11"/>
      <c r="I49" s="11"/>
      <c r="J49" s="11"/>
      <c r="K49" s="11"/>
      <c r="L49" s="11"/>
      <c r="M49" s="11"/>
      <c r="N49" s="11"/>
      <c r="O49" s="11"/>
      <c r="P49" s="11"/>
      <c r="Q49" s="11"/>
      <c r="R49" s="11"/>
      <c r="S49" s="11"/>
      <c r="T49" s="11"/>
    </row>
    <row r="50" spans="1:20" s="4" customFormat="1">
      <c r="A50" s="11"/>
      <c r="B50" s="11"/>
      <c r="C50" s="11"/>
      <c r="D50" s="11"/>
      <c r="E50" s="11"/>
      <c r="F50" s="11"/>
      <c r="G50" s="11"/>
      <c r="H50" s="11"/>
      <c r="I50" s="11"/>
      <c r="J50" s="11"/>
      <c r="K50" s="11"/>
      <c r="L50" s="11"/>
      <c r="M50" s="11"/>
      <c r="N50" s="11"/>
      <c r="O50" s="11"/>
      <c r="P50" s="11"/>
      <c r="Q50" s="11"/>
      <c r="R50" s="11"/>
      <c r="S50" s="11"/>
      <c r="T50" s="11"/>
    </row>
    <row r="55" spans="1:20">
      <c r="P55" s="44"/>
    </row>
  </sheetData>
  <mergeCells count="24">
    <mergeCell ref="G25:P25"/>
    <mergeCell ref="G38:N38"/>
    <mergeCell ref="B39:B41"/>
    <mergeCell ref="C39:C41"/>
    <mergeCell ref="D39:D41"/>
    <mergeCell ref="E39:E41"/>
    <mergeCell ref="F39:F41"/>
    <mergeCell ref="G39:N39"/>
    <mergeCell ref="A6:A8"/>
    <mergeCell ref="A25:A27"/>
    <mergeCell ref="A39:A41"/>
    <mergeCell ref="G24:P24"/>
    <mergeCell ref="G5:T5"/>
    <mergeCell ref="B6:B8"/>
    <mergeCell ref="C6:C8"/>
    <mergeCell ref="D6:D8"/>
    <mergeCell ref="E6:E8"/>
    <mergeCell ref="F6:F8"/>
    <mergeCell ref="G6:T6"/>
    <mergeCell ref="B25:B27"/>
    <mergeCell ref="C25:C27"/>
    <mergeCell ref="D25:D27"/>
    <mergeCell ref="E25:E27"/>
    <mergeCell ref="F25:F27"/>
  </mergeCells>
  <pageMargins left="0.7" right="0.7" top="0.75" bottom="0.75" header="0.3" footer="0.3"/>
  <pageSetup paperSize="9" scale="54" orientation="landscape" horizontalDpi="4294967295" verticalDpi="4294967295"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8"/>
  <sheetViews>
    <sheetView workbookViewId="0">
      <pane xSplit="1" ySplit="6" topLeftCell="B7" activePane="bottomRight" state="frozen"/>
      <selection activeCell="L18" sqref="L18"/>
      <selection pane="topRight" activeCell="L18" sqref="L18"/>
      <selection pane="bottomLeft" activeCell="L18" sqref="L18"/>
      <selection pane="bottomRight" activeCell="B2" sqref="B2"/>
    </sheetView>
  </sheetViews>
  <sheetFormatPr defaultRowHeight="15"/>
  <cols>
    <col min="1" max="1" width="10.5703125" style="45"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31.28515625" style="3" customWidth="1"/>
  </cols>
  <sheetData>
    <row r="1" spans="1:8" ht="15.75">
      <c r="A1" s="7" t="s">
        <v>54</v>
      </c>
      <c r="B1" s="15" t="s">
        <v>218</v>
      </c>
    </row>
    <row r="2" spans="1:8" ht="15.75">
      <c r="A2" s="10" t="s">
        <v>55</v>
      </c>
      <c r="B2" s="240">
        <v>43830</v>
      </c>
      <c r="C2" s="10"/>
      <c r="D2" s="10"/>
      <c r="E2" s="10"/>
      <c r="F2" s="10"/>
      <c r="G2" s="10"/>
      <c r="H2" s="10"/>
    </row>
    <row r="3" spans="1:8" ht="15.75">
      <c r="A3" s="10"/>
      <c r="B3" s="10"/>
      <c r="C3" s="10"/>
      <c r="D3" s="10"/>
      <c r="E3" s="10"/>
      <c r="F3" s="10"/>
      <c r="G3" s="10"/>
      <c r="H3" s="10"/>
    </row>
    <row r="4" spans="1:8" ht="15.75" thickBot="1">
      <c r="A4" s="126" t="s">
        <v>169</v>
      </c>
      <c r="B4" s="16" t="s">
        <v>91</v>
      </c>
    </row>
    <row r="5" spans="1:8" ht="26.25" customHeight="1">
      <c r="A5" s="208"/>
      <c r="B5" s="203" t="s">
        <v>90</v>
      </c>
      <c r="C5" s="205" t="s">
        <v>134</v>
      </c>
      <c r="D5" s="203" t="s">
        <v>89</v>
      </c>
      <c r="E5" s="203"/>
      <c r="F5" s="203"/>
      <c r="G5" s="203"/>
      <c r="H5" s="206" t="s">
        <v>88</v>
      </c>
    </row>
    <row r="6" spans="1:8" ht="38.25">
      <c r="A6" s="209"/>
      <c r="B6" s="204"/>
      <c r="C6" s="195"/>
      <c r="D6" s="14" t="s">
        <v>87</v>
      </c>
      <c r="E6" s="14" t="s">
        <v>86</v>
      </c>
      <c r="F6" s="14" t="s">
        <v>85</v>
      </c>
      <c r="G6" s="14" t="s">
        <v>84</v>
      </c>
      <c r="H6" s="207"/>
    </row>
    <row r="7" spans="1:8" s="182" customFormat="1" ht="63.75" customHeight="1">
      <c r="A7" s="180">
        <v>1</v>
      </c>
      <c r="B7" s="21" t="s">
        <v>192</v>
      </c>
      <c r="C7" s="179" t="s">
        <v>83</v>
      </c>
      <c r="D7" s="179"/>
      <c r="E7" s="179"/>
      <c r="F7" s="179"/>
      <c r="G7" s="179" t="s">
        <v>82</v>
      </c>
      <c r="H7" s="181" t="s">
        <v>193</v>
      </c>
    </row>
    <row r="8" spans="1:8" ht="15.75">
      <c r="A8"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B2" sqref="B2"/>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24" t="s">
        <v>54</v>
      </c>
      <c r="B1" s="239" t="s">
        <v>218</v>
      </c>
    </row>
    <row r="2" spans="1:12" ht="15">
      <c r="A2" s="124" t="s">
        <v>55</v>
      </c>
      <c r="B2" s="240">
        <v>43830</v>
      </c>
    </row>
    <row r="3" spans="1:12">
      <c r="A3" s="66"/>
      <c r="B3" s="124"/>
    </row>
    <row r="4" spans="1:12" ht="13.5" thickBot="1">
      <c r="A4" s="125" t="s">
        <v>170</v>
      </c>
      <c r="B4" s="46" t="s">
        <v>147</v>
      </c>
      <c r="C4" s="28"/>
      <c r="D4" s="8"/>
      <c r="E4" s="8"/>
      <c r="F4" s="8"/>
      <c r="G4" s="8"/>
      <c r="H4" s="8"/>
      <c r="I4" s="8"/>
      <c r="J4" s="8"/>
      <c r="K4" s="8"/>
      <c r="L4" s="8"/>
    </row>
    <row r="5" spans="1:12">
      <c r="A5" s="123"/>
      <c r="B5" s="58"/>
      <c r="C5" s="183">
        <v>2019</v>
      </c>
      <c r="D5" s="183">
        <v>2018</v>
      </c>
      <c r="E5" s="184">
        <v>2017</v>
      </c>
      <c r="F5" s="8"/>
    </row>
    <row r="6" spans="1:12">
      <c r="A6" s="22">
        <v>1</v>
      </c>
      <c r="B6" s="5" t="s">
        <v>10</v>
      </c>
      <c r="C6" s="135">
        <v>533268.49</v>
      </c>
      <c r="D6" s="135">
        <v>202113.11859</v>
      </c>
      <c r="E6" s="143">
        <v>281628.50326000003</v>
      </c>
      <c r="F6" s="8"/>
    </row>
    <row r="7" spans="1:12">
      <c r="A7" s="22">
        <v>2</v>
      </c>
      <c r="B7" s="27" t="s">
        <v>121</v>
      </c>
      <c r="C7" s="135">
        <v>481679.4</v>
      </c>
      <c r="D7" s="135">
        <v>149650.986542</v>
      </c>
      <c r="E7" s="143">
        <v>238098.07</v>
      </c>
      <c r="F7" s="8"/>
    </row>
    <row r="8" spans="1:12">
      <c r="A8" s="22">
        <v>3</v>
      </c>
      <c r="B8" s="5" t="s">
        <v>143</v>
      </c>
      <c r="C8" s="135">
        <v>5</v>
      </c>
      <c r="D8" s="135">
        <v>4</v>
      </c>
      <c r="E8" s="143">
        <v>5</v>
      </c>
    </row>
    <row r="9" spans="1:12" ht="13.5" thickBot="1">
      <c r="A9" s="59">
        <v>4</v>
      </c>
      <c r="B9" s="56" t="s">
        <v>110</v>
      </c>
      <c r="C9" s="144">
        <v>481679.4</v>
      </c>
      <c r="D9" s="144">
        <v>158448.35</v>
      </c>
      <c r="E9" s="145">
        <v>238098.06508799997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B1" sqref="B1:B2"/>
    </sheetView>
  </sheetViews>
  <sheetFormatPr defaultColWidth="9.140625" defaultRowHeight="12.75"/>
  <cols>
    <col min="1" max="1" width="10.5703125" style="3" bestFit="1" customWidth="1"/>
    <col min="2" max="2" width="52.5703125" style="3" customWidth="1"/>
    <col min="3" max="5" width="11.85546875" style="3" customWidth="1"/>
    <col min="6" max="6" width="24.140625" style="3" customWidth="1"/>
    <col min="7" max="7" width="27.5703125" style="3" customWidth="1"/>
    <col min="8" max="16384" width="9.140625" style="3"/>
  </cols>
  <sheetData>
    <row r="1" spans="1:8">
      <c r="A1" s="3" t="s">
        <v>54</v>
      </c>
      <c r="B1" s="15" t="s">
        <v>218</v>
      </c>
    </row>
    <row r="2" spans="1:8" ht="15">
      <c r="A2" s="8" t="s">
        <v>55</v>
      </c>
      <c r="B2" s="240">
        <v>43830</v>
      </c>
      <c r="C2" s="8"/>
      <c r="D2" s="8"/>
      <c r="E2" s="8"/>
      <c r="F2" s="8"/>
      <c r="G2" s="8"/>
      <c r="H2" s="8"/>
    </row>
    <row r="3" spans="1:8">
      <c r="A3" s="8"/>
      <c r="B3" s="8"/>
      <c r="C3" s="8"/>
      <c r="D3" s="8"/>
      <c r="E3" s="8"/>
      <c r="F3" s="8"/>
      <c r="G3" s="8"/>
      <c r="H3" s="8"/>
    </row>
    <row r="4" spans="1:8" ht="13.5" thickBot="1">
      <c r="A4" s="125" t="s">
        <v>171</v>
      </c>
      <c r="B4" s="47" t="s">
        <v>122</v>
      </c>
      <c r="F4" s="8"/>
      <c r="G4" s="8"/>
      <c r="H4" s="8"/>
    </row>
    <row r="5" spans="1:8">
      <c r="A5" s="74"/>
      <c r="B5" s="58"/>
      <c r="C5" s="58" t="s">
        <v>0</v>
      </c>
      <c r="D5" s="58" t="s">
        <v>1</v>
      </c>
      <c r="E5" s="58" t="s">
        <v>2</v>
      </c>
      <c r="F5" s="58" t="s">
        <v>3</v>
      </c>
      <c r="G5" s="26" t="s">
        <v>4</v>
      </c>
      <c r="H5" s="8"/>
    </row>
    <row r="6" spans="1:8" s="11" customFormat="1" ht="89.25" customHeight="1">
      <c r="A6" s="99"/>
      <c r="B6" s="23"/>
      <c r="C6" s="89">
        <v>2019</v>
      </c>
      <c r="D6" s="89">
        <v>2018</v>
      </c>
      <c r="E6" s="89">
        <v>2017</v>
      </c>
      <c r="F6" s="65" t="s">
        <v>135</v>
      </c>
      <c r="G6" s="101" t="s">
        <v>136</v>
      </c>
      <c r="H6" s="100"/>
    </row>
    <row r="7" spans="1:8">
      <c r="A7" s="75">
        <v>1</v>
      </c>
      <c r="B7" s="5" t="s">
        <v>56</v>
      </c>
      <c r="C7" s="135">
        <v>51452462.20000001</v>
      </c>
      <c r="D7" s="135">
        <v>52147613.24000001</v>
      </c>
      <c r="E7" s="135">
        <v>51556855.920000002</v>
      </c>
      <c r="F7" s="210"/>
      <c r="G7" s="211"/>
      <c r="H7" s="8"/>
    </row>
    <row r="8" spans="1:8">
      <c r="A8" s="75">
        <v>2</v>
      </c>
      <c r="B8" s="48" t="s">
        <v>12</v>
      </c>
      <c r="C8" s="135">
        <v>23987023.819000002</v>
      </c>
      <c r="D8" s="135">
        <v>18008526.108900003</v>
      </c>
      <c r="E8" s="135">
        <v>11201549.433499999</v>
      </c>
      <c r="F8" s="212"/>
      <c r="G8" s="213"/>
    </row>
    <row r="9" spans="1:8">
      <c r="A9" s="75">
        <v>3</v>
      </c>
      <c r="B9" s="49" t="s">
        <v>144</v>
      </c>
      <c r="C9" s="135">
        <v>950470.78999999992</v>
      </c>
      <c r="D9" s="135">
        <v>123058.91999999993</v>
      </c>
      <c r="E9" s="135">
        <v>1035345.31</v>
      </c>
      <c r="F9" s="214"/>
      <c r="G9" s="215"/>
    </row>
    <row r="10" spans="1:8" ht="13.5" thickBot="1">
      <c r="A10" s="76">
        <v>4</v>
      </c>
      <c r="B10" s="77" t="s">
        <v>57</v>
      </c>
      <c r="C10" s="144">
        <f t="shared" ref="C10" si="0">SUM(C7:C8)-C9</f>
        <v>74489015.229000002</v>
      </c>
      <c r="D10" s="144">
        <f t="shared" ref="D10" si="1">SUM(D7:D8)-D9</f>
        <v>70033080.428900018</v>
      </c>
      <c r="E10" s="144">
        <f>SUM(E7:E8)-E9</f>
        <v>61723060.043499999</v>
      </c>
      <c r="F10" s="146">
        <f>SUMIF(C10:E10, "&gt;=0",C10:E10)/3</f>
        <v>68748385.233800009</v>
      </c>
      <c r="G10" s="147">
        <f>F10*15%/8%</f>
        <v>128903222.313375</v>
      </c>
    </row>
    <row r="11" spans="1:8">
      <c r="A11" s="24"/>
      <c r="B11" s="8"/>
      <c r="C11" s="8"/>
      <c r="D11" s="8"/>
      <c r="E11" s="8"/>
      <c r="F11" s="173"/>
    </row>
  </sheetData>
  <mergeCells count="1">
    <mergeCell ref="F7:G9"/>
  </mergeCells>
  <pageMargins left="0.7" right="0.7" top="0.75" bottom="0.75" header="0.3" footer="0.3"/>
  <pageSetup paperSize="9" orientation="portrait" r:id="rId1"/>
  <ignoredErrors>
    <ignoredError sqref="C10 E10" unlockedFormula="1"/>
    <ignoredError sqref="D10"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B1" sqref="B1:B2"/>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54</v>
      </c>
      <c r="B1" s="15" t="s">
        <v>218</v>
      </c>
    </row>
    <row r="2" spans="1:9" ht="15">
      <c r="A2" s="2" t="s">
        <v>55</v>
      </c>
      <c r="B2" s="240">
        <v>43830</v>
      </c>
    </row>
    <row r="3" spans="1:9">
      <c r="A3" s="2"/>
    </row>
    <row r="4" spans="1:9" ht="13.5" thickBot="1">
      <c r="A4" s="125" t="s">
        <v>172</v>
      </c>
      <c r="B4" s="30" t="s">
        <v>187</v>
      </c>
      <c r="D4" s="13"/>
      <c r="E4" s="13"/>
      <c r="F4" s="13"/>
    </row>
    <row r="5" spans="1:9" s="9" customFormat="1" ht="52.5" customHeight="1">
      <c r="A5" s="78"/>
      <c r="B5" s="79"/>
      <c r="C5" s="79"/>
      <c r="D5" s="87" t="s">
        <v>157</v>
      </c>
      <c r="E5" s="87" t="s">
        <v>158</v>
      </c>
      <c r="F5" s="88" t="s">
        <v>111</v>
      </c>
    </row>
    <row r="6" spans="1:9" ht="15" customHeight="1">
      <c r="A6" s="80">
        <v>1</v>
      </c>
      <c r="B6" s="216" t="s">
        <v>18</v>
      </c>
      <c r="C6" s="17" t="s">
        <v>15</v>
      </c>
      <c r="D6" s="154">
        <v>3</v>
      </c>
      <c r="E6" s="154">
        <v>2</v>
      </c>
      <c r="F6" s="155">
        <v>42</v>
      </c>
    </row>
    <row r="7" spans="1:9" ht="15" customHeight="1">
      <c r="A7" s="80">
        <v>2</v>
      </c>
      <c r="B7" s="216"/>
      <c r="C7" s="17" t="s">
        <v>117</v>
      </c>
      <c r="D7" s="148">
        <f>D8+D10+D12</f>
        <v>826073.02999999991</v>
      </c>
      <c r="E7" s="148">
        <f>E8+E10+E12</f>
        <v>47943.12</v>
      </c>
      <c r="F7" s="149">
        <f>F8+F10+F12</f>
        <v>3154361.69</v>
      </c>
    </row>
    <row r="8" spans="1:9" ht="15" customHeight="1">
      <c r="A8" s="80">
        <v>3</v>
      </c>
      <c r="B8" s="216"/>
      <c r="C8" s="31" t="s">
        <v>112</v>
      </c>
      <c r="D8" s="154">
        <v>823904.02999999991</v>
      </c>
      <c r="E8" s="154">
        <v>47943.12</v>
      </c>
      <c r="F8" s="155">
        <v>3123113.69</v>
      </c>
      <c r="G8" s="8"/>
      <c r="H8" s="8"/>
    </row>
    <row r="9" spans="1:9" ht="15" customHeight="1">
      <c r="A9" s="81">
        <v>4</v>
      </c>
      <c r="B9" s="216"/>
      <c r="C9" s="32" t="s">
        <v>16</v>
      </c>
      <c r="D9" s="154"/>
      <c r="E9" s="154">
        <v>23762.13</v>
      </c>
      <c r="F9" s="155"/>
      <c r="G9" s="8"/>
      <c r="H9" s="8"/>
    </row>
    <row r="10" spans="1:9" ht="30" customHeight="1">
      <c r="A10" s="81">
        <v>5</v>
      </c>
      <c r="B10" s="216"/>
      <c r="C10" s="31" t="s">
        <v>17</v>
      </c>
      <c r="D10" s="154"/>
      <c r="E10" s="154"/>
      <c r="F10" s="155"/>
    </row>
    <row r="11" spans="1:9" ht="15" customHeight="1">
      <c r="A11" s="81">
        <v>6</v>
      </c>
      <c r="B11" s="216"/>
      <c r="C11" s="32" t="s">
        <v>16</v>
      </c>
      <c r="D11" s="154"/>
      <c r="E11" s="154"/>
      <c r="F11" s="155"/>
    </row>
    <row r="12" spans="1:9" ht="15" customHeight="1">
      <c r="A12" s="81">
        <v>7</v>
      </c>
      <c r="B12" s="216"/>
      <c r="C12" s="31" t="s">
        <v>146</v>
      </c>
      <c r="D12" s="154">
        <v>2169</v>
      </c>
      <c r="E12" s="154"/>
      <c r="F12" s="155">
        <v>31248</v>
      </c>
    </row>
    <row r="13" spans="1:9" ht="15" customHeight="1">
      <c r="A13" s="81">
        <v>8</v>
      </c>
      <c r="B13" s="216"/>
      <c r="C13" s="32" t="s">
        <v>16</v>
      </c>
      <c r="D13" s="154"/>
      <c r="E13" s="154"/>
      <c r="F13" s="155"/>
    </row>
    <row r="14" spans="1:9" ht="15" customHeight="1">
      <c r="A14" s="81">
        <v>9</v>
      </c>
      <c r="B14" s="216" t="s">
        <v>165</v>
      </c>
      <c r="C14" s="17" t="s">
        <v>15</v>
      </c>
      <c r="D14" s="156"/>
      <c r="E14" s="156"/>
      <c r="F14" s="157"/>
      <c r="I14" s="18"/>
    </row>
    <row r="15" spans="1:9" ht="15" customHeight="1">
      <c r="A15" s="81">
        <v>10</v>
      </c>
      <c r="B15" s="216"/>
      <c r="C15" s="17" t="s">
        <v>166</v>
      </c>
      <c r="D15" s="150">
        <f>D16+D18+D20</f>
        <v>0</v>
      </c>
      <c r="E15" s="150">
        <f>E16+E18+E20</f>
        <v>0</v>
      </c>
      <c r="F15" s="151">
        <f>F16+F18+F20</f>
        <v>0</v>
      </c>
    </row>
    <row r="16" spans="1:9" ht="15" customHeight="1">
      <c r="A16" s="81">
        <v>11</v>
      </c>
      <c r="B16" s="216"/>
      <c r="C16" s="31" t="s">
        <v>113</v>
      </c>
      <c r="D16" s="156"/>
      <c r="E16" s="156"/>
      <c r="F16" s="157"/>
    </row>
    <row r="17" spans="1:6" ht="15" customHeight="1">
      <c r="A17" s="81">
        <v>12</v>
      </c>
      <c r="B17" s="216"/>
      <c r="C17" s="32" t="s">
        <v>16</v>
      </c>
      <c r="D17" s="154"/>
      <c r="E17" s="154"/>
      <c r="F17" s="155"/>
    </row>
    <row r="18" spans="1:6" ht="30" customHeight="1">
      <c r="A18" s="81">
        <v>13</v>
      </c>
      <c r="B18" s="216"/>
      <c r="C18" s="31" t="s">
        <v>17</v>
      </c>
      <c r="D18" s="156"/>
      <c r="E18" s="156"/>
      <c r="F18" s="157"/>
    </row>
    <row r="19" spans="1:6" ht="15" customHeight="1">
      <c r="A19" s="81">
        <v>14</v>
      </c>
      <c r="B19" s="216"/>
      <c r="C19" s="32" t="s">
        <v>16</v>
      </c>
      <c r="D19" s="156"/>
      <c r="E19" s="156"/>
      <c r="F19" s="157"/>
    </row>
    <row r="20" spans="1:6" ht="15" customHeight="1">
      <c r="A20" s="81">
        <v>15</v>
      </c>
      <c r="B20" s="216"/>
      <c r="C20" s="31" t="s">
        <v>146</v>
      </c>
      <c r="D20" s="156"/>
      <c r="E20" s="156"/>
      <c r="F20" s="157"/>
    </row>
    <row r="21" spans="1:6" ht="15" customHeight="1">
      <c r="A21" s="81">
        <v>16</v>
      </c>
      <c r="B21" s="216"/>
      <c r="C21" s="32" t="s">
        <v>16</v>
      </c>
      <c r="D21" s="156"/>
      <c r="E21" s="156"/>
      <c r="F21" s="157"/>
    </row>
    <row r="22" spans="1:6" ht="15" customHeight="1" thickBot="1">
      <c r="A22" s="82">
        <v>17</v>
      </c>
      <c r="B22" s="217" t="s">
        <v>116</v>
      </c>
      <c r="C22" s="217"/>
      <c r="D22" s="152">
        <f>D7+D15</f>
        <v>826073.02999999991</v>
      </c>
      <c r="E22" s="152">
        <f>E7+E15</f>
        <v>47943.12</v>
      </c>
      <c r="F22" s="153">
        <f>F7+F15</f>
        <v>3154361.69</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 sqref="B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c r="B1" s="15" t="s">
        <v>218</v>
      </c>
    </row>
    <row r="2" spans="1:12" ht="15">
      <c r="A2" s="3" t="s">
        <v>55</v>
      </c>
      <c r="B2" s="240">
        <v>43830</v>
      </c>
      <c r="C2" s="33"/>
      <c r="D2" s="33"/>
      <c r="E2" s="33"/>
      <c r="F2" s="33"/>
      <c r="G2" s="33"/>
      <c r="H2" s="33"/>
      <c r="I2" s="33"/>
      <c r="J2" s="33"/>
      <c r="K2" s="33"/>
      <c r="L2" s="33"/>
    </row>
    <row r="3" spans="1:12">
      <c r="B3" s="33"/>
      <c r="C3" s="33"/>
      <c r="D3" s="33"/>
      <c r="E3" s="33"/>
      <c r="F3" s="33"/>
      <c r="G3" s="33"/>
      <c r="H3" s="33"/>
      <c r="I3" s="33"/>
      <c r="J3" s="33"/>
      <c r="K3" s="33"/>
      <c r="L3" s="33"/>
    </row>
    <row r="4" spans="1:12" ht="13.5" thickBot="1">
      <c r="A4" s="125" t="s">
        <v>173</v>
      </c>
      <c r="B4" s="33" t="s">
        <v>124</v>
      </c>
      <c r="C4" s="34"/>
      <c r="D4" s="34"/>
      <c r="E4" s="34"/>
      <c r="F4" s="34"/>
      <c r="G4" s="34"/>
      <c r="H4" s="34"/>
      <c r="I4" s="34"/>
      <c r="J4" s="34"/>
      <c r="K4" s="34"/>
      <c r="L4" s="34"/>
    </row>
    <row r="5" spans="1:12" ht="28.5">
      <c r="A5" s="25"/>
      <c r="B5" s="58"/>
      <c r="C5" s="104" t="s">
        <v>157</v>
      </c>
      <c r="D5" s="104" t="s">
        <v>158</v>
      </c>
      <c r="E5" s="105" t="s">
        <v>127</v>
      </c>
      <c r="F5" s="34"/>
      <c r="G5" s="34"/>
      <c r="H5" s="34"/>
      <c r="I5" s="34"/>
      <c r="J5" s="34"/>
      <c r="K5" s="34"/>
      <c r="L5" s="34"/>
    </row>
    <row r="6" spans="1:12">
      <c r="A6" s="218" t="s">
        <v>19</v>
      </c>
      <c r="B6" s="107" t="s">
        <v>15</v>
      </c>
      <c r="C6" s="135"/>
      <c r="D6" s="135"/>
      <c r="E6" s="143"/>
      <c r="F6" s="34"/>
      <c r="G6" s="34"/>
      <c r="H6" s="34"/>
      <c r="I6" s="34"/>
      <c r="J6" s="34"/>
      <c r="K6" s="34"/>
      <c r="L6" s="34"/>
    </row>
    <row r="7" spans="1:12" ht="14.25">
      <c r="A7" s="218"/>
      <c r="B7" s="106" t="s">
        <v>115</v>
      </c>
      <c r="C7" s="135"/>
      <c r="D7" s="135"/>
      <c r="E7" s="143"/>
      <c r="F7" s="34"/>
      <c r="G7" s="34"/>
      <c r="H7" s="34"/>
      <c r="I7" s="34"/>
      <c r="J7" s="34"/>
      <c r="K7" s="34"/>
      <c r="L7" s="34"/>
    </row>
    <row r="8" spans="1:12" ht="14.25">
      <c r="A8" s="218" t="s">
        <v>73</v>
      </c>
      <c r="B8" s="106" t="s">
        <v>15</v>
      </c>
      <c r="C8" s="135"/>
      <c r="D8" s="135"/>
      <c r="E8" s="143"/>
      <c r="F8" s="34"/>
      <c r="G8" s="34"/>
      <c r="H8" s="34"/>
      <c r="I8" s="34"/>
      <c r="J8" s="34"/>
      <c r="K8" s="34"/>
      <c r="L8" s="34"/>
    </row>
    <row r="9" spans="1:12" ht="14.25">
      <c r="A9" s="218"/>
      <c r="B9" s="106" t="s">
        <v>13</v>
      </c>
      <c r="C9" s="158">
        <f>C10+C11+C12+C13</f>
        <v>0</v>
      </c>
      <c r="D9" s="158">
        <f>D10+D11+D12+D13</f>
        <v>0</v>
      </c>
      <c r="E9" s="158">
        <f>E10+E11+E12+E13</f>
        <v>0</v>
      </c>
      <c r="F9" s="34"/>
      <c r="G9" s="34"/>
      <c r="H9" s="34"/>
      <c r="I9" s="34"/>
      <c r="J9" s="34"/>
      <c r="K9" s="34"/>
      <c r="L9" s="34"/>
    </row>
    <row r="10" spans="1:12" ht="14.25">
      <c r="A10" s="218"/>
      <c r="B10" s="108" t="s">
        <v>20</v>
      </c>
      <c r="C10" s="135"/>
      <c r="D10" s="135"/>
      <c r="E10" s="143"/>
      <c r="F10" s="34"/>
      <c r="G10" s="34"/>
      <c r="H10" s="34"/>
      <c r="I10" s="34"/>
      <c r="J10" s="34"/>
      <c r="K10" s="34"/>
      <c r="L10" s="34"/>
    </row>
    <row r="11" spans="1:12" ht="14.25">
      <c r="A11" s="218"/>
      <c r="B11" s="108" t="s">
        <v>152</v>
      </c>
      <c r="C11" s="135"/>
      <c r="D11" s="135"/>
      <c r="E11" s="143"/>
      <c r="F11" s="34"/>
      <c r="G11" s="34"/>
      <c r="H11" s="34"/>
      <c r="I11" s="34"/>
      <c r="J11" s="34"/>
      <c r="K11" s="34"/>
      <c r="L11" s="34"/>
    </row>
    <row r="12" spans="1:12" ht="28.5">
      <c r="A12" s="218"/>
      <c r="B12" s="108" t="s">
        <v>153</v>
      </c>
      <c r="C12" s="135"/>
      <c r="D12" s="135"/>
      <c r="E12" s="143"/>
      <c r="F12" s="34"/>
      <c r="G12" s="34"/>
      <c r="H12" s="34"/>
      <c r="I12" s="34"/>
      <c r="J12" s="34"/>
      <c r="K12" s="34"/>
      <c r="L12" s="34"/>
    </row>
    <row r="13" spans="1:12" ht="14.25">
      <c r="A13" s="218"/>
      <c r="B13" s="108" t="s">
        <v>154</v>
      </c>
      <c r="C13" s="135"/>
      <c r="D13" s="135"/>
      <c r="E13" s="143"/>
      <c r="F13" s="34"/>
      <c r="G13" s="34"/>
      <c r="H13" s="34"/>
      <c r="I13" s="34"/>
      <c r="J13" s="34"/>
      <c r="K13" s="34"/>
      <c r="L13" s="34"/>
    </row>
    <row r="14" spans="1:12" ht="14.25">
      <c r="A14" s="218" t="s">
        <v>156</v>
      </c>
      <c r="B14" s="106" t="s">
        <v>15</v>
      </c>
      <c r="C14" s="135"/>
      <c r="D14" s="135"/>
      <c r="E14" s="143"/>
      <c r="F14" s="34"/>
      <c r="G14" s="34"/>
      <c r="H14" s="34"/>
      <c r="I14" s="34"/>
      <c r="J14" s="34"/>
      <c r="K14" s="34"/>
      <c r="L14" s="34"/>
    </row>
    <row r="15" spans="1:12" ht="14.25">
      <c r="A15" s="218"/>
      <c r="B15" s="106" t="s">
        <v>13</v>
      </c>
      <c r="C15" s="158">
        <f>C16+C17+C18+C19</f>
        <v>0</v>
      </c>
      <c r="D15" s="158">
        <f>D16+D17+D18+D19</f>
        <v>0</v>
      </c>
      <c r="E15" s="158">
        <f>E16+E17+E18+E19</f>
        <v>0</v>
      </c>
      <c r="F15" s="34"/>
      <c r="G15" s="34"/>
      <c r="H15" s="34"/>
      <c r="I15" s="34"/>
      <c r="J15" s="34"/>
      <c r="K15" s="34"/>
      <c r="L15" s="34"/>
    </row>
    <row r="16" spans="1:12" ht="14.25">
      <c r="A16" s="218"/>
      <c r="B16" s="108" t="s">
        <v>20</v>
      </c>
      <c r="C16" s="135"/>
      <c r="D16" s="135"/>
      <c r="E16" s="143"/>
      <c r="F16" s="34"/>
      <c r="G16" s="34"/>
      <c r="H16" s="34"/>
      <c r="I16" s="34"/>
      <c r="J16" s="34"/>
      <c r="K16" s="34"/>
      <c r="L16" s="34"/>
    </row>
    <row r="17" spans="1:12" ht="14.25">
      <c r="A17" s="219"/>
      <c r="B17" s="112" t="s">
        <v>152</v>
      </c>
      <c r="C17" s="159"/>
      <c r="D17" s="159"/>
      <c r="E17" s="160"/>
      <c r="F17" s="34"/>
      <c r="G17" s="34"/>
      <c r="H17" s="34"/>
      <c r="I17" s="34"/>
      <c r="J17" s="34"/>
      <c r="K17" s="34"/>
      <c r="L17" s="34"/>
    </row>
    <row r="18" spans="1:12" ht="28.5">
      <c r="A18" s="219"/>
      <c r="B18" s="112" t="s">
        <v>153</v>
      </c>
      <c r="C18" s="159"/>
      <c r="D18" s="159"/>
      <c r="E18" s="160"/>
      <c r="F18" s="34"/>
      <c r="G18" s="34"/>
      <c r="H18" s="34"/>
      <c r="I18" s="34"/>
      <c r="J18" s="34"/>
      <c r="K18" s="34"/>
      <c r="L18" s="34"/>
    </row>
    <row r="19" spans="1:12" ht="15" thickBot="1">
      <c r="A19" s="220"/>
      <c r="B19" s="109" t="s">
        <v>154</v>
      </c>
      <c r="C19" s="144"/>
      <c r="D19" s="144"/>
      <c r="E19" s="145"/>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c r="B1" s="15" t="s">
        <v>218</v>
      </c>
    </row>
    <row r="2" spans="1:7" ht="15">
      <c r="A2" s="3" t="s">
        <v>55</v>
      </c>
      <c r="B2" s="240">
        <v>43830</v>
      </c>
    </row>
    <row r="3" spans="1:7">
      <c r="B3" s="15"/>
    </row>
    <row r="4" spans="1:7" ht="13.5" thickBot="1">
      <c r="A4" s="125" t="s">
        <v>174</v>
      </c>
      <c r="B4" s="86" t="s">
        <v>126</v>
      </c>
    </row>
    <row r="5" spans="1:7" s="15" customFormat="1" ht="14.25">
      <c r="A5" s="83"/>
      <c r="B5" s="60"/>
      <c r="C5" s="84" t="s">
        <v>0</v>
      </c>
      <c r="D5" s="39" t="s">
        <v>1</v>
      </c>
      <c r="E5" s="39" t="s">
        <v>2</v>
      </c>
      <c r="F5" s="39" t="s">
        <v>3</v>
      </c>
      <c r="G5" s="38" t="s">
        <v>4</v>
      </c>
    </row>
    <row r="6" spans="1:7" ht="85.5">
      <c r="A6" s="85"/>
      <c r="B6" s="35"/>
      <c r="C6" s="110" t="s">
        <v>183</v>
      </c>
      <c r="D6" s="103" t="s">
        <v>184</v>
      </c>
      <c r="E6" s="103" t="s">
        <v>186</v>
      </c>
      <c r="F6" s="103" t="s">
        <v>185</v>
      </c>
      <c r="G6" s="111" t="s">
        <v>23</v>
      </c>
    </row>
    <row r="7" spans="1:7" ht="14.25">
      <c r="A7" s="85">
        <v>1</v>
      </c>
      <c r="B7" s="113" t="s">
        <v>157</v>
      </c>
      <c r="C7" s="161">
        <f>SUM(C8:C11)</f>
        <v>0</v>
      </c>
      <c r="D7" s="161">
        <f t="shared" ref="D7:G7" si="0">SUM(D8:D11)</f>
        <v>0</v>
      </c>
      <c r="E7" s="161">
        <f t="shared" si="0"/>
        <v>0</v>
      </c>
      <c r="F7" s="161">
        <f t="shared" si="0"/>
        <v>0</v>
      </c>
      <c r="G7" s="161">
        <f t="shared" si="0"/>
        <v>0</v>
      </c>
    </row>
    <row r="8" spans="1:7" ht="14.25">
      <c r="A8" s="85">
        <v>2</v>
      </c>
      <c r="B8" s="36" t="s">
        <v>21</v>
      </c>
      <c r="C8" s="164"/>
      <c r="D8" s="165"/>
      <c r="E8" s="165"/>
      <c r="F8" s="165"/>
      <c r="G8" s="166"/>
    </row>
    <row r="9" spans="1:7" ht="14.25">
      <c r="A9" s="85">
        <v>3</v>
      </c>
      <c r="B9" s="36" t="s">
        <v>22</v>
      </c>
      <c r="C9" s="164"/>
      <c r="D9" s="165"/>
      <c r="E9" s="165"/>
      <c r="F9" s="165"/>
      <c r="G9" s="166"/>
    </row>
    <row r="10" spans="1:7" ht="14.25">
      <c r="A10" s="85">
        <v>4</v>
      </c>
      <c r="B10" s="37" t="s">
        <v>150</v>
      </c>
      <c r="C10" s="164"/>
      <c r="D10" s="165"/>
      <c r="E10" s="165"/>
      <c r="F10" s="165"/>
      <c r="G10" s="166"/>
    </row>
    <row r="11" spans="1:7" ht="14.25">
      <c r="A11" s="85">
        <v>5</v>
      </c>
      <c r="B11" s="36" t="s">
        <v>151</v>
      </c>
      <c r="C11" s="164"/>
      <c r="D11" s="165"/>
      <c r="E11" s="165"/>
      <c r="F11" s="165"/>
      <c r="G11" s="166"/>
    </row>
    <row r="12" spans="1:7" ht="14.25">
      <c r="A12" s="85">
        <v>6</v>
      </c>
      <c r="B12" s="17" t="s">
        <v>158</v>
      </c>
      <c r="C12" s="148">
        <f>SUM(C13:C16)</f>
        <v>0</v>
      </c>
      <c r="D12" s="148">
        <f>SUM(D13:D16)</f>
        <v>0</v>
      </c>
      <c r="E12" s="148">
        <f>SUM(E13:E16)</f>
        <v>0</v>
      </c>
      <c r="F12" s="148">
        <f>SUM(F13:F16)</f>
        <v>0</v>
      </c>
      <c r="G12" s="149">
        <f>SUM(G13:G16)</f>
        <v>0</v>
      </c>
    </row>
    <row r="13" spans="1:7" ht="14.25">
      <c r="A13" s="85">
        <v>7</v>
      </c>
      <c r="B13" s="36" t="s">
        <v>21</v>
      </c>
      <c r="C13" s="154"/>
      <c r="D13" s="154"/>
      <c r="E13" s="154"/>
      <c r="F13" s="154"/>
      <c r="G13" s="155"/>
    </row>
    <row r="14" spans="1:7" ht="14.25">
      <c r="A14" s="85">
        <v>8</v>
      </c>
      <c r="B14" s="36" t="s">
        <v>22</v>
      </c>
      <c r="C14" s="154"/>
      <c r="D14" s="154"/>
      <c r="E14" s="154"/>
      <c r="F14" s="154"/>
      <c r="G14" s="155"/>
    </row>
    <row r="15" spans="1:7" ht="14.25">
      <c r="A15" s="85">
        <v>9</v>
      </c>
      <c r="B15" s="37" t="s">
        <v>150</v>
      </c>
      <c r="C15" s="154"/>
      <c r="D15" s="154"/>
      <c r="E15" s="154"/>
      <c r="F15" s="154"/>
      <c r="G15" s="155"/>
    </row>
    <row r="16" spans="1:7" ht="14.25">
      <c r="A16" s="85">
        <v>10</v>
      </c>
      <c r="B16" s="36" t="s">
        <v>151</v>
      </c>
      <c r="C16" s="154"/>
      <c r="D16" s="154"/>
      <c r="E16" s="154"/>
      <c r="F16" s="154"/>
      <c r="G16" s="155"/>
    </row>
    <row r="17" spans="1:7" ht="14.25">
      <c r="A17" s="85">
        <v>11</v>
      </c>
      <c r="B17" s="17" t="s">
        <v>108</v>
      </c>
      <c r="C17" s="148">
        <f>SUM(C18:C21)</f>
        <v>0</v>
      </c>
      <c r="D17" s="148">
        <f>SUM(D18:D21)</f>
        <v>0</v>
      </c>
      <c r="E17" s="148">
        <f>SUM(E18:E21)</f>
        <v>0</v>
      </c>
      <c r="F17" s="148">
        <f>SUM(F18:F21)</f>
        <v>0</v>
      </c>
      <c r="G17" s="149">
        <f>SUM(G18:G21)</f>
        <v>0</v>
      </c>
    </row>
    <row r="18" spans="1:7" ht="14.25">
      <c r="A18" s="85">
        <v>12</v>
      </c>
      <c r="B18" s="36" t="s">
        <v>21</v>
      </c>
      <c r="C18" s="154"/>
      <c r="D18" s="154"/>
      <c r="E18" s="154" t="s">
        <v>9</v>
      </c>
      <c r="F18" s="154"/>
      <c r="G18" s="155"/>
    </row>
    <row r="19" spans="1:7" ht="14.25">
      <c r="A19" s="85">
        <v>13</v>
      </c>
      <c r="B19" s="36" t="s">
        <v>22</v>
      </c>
      <c r="C19" s="154"/>
      <c r="D19" s="154"/>
      <c r="E19" s="154"/>
      <c r="F19" s="154"/>
      <c r="G19" s="155"/>
    </row>
    <row r="20" spans="1:7" ht="14.25">
      <c r="A20" s="85">
        <v>14</v>
      </c>
      <c r="B20" s="37" t="s">
        <v>150</v>
      </c>
      <c r="C20" s="154"/>
      <c r="D20" s="154"/>
      <c r="E20" s="154"/>
      <c r="F20" s="154"/>
      <c r="G20" s="155"/>
    </row>
    <row r="21" spans="1:7" ht="14.25">
      <c r="A21" s="85">
        <v>15</v>
      </c>
      <c r="B21" s="36" t="s">
        <v>151</v>
      </c>
      <c r="C21" s="154"/>
      <c r="D21" s="154"/>
      <c r="E21" s="154"/>
      <c r="F21" s="154"/>
      <c r="G21" s="155"/>
    </row>
    <row r="22" spans="1:7" ht="15" thickBot="1">
      <c r="A22" s="85">
        <v>16</v>
      </c>
      <c r="B22" s="54" t="s">
        <v>7</v>
      </c>
      <c r="C22" s="162">
        <f>C12+C17</f>
        <v>0</v>
      </c>
      <c r="D22" s="162">
        <f>D12+D17</f>
        <v>0</v>
      </c>
      <c r="E22" s="162">
        <f>E12+E17</f>
        <v>0</v>
      </c>
      <c r="F22" s="162">
        <f>F12+F17</f>
        <v>0</v>
      </c>
      <c r="G22" s="163">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31" sqref="B31"/>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54</v>
      </c>
      <c r="B1" s="15" t="s">
        <v>218</v>
      </c>
    </row>
    <row r="2" spans="1:15" ht="15">
      <c r="A2" s="3" t="s">
        <v>55</v>
      </c>
      <c r="B2" s="240">
        <v>43830</v>
      </c>
    </row>
    <row r="4" spans="1:15" ht="13.5" thickBot="1">
      <c r="A4" s="125" t="s">
        <v>175</v>
      </c>
      <c r="B4" s="51" t="s">
        <v>191</v>
      </c>
    </row>
    <row r="5" spans="1:15">
      <c r="A5" s="53"/>
      <c r="B5" s="55"/>
      <c r="C5" s="40" t="s">
        <v>0</v>
      </c>
      <c r="D5" s="40" t="s">
        <v>1</v>
      </c>
      <c r="E5" s="40" t="s">
        <v>2</v>
      </c>
      <c r="F5" s="40" t="s">
        <v>3</v>
      </c>
      <c r="G5" s="40" t="s">
        <v>4</v>
      </c>
      <c r="H5" s="40" t="s">
        <v>5</v>
      </c>
      <c r="I5" s="40" t="s">
        <v>94</v>
      </c>
      <c r="J5" s="40" t="s">
        <v>95</v>
      </c>
      <c r="K5" s="40" t="s">
        <v>96</v>
      </c>
      <c r="L5" s="40" t="s">
        <v>97</v>
      </c>
      <c r="M5" s="40" t="s">
        <v>98</v>
      </c>
      <c r="N5" s="40" t="s">
        <v>99</v>
      </c>
      <c r="O5" s="41" t="s">
        <v>102</v>
      </c>
    </row>
    <row r="6" spans="1:15">
      <c r="A6" s="22"/>
      <c r="B6" s="5"/>
      <c r="C6" s="221" t="s">
        <v>62</v>
      </c>
      <c r="D6" s="221"/>
      <c r="E6" s="221"/>
      <c r="F6" s="223" t="s">
        <v>63</v>
      </c>
      <c r="G6" s="223"/>
      <c r="H6" s="223"/>
      <c r="I6" s="223"/>
      <c r="J6" s="223"/>
      <c r="K6" s="223"/>
      <c r="L6" s="223"/>
      <c r="M6" s="223" t="s">
        <v>64</v>
      </c>
      <c r="N6" s="223"/>
      <c r="O6" s="222"/>
    </row>
    <row r="7" spans="1:15" ht="15" customHeight="1">
      <c r="A7" s="22"/>
      <c r="B7" s="5"/>
      <c r="C7" s="223" t="s">
        <v>65</v>
      </c>
      <c r="D7" s="223" t="s">
        <v>66</v>
      </c>
      <c r="E7" s="223" t="s">
        <v>100</v>
      </c>
      <c r="F7" s="223" t="s">
        <v>67</v>
      </c>
      <c r="G7" s="223"/>
      <c r="H7" s="223" t="s">
        <v>68</v>
      </c>
      <c r="I7" s="223" t="s">
        <v>69</v>
      </c>
      <c r="J7" s="223"/>
      <c r="K7" s="224" t="s">
        <v>8</v>
      </c>
      <c r="L7" s="224"/>
      <c r="M7" s="221" t="s">
        <v>101</v>
      </c>
      <c r="N7" s="221" t="s">
        <v>106</v>
      </c>
      <c r="O7" s="222" t="s">
        <v>107</v>
      </c>
    </row>
    <row r="8" spans="1:15" ht="25.5">
      <c r="A8" s="22"/>
      <c r="B8" s="5"/>
      <c r="C8" s="223"/>
      <c r="D8" s="223"/>
      <c r="E8" s="223"/>
      <c r="F8" s="171" t="s">
        <v>16</v>
      </c>
      <c r="G8" s="171" t="s">
        <v>70</v>
      </c>
      <c r="H8" s="223"/>
      <c r="I8" s="171" t="s">
        <v>104</v>
      </c>
      <c r="J8" s="171" t="s">
        <v>105</v>
      </c>
      <c r="K8" s="172" t="s">
        <v>71</v>
      </c>
      <c r="L8" s="172" t="s">
        <v>72</v>
      </c>
      <c r="M8" s="221"/>
      <c r="N8" s="221"/>
      <c r="O8" s="222"/>
    </row>
    <row r="9" spans="1:15">
      <c r="A9" s="57"/>
      <c r="B9" s="52" t="s">
        <v>14</v>
      </c>
      <c r="C9" s="174"/>
      <c r="D9" s="174"/>
      <c r="E9" s="174"/>
      <c r="F9" s="174"/>
      <c r="G9" s="174"/>
      <c r="H9" s="174"/>
      <c r="I9" s="174"/>
      <c r="J9" s="174"/>
      <c r="K9" s="174"/>
      <c r="L9" s="174"/>
      <c r="M9" s="174"/>
      <c r="N9" s="174"/>
      <c r="O9" s="175"/>
    </row>
    <row r="10" spans="1:15">
      <c r="A10" s="22">
        <v>1</v>
      </c>
      <c r="B10" s="50" t="s">
        <v>92</v>
      </c>
      <c r="C10" s="167">
        <f>SUM(C11:C17)</f>
        <v>0</v>
      </c>
      <c r="D10" s="167">
        <f>SUM(D11:D17)</f>
        <v>0</v>
      </c>
      <c r="E10" s="167">
        <f>SUM(E11:E17)</f>
        <v>0</v>
      </c>
      <c r="F10" s="168">
        <f t="shared" ref="F10:O10" si="0">SUM(F11:F17)</f>
        <v>0</v>
      </c>
      <c r="G10" s="168">
        <f t="shared" si="0"/>
        <v>0</v>
      </c>
      <c r="H10" s="167">
        <f t="shared" si="0"/>
        <v>0</v>
      </c>
      <c r="I10" s="167">
        <f t="shared" si="0"/>
        <v>0</v>
      </c>
      <c r="J10" s="167">
        <f t="shared" si="0"/>
        <v>0</v>
      </c>
      <c r="K10" s="167">
        <f t="shared" si="0"/>
        <v>0</v>
      </c>
      <c r="L10" s="167">
        <f t="shared" si="0"/>
        <v>0</v>
      </c>
      <c r="M10" s="168">
        <f>SUM(M11:M17)</f>
        <v>0</v>
      </c>
      <c r="N10" s="168">
        <f t="shared" si="0"/>
        <v>0</v>
      </c>
      <c r="O10" s="169">
        <f t="shared" si="0"/>
        <v>0</v>
      </c>
    </row>
    <row r="11" spans="1:15">
      <c r="A11" s="22">
        <v>1.1000000000000001</v>
      </c>
      <c r="B11" s="5"/>
      <c r="C11" s="134"/>
      <c r="D11" s="134"/>
      <c r="E11" s="167">
        <f>C11+D11</f>
        <v>0</v>
      </c>
      <c r="F11" s="134"/>
      <c r="G11" s="134"/>
      <c r="H11" s="134"/>
      <c r="I11" s="134"/>
      <c r="J11" s="134"/>
      <c r="K11" s="170"/>
      <c r="L11" s="170"/>
      <c r="M11" s="167">
        <f>C11+F11-H11-I11</f>
        <v>0</v>
      </c>
      <c r="N11" s="167">
        <f>D11+G11+H11-J11+K11-L11</f>
        <v>0</v>
      </c>
      <c r="O11" s="169">
        <f t="shared" ref="O11:O17" si="1">M11+N11</f>
        <v>0</v>
      </c>
    </row>
    <row r="12" spans="1:15">
      <c r="A12" s="22">
        <v>1.2</v>
      </c>
      <c r="B12" s="5"/>
      <c r="C12" s="134"/>
      <c r="D12" s="134"/>
      <c r="E12" s="167">
        <f t="shared" ref="E12:E17" si="2">C12+D12</f>
        <v>0</v>
      </c>
      <c r="F12" s="134"/>
      <c r="G12" s="134"/>
      <c r="H12" s="134"/>
      <c r="I12" s="134"/>
      <c r="J12" s="134"/>
      <c r="K12" s="170"/>
      <c r="L12" s="170"/>
      <c r="M12" s="167">
        <f t="shared" ref="M12:M15" si="3">C12+F12-H12-I12</f>
        <v>0</v>
      </c>
      <c r="N12" s="167">
        <f t="shared" ref="N12:N17" si="4">D12+G12+H12-J12+K12-L12</f>
        <v>0</v>
      </c>
      <c r="O12" s="169">
        <f t="shared" si="1"/>
        <v>0</v>
      </c>
    </row>
    <row r="13" spans="1:15">
      <c r="A13" s="22">
        <v>1.3</v>
      </c>
      <c r="B13" s="5"/>
      <c r="C13" s="134"/>
      <c r="D13" s="134"/>
      <c r="E13" s="167">
        <f t="shared" si="2"/>
        <v>0</v>
      </c>
      <c r="F13" s="134"/>
      <c r="G13" s="134"/>
      <c r="H13" s="134"/>
      <c r="I13" s="134"/>
      <c r="J13" s="134"/>
      <c r="K13" s="170"/>
      <c r="L13" s="170"/>
      <c r="M13" s="167">
        <f t="shared" si="3"/>
        <v>0</v>
      </c>
      <c r="N13" s="167">
        <f t="shared" si="4"/>
        <v>0</v>
      </c>
      <c r="O13" s="169">
        <f t="shared" si="1"/>
        <v>0</v>
      </c>
    </row>
    <row r="14" spans="1:15">
      <c r="A14" s="22">
        <v>1.4</v>
      </c>
      <c r="B14" s="5"/>
      <c r="C14" s="134"/>
      <c r="D14" s="134"/>
      <c r="E14" s="167">
        <f t="shared" si="2"/>
        <v>0</v>
      </c>
      <c r="F14" s="134"/>
      <c r="G14" s="134"/>
      <c r="H14" s="134"/>
      <c r="I14" s="134"/>
      <c r="J14" s="134"/>
      <c r="K14" s="170"/>
      <c r="L14" s="170"/>
      <c r="M14" s="167">
        <f t="shared" si="3"/>
        <v>0</v>
      </c>
      <c r="N14" s="167">
        <f t="shared" si="4"/>
        <v>0</v>
      </c>
      <c r="O14" s="169">
        <f t="shared" si="1"/>
        <v>0</v>
      </c>
    </row>
    <row r="15" spans="1:15">
      <c r="A15" s="22">
        <v>1.5</v>
      </c>
      <c r="B15" s="5"/>
      <c r="C15" s="134"/>
      <c r="D15" s="134"/>
      <c r="E15" s="167">
        <f t="shared" si="2"/>
        <v>0</v>
      </c>
      <c r="F15" s="134"/>
      <c r="G15" s="134"/>
      <c r="H15" s="134"/>
      <c r="I15" s="134"/>
      <c r="J15" s="134"/>
      <c r="K15" s="170"/>
      <c r="L15" s="170"/>
      <c r="M15" s="167">
        <f t="shared" si="3"/>
        <v>0</v>
      </c>
      <c r="N15" s="167">
        <f t="shared" si="4"/>
        <v>0</v>
      </c>
      <c r="O15" s="169">
        <f t="shared" si="1"/>
        <v>0</v>
      </c>
    </row>
    <row r="16" spans="1:15">
      <c r="A16" s="22">
        <v>1.6</v>
      </c>
      <c r="B16" s="5"/>
      <c r="C16" s="134"/>
      <c r="D16" s="134"/>
      <c r="E16" s="167">
        <f t="shared" si="2"/>
        <v>0</v>
      </c>
      <c r="F16" s="134"/>
      <c r="G16" s="134"/>
      <c r="H16" s="134"/>
      <c r="I16" s="134"/>
      <c r="J16" s="134"/>
      <c r="K16" s="170"/>
      <c r="L16" s="170"/>
      <c r="M16" s="167">
        <f>C16+F16-H16-I16</f>
        <v>0</v>
      </c>
      <c r="N16" s="167">
        <f t="shared" si="4"/>
        <v>0</v>
      </c>
      <c r="O16" s="169">
        <f t="shared" si="1"/>
        <v>0</v>
      </c>
    </row>
    <row r="17" spans="1:15">
      <c r="A17" s="22" t="s">
        <v>93</v>
      </c>
      <c r="B17" s="5"/>
      <c r="C17" s="134"/>
      <c r="D17" s="134"/>
      <c r="E17" s="167">
        <f t="shared" si="2"/>
        <v>0</v>
      </c>
      <c r="F17" s="134"/>
      <c r="G17" s="134"/>
      <c r="H17" s="134"/>
      <c r="I17" s="134"/>
      <c r="J17" s="134"/>
      <c r="K17" s="170"/>
      <c r="L17" s="170"/>
      <c r="M17" s="167">
        <f>C17+F17-H17-I17</f>
        <v>0</v>
      </c>
      <c r="N17" s="167">
        <f t="shared" si="4"/>
        <v>0</v>
      </c>
      <c r="O17" s="169">
        <f t="shared" si="1"/>
        <v>0</v>
      </c>
    </row>
    <row r="18" spans="1:15">
      <c r="A18" s="57"/>
      <c r="B18" s="8" t="s">
        <v>108</v>
      </c>
      <c r="C18" s="174"/>
      <c r="D18" s="174"/>
      <c r="E18" s="174"/>
      <c r="F18" s="174"/>
      <c r="G18" s="174"/>
      <c r="H18" s="174"/>
      <c r="I18" s="174"/>
      <c r="J18" s="174"/>
      <c r="K18" s="174"/>
      <c r="L18" s="174"/>
      <c r="M18" s="174"/>
      <c r="N18" s="174"/>
      <c r="O18" s="175"/>
    </row>
    <row r="19" spans="1:15" ht="11.25" customHeight="1" thickBot="1">
      <c r="A19" s="59">
        <v>2</v>
      </c>
      <c r="B19" s="176" t="s">
        <v>92</v>
      </c>
      <c r="C19" s="177"/>
      <c r="D19" s="177"/>
      <c r="E19" s="177"/>
      <c r="F19" s="177"/>
      <c r="G19" s="177"/>
      <c r="H19" s="177"/>
      <c r="I19" s="177"/>
      <c r="J19" s="177"/>
      <c r="K19" s="177"/>
      <c r="L19" s="177"/>
      <c r="M19" s="177">
        <f>C19+F19-H19-I19</f>
        <v>0</v>
      </c>
      <c r="N19" s="177">
        <f t="shared" ref="N19" si="5">D19+G19+H19-J19+K19-L19</f>
        <v>0</v>
      </c>
      <c r="O19" s="178">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M997g3TLyq8Ww8E2vC+RYK7zh6vxAsQX11wdtii1iq4=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lS9pkTQeE6RlcujTevuuYhrscGe0G6wlyr+9vvbs27o=</DigestValue>
    </Reference>
  </SignedInfo>
  <SignatureValue>PVSfjS2m9kLh4hYe52psMxDLPTZy3R9dUAa77USqMNdjYwBrdZjvT5RgAt2xk49bHFdMq4W/rg2B
DtgZrLLC2OC5uOo0MdwFoNKADzXru9MmY9eO42j2/2v3zhHL9EBAV6rE/eVZtLb1s/tmrJ9eDF0h
hlOWHgfs46HUei4LhwsoXdyAh/VyuBaSi7y7ElVM/DsDmjdfFpZl8yEA2H/cpp1aRusOsRuQWdB7
7ThgbuE/5RB7FrhtuisQPoWlBEPxSFX+lZWqgML/Ei4Fx3RBVi25F+b5WZ1HKwx29zxbmyYPcPRZ
OW72IuVOH20xXn5othrM508ZagATdvyJz19nQQ==</SignatureValue>
  <KeyInfo>
    <X509Data>
      <X509Certificate>MIIGPzCCBSegAwIBAgIKXD4p0wACAAEN5jANBgkqhkiG9w0BAQsFADBKMRIwEAYKCZImiZPyLGQBGRYCZ2UxEzARBgoJkiaJk/IsZAEZFgNuYmcxHzAdBgNVBAMTFk5CRyBDbGFzcyAyIElOVCBTdWIgQ0EwHhcNMTkwMjIyMDczNTI4WhcNMjEwMjIxMDczNTI4WjA9MRswGQYDVQQKExJKU0MgUHJvQ3JlZGl0IEJhbmsxHjAcBgNVBAMTFUJQQyAtIE5hbmEgQ2hpa3ZhaWR6ZTCCASIwDQYJKoZIhvcNAQEBBQADggEPADCCAQoCggEBAOnz9SlTItJIRGA8Zr3jVvTNLV3f9OZJGC5ZASaM7do81dPt+IPZwdx+vWXhbDWMDc7SJdul+HwTsr31Do24tN1VGbUjylMIjS3KZE/iEnLs7hT9J8mlrtmJQL9BsAyoGw+PapkEqe81U4CgMbyRcK+pCsvPrCjLwSK9tl8z71k4EE2hwxH/0nyIz2xht4qvdr0QKn3b/FKV7LehGc+KLWvrmMoljQZg8RXZECKjm80mgi6Wg6c3jyWBBm5uzW9M3VUqjezkUn4LASjEQmHqroQPxX4s0K6zBNmXd9WesdhmjtCMXD2GUfIsSnksqVN35BDVOai0AkqJW/OOWI55hXUCAwEAAaOCAzIwggMuMDwGCSsGAQQBgjcVBwQvMC0GJSsGAQQBgjcVCOayYION9USGgZkJg7ihSoO+hHEEg8SRM4SDiF0CAWQCASMwHQYDVR0lBBYwFAYIKwYBBQUHAwIGCCsGAQUFBwMEMAsGA1UdDwQEAwIHgDAnBgkrBgEEAYI3FQoEGjAYMAoGCCsGAQUFBwMCMAoGCCsGAQUFBwMEMB0GA1UdDgQWBBThfjcBhgxGUaNKgNHM/iARD9Xgh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JXFlc0tyHuV38GJQDvvJEw7Lb23TqCLL3/dLQEGpEFFm3pQF+oJGB2+VZNwe39ukQeJNYrt3fd0wGNLEO8uaolYVLIkYvC/fQopsotVw6WVfD5bYB6TKVFqJa6JCxqkHBIYqc2Eco/ATysRv8YLo1SOzWUje6jht5Ng9hBRE71ACPfaHH3Mfy7/sbhb2wsxLJiZlotTvgBh4F9GMTbhmk5P52G/s/OIQl9BjPOIqYz0c26Fdc0JEPlFJaN1hdVC87SWUcuGqpC6bUgBGRxHHu+Mb8P8GGCZTkrc1O+vmFH/3Km/xdgJFCILZiSb6k7bMmfVlak21giDIGwNQ11Lu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QKQHVeVDVH9FksMy6Rf1d9Pl5l2Q/DuIZeKNA0koSVs=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ncUR3QKDkFyLul/Up7rvwa8ByLe7eYfGBFSxkM0CxKo=</DigestValue>
      </Reference>
      <Reference URI="/xl/styles.xml?ContentType=application/vnd.openxmlformats-officedocument.spreadsheetml.styles+xml">
        <DigestMethod Algorithm="http://www.w3.org/2001/04/xmlenc#sha256"/>
        <DigestValue>qKTH/BigMoQYBCw2MNemqey1iUTw1QKOO1wbPok4Pnw=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23Ql1SIq6qGrqjL1XoxZefNMsU6WRumWTKAUIPsblBk=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hvKHSOyKTCkXm9NHetF7PzcST4vxoI7KKAY+T63h8wA=</DigestValue>
      </Reference>
      <Reference URI="/xl/worksheets/sheet10.xml?ContentType=application/vnd.openxmlformats-officedocument.spreadsheetml.worksheet+xml">
        <DigestMethod Algorithm="http://www.w3.org/2001/04/xmlenc#sha256"/>
        <DigestValue>Jo/+ywRcZ6ajfdgiUjJ7rpJCbR7kkwSqe9J7bySxVD8=</DigestValue>
      </Reference>
      <Reference URI="/xl/worksheets/sheet2.xml?ContentType=application/vnd.openxmlformats-officedocument.spreadsheetml.worksheet+xml">
        <DigestMethod Algorithm="http://www.w3.org/2001/04/xmlenc#sha256"/>
        <DigestValue>OV/Z5MxLWrkts04Exov0gjcMz8UVl0+Dbew5PVWlTso=</DigestValue>
      </Reference>
      <Reference URI="/xl/worksheets/sheet3.xml?ContentType=application/vnd.openxmlformats-officedocument.spreadsheetml.worksheet+xml">
        <DigestMethod Algorithm="http://www.w3.org/2001/04/xmlenc#sha256"/>
        <DigestValue>bbUOzsLuBVkvs+NKA2nN9YfUvggCBO1rw7odxDGcCv4=</DigestValue>
      </Reference>
      <Reference URI="/xl/worksheets/sheet4.xml?ContentType=application/vnd.openxmlformats-officedocument.spreadsheetml.worksheet+xml">
        <DigestMethod Algorithm="http://www.w3.org/2001/04/xmlenc#sha256"/>
        <DigestValue>0u/4WcylK08AlHwAbieIWJOyULrzhBIL9i+2a2+bM+8=</DigestValue>
      </Reference>
      <Reference URI="/xl/worksheets/sheet5.xml?ContentType=application/vnd.openxmlformats-officedocument.spreadsheetml.worksheet+xml">
        <DigestMethod Algorithm="http://www.w3.org/2001/04/xmlenc#sha256"/>
        <DigestValue>qJFy6tzc0aq/yghtW6nzXw4lvuu3g8SofBFtVSMisn4=</DigestValue>
      </Reference>
      <Reference URI="/xl/worksheets/sheet6.xml?ContentType=application/vnd.openxmlformats-officedocument.spreadsheetml.worksheet+xml">
        <DigestMethod Algorithm="http://www.w3.org/2001/04/xmlenc#sha256"/>
        <DigestValue>3TxIQcIUw0qODUhmcA3EQbWHxIg+xUy6X4e78dq7h+0=</DigestValue>
      </Reference>
      <Reference URI="/xl/worksheets/sheet7.xml?ContentType=application/vnd.openxmlformats-officedocument.spreadsheetml.worksheet+xml">
        <DigestMethod Algorithm="http://www.w3.org/2001/04/xmlenc#sha256"/>
        <DigestValue>zvufgwPu56peJrvc+0XY77x2WGAk/21iYWJsesuT8pI=</DigestValue>
      </Reference>
      <Reference URI="/xl/worksheets/sheet8.xml?ContentType=application/vnd.openxmlformats-officedocument.spreadsheetml.worksheet+xml">
        <DigestMethod Algorithm="http://www.w3.org/2001/04/xmlenc#sha256"/>
        <DigestValue>DQ2HDLumIaIa3WBmQV7voWkZxhpXwD/1qDwDMQGCnCI=</DigestValue>
      </Reference>
      <Reference URI="/xl/worksheets/sheet9.xml?ContentType=application/vnd.openxmlformats-officedocument.spreadsheetml.worksheet+xml">
        <DigestMethod Algorithm="http://www.w3.org/2001/04/xmlenc#sha256"/>
        <DigestValue>1+nREX5ZoGVnjcSyAy2/8Su40uiGEj5x3L5TIpzq/Ac=</DigestValue>
      </Reference>
    </Manifest>
    <SignatureProperties>
      <SignatureProperty Id="idSignatureTime" Target="#idPackageSignature">
        <mdssi:SignatureTime xmlns:mdssi="http://schemas.openxmlformats.org/package/2006/digital-signature">
          <mdssi:Format>YYYY-MM-DDThh:mm:ssTZD</mdssi:Format>
          <mdssi:Value>2020-05-15T13:19:27Z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2020-05-15T13:19:27Z</xd:SigningTime>
          <xd:SigningCertificate>
            <xd:Cert>
              <xd:CertDigest>
                <DigestMethod Algorithm="http://www.w3.org/2001/04/xmlenc#sha256"/>
                <DigestValue>bxks78yNysnIsQCPvXjBPsftg04T2xcw3eoC4WJlChQ=</DigestValue>
              </xd:CertDigest>
              <xd:IssuerSerial>
                <X509IssuerName>CN=NBG Class 2 INT Sub CA, DC=nbg, DC=ge</X509IssuerName>
                <X509SerialNumber>435604428309161582857702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MSKmqL8O/GsiqmAU1q9N+/53MA6AcHTfvStR4QGvB5g=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s7bhhvuw44SoFmsmBA+bUGyEVnw42//K9KluKmIwi1U=</DigestValue>
    </Reference>
  </SignedInfo>
  <SignatureValue>lENQOm+n3fxaFb8iwa6GuYUfUJZILlxaMaE0hTVzb8zoOgGFRA4WH7CbtvHJLx6xNf+yAfuVnG9t
Elhz1cq6z1pkq89ARGqkFlYJS1+ACJyTPP3ooLTIc1VUbHvVEsWS5dAD6JqlZHN8bk8boUj7+Yr3
ggIZFbAQ9aMbMwyMzwI1UUAReTA3XqHnjO0Hb+U/Utrip1RLSjqvRtszovuorykXXA9xqyIjCV/1
W2Y8cEHm3pQOBtOf1DYd8OrOHuO42a01qJF640xuSVitk1s0PZJj83ewLCVzPYJVEtf7mH4DjGiu
LszXHgPHBD9UCk1DsL388Grb/0s/ceyLKuiR+g==</SignatureValue>
  <KeyInfo>
    <X509Data>
      <X509Certificate>MIIGPjCCBSagAwIBAgIKGq5exQACAACT1jANBgkqhkiG9w0BAQsFADBKMRIwEAYKCZImiZPyLGQBGRYCZ2UxEzARBgoJkiaJk/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xAt9J5txY7w3Qb8GuCedhkqzCRU+mfo8JodTp2O0c/SFPHxEtATb2uR8ZkQ4XtKwrv72A9fAGENG9y0guxieL6CDgSSiXyZabOIhkP1f6hrg51eFJ+eBQrTymJV7IzoIT000PqglXMkrxYP+et9UozxtDKY0ZQERtcVG8rQ3gLaSQCqGhtvMumvZv772hqf2WLuStSwVKgJuEP1/LotFYfbHnQQQ98FJMxNiE+P4rH+3c2GqFH7vtmLIQIDAQABo4IDMjCCAy4wPAYJKwYBBAGCNxUHBC8wLQYlKwYBBAGCNxUI5rJgg431RIaBmQmDuKFKg76EcQSDxJEzhIOIXQIBZAIBIzAdBgNVHSUEFjAUBggrBgEFBQcDAgYIKwYBBQUHAwQwCwYDVR0PBAQDAgeAMCcGCSsGAQQBgjcVCgQaMBgwCgYIKwYBBQUHAwIwCgYIKwYBBQUHAwQwHQYDVR0OBBYEFPR32anzbFzR2pBo2j0Mv32+7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8A7/alkBNTPWN2v84Gk8LvgdIKB3yJsI0Yu+YY+/uIqmD25u2vs6C4E1RWUnqAqaWhyNEtO7w4QzwKEcRIpW/Pw5RdEkorIst5lDvIkvevAVQ8KYz7QkGWCfWLunVNqsGL0DRqVaEybGfj9XW2gZP/YoU1Xvf+MIsRZkEXrIH+ZqSYpByRDz8iGH/ijB3u+VIJjKEpi+1JdYSEdE4kr1iZ2Q4rPr7to9tPOONXo5oPpm6N3limjYjwl/0VoC2FgI6MOP2fQuF/3Y/nH5FnCHDGVZFI/hZ1WZIKBWr5/auYJZs8HeZFHTjhksxdn6Pm8VvMACFhry/iyTj7+j6g8l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QKQHVeVDVH9FksMy6Rf1d9Pl5l2Q/DuIZeKNA0koSVs=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ncUR3QKDkFyLul/Up7rvwa8ByLe7eYfGBFSxkM0CxKo=</DigestValue>
      </Reference>
      <Reference URI="/xl/styles.xml?ContentType=application/vnd.openxmlformats-officedocument.spreadsheetml.styles+xml">
        <DigestMethod Algorithm="http://www.w3.org/2001/04/xmlenc#sha256"/>
        <DigestValue>qKTH/BigMoQYBCw2MNemqey1iUTw1QKOO1wbPok4Pnw=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23Ql1SIq6qGrqjL1XoxZefNMsU6WRumWTKAUIPsblBk=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hvKHSOyKTCkXm9NHetF7PzcST4vxoI7KKAY+T63h8wA=</DigestValue>
      </Reference>
      <Reference URI="/xl/worksheets/sheet10.xml?ContentType=application/vnd.openxmlformats-officedocument.spreadsheetml.worksheet+xml">
        <DigestMethod Algorithm="http://www.w3.org/2001/04/xmlenc#sha256"/>
        <DigestValue>Jo/+ywRcZ6ajfdgiUjJ7rpJCbR7kkwSqe9J7bySxVD8=</DigestValue>
      </Reference>
      <Reference URI="/xl/worksheets/sheet2.xml?ContentType=application/vnd.openxmlformats-officedocument.spreadsheetml.worksheet+xml">
        <DigestMethod Algorithm="http://www.w3.org/2001/04/xmlenc#sha256"/>
        <DigestValue>OV/Z5MxLWrkts04Exov0gjcMz8UVl0+Dbew5PVWlTso=</DigestValue>
      </Reference>
      <Reference URI="/xl/worksheets/sheet3.xml?ContentType=application/vnd.openxmlformats-officedocument.spreadsheetml.worksheet+xml">
        <DigestMethod Algorithm="http://www.w3.org/2001/04/xmlenc#sha256"/>
        <DigestValue>bbUOzsLuBVkvs+NKA2nN9YfUvggCBO1rw7odxDGcCv4=</DigestValue>
      </Reference>
      <Reference URI="/xl/worksheets/sheet4.xml?ContentType=application/vnd.openxmlformats-officedocument.spreadsheetml.worksheet+xml">
        <DigestMethod Algorithm="http://www.w3.org/2001/04/xmlenc#sha256"/>
        <DigestValue>0u/4WcylK08AlHwAbieIWJOyULrzhBIL9i+2a2+bM+8=</DigestValue>
      </Reference>
      <Reference URI="/xl/worksheets/sheet5.xml?ContentType=application/vnd.openxmlformats-officedocument.spreadsheetml.worksheet+xml">
        <DigestMethod Algorithm="http://www.w3.org/2001/04/xmlenc#sha256"/>
        <DigestValue>qJFy6tzc0aq/yghtW6nzXw4lvuu3g8SofBFtVSMisn4=</DigestValue>
      </Reference>
      <Reference URI="/xl/worksheets/sheet6.xml?ContentType=application/vnd.openxmlformats-officedocument.spreadsheetml.worksheet+xml">
        <DigestMethod Algorithm="http://www.w3.org/2001/04/xmlenc#sha256"/>
        <DigestValue>3TxIQcIUw0qODUhmcA3EQbWHxIg+xUy6X4e78dq7h+0=</DigestValue>
      </Reference>
      <Reference URI="/xl/worksheets/sheet7.xml?ContentType=application/vnd.openxmlformats-officedocument.spreadsheetml.worksheet+xml">
        <DigestMethod Algorithm="http://www.w3.org/2001/04/xmlenc#sha256"/>
        <DigestValue>zvufgwPu56peJrvc+0XY77x2WGAk/21iYWJsesuT8pI=</DigestValue>
      </Reference>
      <Reference URI="/xl/worksheets/sheet8.xml?ContentType=application/vnd.openxmlformats-officedocument.spreadsheetml.worksheet+xml">
        <DigestMethod Algorithm="http://www.w3.org/2001/04/xmlenc#sha256"/>
        <DigestValue>DQ2HDLumIaIa3WBmQV7voWkZxhpXwD/1qDwDMQGCnCI=</DigestValue>
      </Reference>
      <Reference URI="/xl/worksheets/sheet9.xml?ContentType=application/vnd.openxmlformats-officedocument.spreadsheetml.worksheet+xml">
        <DigestMethod Algorithm="http://www.w3.org/2001/04/xmlenc#sha256"/>
        <DigestValue>1+nREX5ZoGVnjcSyAy2/8Su40uiGEj5x3L5TIpzq/Ac=</DigestValue>
      </Reference>
    </Manifest>
    <SignatureProperties>
      <SignatureProperty Id="idSignatureTime" Target="#idPackageSignature">
        <mdssi:SignatureTime xmlns:mdssi="http://schemas.openxmlformats.org/package/2006/digital-signature">
          <mdssi:Format>YYYY-MM-DDThh:mm:ssTZD</mdssi:Format>
          <mdssi:Value>2020-05-15T13:24:57Z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2020-05-15T13:24:57Z</xd:SigningTime>
          <xd:SigningCertificate>
            <xd:Cert>
              <xd:CertDigest>
                <DigestMethod Algorithm="http://www.w3.org/2001/04/xmlenc#sha256"/>
                <DigestValue>iyI26JeZfxxiROhvB5k0tMU47o8oilhK+TzWxFAelHo=</DigestValue>
              </xd:CertDigest>
              <xd:IssuerSerial>
                <X509IssuerName>CN=NBG Class 2 INT Sub CA, DC=nbg, DC=ge</X509IssuerName>
                <X509SerialNumber>125998090887854804734934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6GRMx/Resku6rqOV20cskoKIHnC8hPSKGK9SbBAe+RQ=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VcR1BmtM6D1BQS9K6g3UQL+YRHiiL5p1PrEO7aCEav8=</DigestValue>
    </Reference>
  </SignedInfo>
  <SignatureValue>XpGAllOhm0MGub7BV215gwhJWKo19MpQiMBM44sS9z2et8pV3Wh7azG18v+4Lqp6jSl8FkZXuOn6
Afg/PUSgpUlpqomcNCJ7EnZ9SnsM4+k40E3l4Q4UpuZCigpDUHDAcfwpvzVqSkzki5H2AuTo6a48
ED+PFmdEBaGjNhCGHKw8i7iWAeMo7Pv/7iysYpC4+KCNt7QtXolnH9rhtwrNttPC0iF5gw+py+hB
UYq/bMGoF/77V63H7S/B6PDyOfg6cv5piGM9TkId31CWToCF4X92f3VQ/kpRuAmrFn3wt2yxPPSx
m5QGXYknzK6j2qIyQ9W+ZE4yqIc3OnsemVsBLw==</SignatureValue>
  <KeyInfo>
    <X509Data>
      <X509Certificate>MIIGPjCCBSagAwIBAgIKGq5exQACAACT1jANBgkqhkiG9w0BAQsFADBKMRIwEAYKCZImiZPyLGQBGRYCZ2UxEzARBgoJkiaJk/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xAt9J5txY7w3Qb8GuCedhkqzCRU+mfo8JodTp2O0c/SFPHxEtATb2uR8ZkQ4XtKwrv72A9fAGENG9y0guxieL6CDgSSiXyZabOIhkP1f6hrg51eFJ+eBQrTymJV7IzoIT000PqglXMkrxYP+et9UozxtDKY0ZQERtcVG8rQ3gLaSQCqGhtvMumvZv772hqf2WLuStSwVKgJuEP1/LotFYfbHnQQQ98FJMxNiE+P4rH+3c2GqFH7vtmLIQIDAQABo4IDMjCCAy4wPAYJKwYBBAGCNxUHBC8wLQYlKwYBBAGCNxUI5rJgg431RIaBmQmDuKFKg76EcQSDxJEzhIOIXQIBZAIBIzAdBgNVHSUEFjAUBggrBgEFBQcDAgYIKwYBBQUHAwQwCwYDVR0PBAQDAgeAMCcGCSsGAQQBgjcVCgQaMBgwCgYIKwYBBQUHAwIwCgYIKwYBBQUHAwQwHQYDVR0OBBYEFPR32anzbFzR2pBo2j0Mv32+7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8A7/alkBNTPWN2v84Gk8LvgdIKB3yJsI0Yu+YY+/uIqmD25u2vs6C4E1RWUnqAqaWhyNEtO7w4QzwKEcRIpW/Pw5RdEkorIst5lDvIkvevAVQ8KYz7QkGWCfWLunVNqsGL0DRqVaEybGfj9XW2gZP/YoU1Xvf+MIsRZkEXrIH+ZqSYpByRDz8iGH/ijB3u+VIJjKEpi+1JdYSEdE4kr1iZ2Q4rPr7to9tPOONXo5oPpm6N3limjYjwl/0VoC2FgI6MOP2fQuF/3Y/nH5FnCHDGVZFI/hZ1WZIKBWr5/auYJZs8HeZFHTjhksxdn6Pm8VvMACFhry/iyTj7+j6g8l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QKQHVeVDVH9FksMy6Rf1d9Pl5l2Q/DuIZeKNA0koSVs=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ncUR3QKDkFyLul/Up7rvwa8ByLe7eYfGBFSxkM0CxKo=</DigestValue>
      </Reference>
      <Reference URI="/xl/styles.xml?ContentType=application/vnd.openxmlformats-officedocument.spreadsheetml.styles+xml">
        <DigestMethod Algorithm="http://www.w3.org/2001/04/xmlenc#sha256"/>
        <DigestValue>qKTH/BigMoQYBCw2MNemqey1iUTw1QKOO1wbPok4Pnw=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23Ql1SIq6qGrqjL1XoxZefNMsU6WRumWTKAUIPsblBk=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hvKHSOyKTCkXm9NHetF7PzcST4vxoI7KKAY+T63h8wA=</DigestValue>
      </Reference>
      <Reference URI="/xl/worksheets/sheet10.xml?ContentType=application/vnd.openxmlformats-officedocument.spreadsheetml.worksheet+xml">
        <DigestMethod Algorithm="http://www.w3.org/2001/04/xmlenc#sha256"/>
        <DigestValue>Jo/+ywRcZ6ajfdgiUjJ7rpJCbR7kkwSqe9J7bySxVD8=</DigestValue>
      </Reference>
      <Reference URI="/xl/worksheets/sheet2.xml?ContentType=application/vnd.openxmlformats-officedocument.spreadsheetml.worksheet+xml">
        <DigestMethod Algorithm="http://www.w3.org/2001/04/xmlenc#sha256"/>
        <DigestValue>OV/Z5MxLWrkts04Exov0gjcMz8UVl0+Dbew5PVWlTso=</DigestValue>
      </Reference>
      <Reference URI="/xl/worksheets/sheet3.xml?ContentType=application/vnd.openxmlformats-officedocument.spreadsheetml.worksheet+xml">
        <DigestMethod Algorithm="http://www.w3.org/2001/04/xmlenc#sha256"/>
        <DigestValue>bbUOzsLuBVkvs+NKA2nN9YfUvggCBO1rw7odxDGcCv4=</DigestValue>
      </Reference>
      <Reference URI="/xl/worksheets/sheet4.xml?ContentType=application/vnd.openxmlformats-officedocument.spreadsheetml.worksheet+xml">
        <DigestMethod Algorithm="http://www.w3.org/2001/04/xmlenc#sha256"/>
        <DigestValue>0u/4WcylK08AlHwAbieIWJOyULrzhBIL9i+2a2+bM+8=</DigestValue>
      </Reference>
      <Reference URI="/xl/worksheets/sheet5.xml?ContentType=application/vnd.openxmlformats-officedocument.spreadsheetml.worksheet+xml">
        <DigestMethod Algorithm="http://www.w3.org/2001/04/xmlenc#sha256"/>
        <DigestValue>qJFy6tzc0aq/yghtW6nzXw4lvuu3g8SofBFtVSMisn4=</DigestValue>
      </Reference>
      <Reference URI="/xl/worksheets/sheet6.xml?ContentType=application/vnd.openxmlformats-officedocument.spreadsheetml.worksheet+xml">
        <DigestMethod Algorithm="http://www.w3.org/2001/04/xmlenc#sha256"/>
        <DigestValue>3TxIQcIUw0qODUhmcA3EQbWHxIg+xUy6X4e78dq7h+0=</DigestValue>
      </Reference>
      <Reference URI="/xl/worksheets/sheet7.xml?ContentType=application/vnd.openxmlformats-officedocument.spreadsheetml.worksheet+xml">
        <DigestMethod Algorithm="http://www.w3.org/2001/04/xmlenc#sha256"/>
        <DigestValue>zvufgwPu56peJrvc+0XY77x2WGAk/21iYWJsesuT8pI=</DigestValue>
      </Reference>
      <Reference URI="/xl/worksheets/sheet8.xml?ContentType=application/vnd.openxmlformats-officedocument.spreadsheetml.worksheet+xml">
        <DigestMethod Algorithm="http://www.w3.org/2001/04/xmlenc#sha256"/>
        <DigestValue>DQ2HDLumIaIa3WBmQV7voWkZxhpXwD/1qDwDMQGCnCI=</DigestValue>
      </Reference>
      <Reference URI="/xl/worksheets/sheet9.xml?ContentType=application/vnd.openxmlformats-officedocument.spreadsheetml.worksheet+xml">
        <DigestMethod Algorithm="http://www.w3.org/2001/04/xmlenc#sha256"/>
        <DigestValue>1+nREX5ZoGVnjcSyAy2/8Su40uiGEj5x3L5TIpzq/Ac=</DigestValue>
      </Reference>
    </Manifest>
    <SignatureProperties>
      <SignatureProperty Id="idSignatureTime" Target="#idPackageSignature">
        <mdssi:SignatureTime xmlns:mdssi="http://schemas.openxmlformats.org/package/2006/digital-signature">
          <mdssi:Format>YYYY-MM-DDThh:mm:ssTZD</mdssi:Format>
          <mdssi:Value>2020-05-15T13:25:47Z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2020-05-15T13:25:47Z</xd:SigningTime>
          <xd:SigningCertificate>
            <xd:Cert>
              <xd:CertDigest>
                <DigestMethod Algorithm="http://www.w3.org/2001/04/xmlenc#sha256"/>
                <DigestValue>iyI26JeZfxxiROhvB5k0tMU47o8oilhK+TzWxFAelHo=</DigestValue>
              </xd:CertDigest>
              <xd:IssuerSerial>
                <X509IssuerName>CN=NBG Class 2 INT Sub CA, DC=nbg, DC=ge</X509IssuerName>
                <X509SerialNumber>125998090887854804734934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2020-05-15T13:05:05Z</dcterms:modified>
</cp:coreProperties>
</file>