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defaultThemeVersion="124226"/>
  <xr:revisionPtr revIDLastSave="0" documentId="13_ncr:1_{1C35821E-C4BF-4AB7-81D4-561AD2AD7FAE}" xr6:coauthVersionLast="47" xr6:coauthVersionMax="47" xr10:uidLastSave="{00000000-0000-0000-0000-000000000000}"/>
  <bookViews>
    <workbookView xWindow="-108" yWindow="-108" windowWidth="23256" windowHeight="13896" tabRatio="919" activeTab="1"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48" l="1"/>
  <c r="D16" i="48"/>
  <c r="D10" i="40" l="1"/>
  <c r="E10" i="40"/>
  <c r="C10" i="40"/>
  <c r="C20" i="67" l="1"/>
  <c r="D20" i="67"/>
  <c r="E20" i="67"/>
  <c r="D7" i="48" l="1"/>
  <c r="M11" i="63"/>
  <c r="E11" i="63"/>
  <c r="F10" i="40" l="1"/>
  <c r="G10" i="40" s="1"/>
  <c r="N19" i="63" l="1"/>
  <c r="O19" i="63" s="1"/>
  <c r="M19" i="63"/>
  <c r="M17" i="63"/>
  <c r="C7" i="50" l="1"/>
  <c r="C15" i="49" l="1"/>
  <c r="F15" i="48"/>
  <c r="E15" i="48"/>
  <c r="D15" i="48"/>
  <c r="D7" i="50" l="1"/>
  <c r="E7" i="50"/>
  <c r="F7" i="50"/>
  <c r="G7" i="50"/>
  <c r="C17" i="50"/>
  <c r="D9" i="49"/>
  <c r="D15" i="49"/>
  <c r="E7" i="48"/>
  <c r="E22" i="48" s="1"/>
  <c r="E15" i="49" l="1"/>
  <c r="E9" i="49"/>
  <c r="C9" i="49"/>
  <c r="F7" i="48" l="1"/>
  <c r="D22" i="48"/>
  <c r="D47" i="67" l="1"/>
  <c r="E47" i="67"/>
  <c r="C34" i="67"/>
  <c r="D34" i="67"/>
  <c r="E34" i="67"/>
  <c r="N12" i="63" l="1"/>
  <c r="N13" i="63"/>
  <c r="N14" i="63"/>
  <c r="N15" i="63"/>
  <c r="N16" i="63"/>
  <c r="N17" i="63"/>
  <c r="N11" i="63"/>
  <c r="M16" i="63"/>
  <c r="M12" i="63"/>
  <c r="M13" i="63"/>
  <c r="M14" i="63"/>
  <c r="M15" i="63"/>
  <c r="E17" i="63"/>
  <c r="D10" i="63"/>
  <c r="C10" i="63"/>
  <c r="F10" i="63"/>
  <c r="G10" i="63"/>
  <c r="H10" i="63"/>
  <c r="I10" i="63"/>
  <c r="J10" i="63"/>
  <c r="K10" i="63"/>
  <c r="L10" i="63"/>
  <c r="M10" i="63" l="1"/>
  <c r="N10" i="63"/>
  <c r="F12" i="50"/>
  <c r="G12" i="50"/>
  <c r="D12" i="50"/>
  <c r="E12" i="50"/>
  <c r="C12" i="50"/>
  <c r="D17" i="50"/>
  <c r="E17" i="50"/>
  <c r="F17" i="50"/>
  <c r="G17" i="50"/>
  <c r="O17" i="63"/>
  <c r="O11" i="63"/>
  <c r="O12" i="63"/>
  <c r="O13" i="63"/>
  <c r="O14" i="63"/>
  <c r="O15" i="63"/>
  <c r="O16" i="63"/>
  <c r="E12" i="63"/>
  <c r="E13" i="63"/>
  <c r="E14" i="63"/>
  <c r="E15" i="63"/>
  <c r="E16" i="63"/>
  <c r="E10" i="63" l="1"/>
  <c r="F22" i="50"/>
  <c r="D22" i="50"/>
  <c r="C22" i="50"/>
  <c r="G22" i="50"/>
  <c r="E22" i="50"/>
  <c r="F22" i="48"/>
  <c r="O10" i="63"/>
  <c r="C47" i="67" l="1"/>
</calcChain>
</file>

<file path=xl/sharedStrings.xml><?xml version="1.0" encoding="utf-8"?>
<sst xmlns="http://schemas.openxmlformats.org/spreadsheetml/2006/main" count="290" uniqueCount="187">
  <si>
    <t>a</t>
  </si>
  <si>
    <t>b</t>
  </si>
  <si>
    <t>c</t>
  </si>
  <si>
    <t>d</t>
  </si>
  <si>
    <t>e</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</si>
  <si>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</si>
  <si>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</si>
  <si>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</si>
  <si>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</si>
  <si>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</si>
  <si>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</si>
  <si>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</si>
  <si>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</si>
  <si>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</si>
  <si>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</si>
  <si>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</si>
  <si>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</si>
  <si>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</si>
  <si>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</si>
  <si>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</si>
  <si>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</si>
  <si>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</si>
  <si>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</si>
  <si>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</si>
  <si>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</si>
  <si>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</si>
  <si>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</si>
  <si>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</si>
  <si>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</si>
  <si>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</si>
  <si>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</si>
  <si>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</si>
  <si>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</si>
  <si>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</si>
  <si>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</si>
  <si>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</si>
  <si>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</si>
  <si>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</si>
  <si>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</si>
  <si>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</si>
  <si>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</si>
  <si>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XXX</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</si>
  <si>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</si>
  <si>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</si>
  <si>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</si>
  <si>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</si>
  <si>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</si>
  <si>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</si>
  <si>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არაკონსოლიდირებული</t>
  </si>
  <si>
    <t>ნაწილობრივ კონსოლიდირებული</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</si>
  <si>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</si>
  <si>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</si>
  <si>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</si>
  <si>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</si>
  <si>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</si>
  <si>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</si>
  <si>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</si>
  <si>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</si>
  <si>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</si>
  <si>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</si>
  <si>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</si>
  <si>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</si>
  <si>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</si>
  <si>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</si>
  <si>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</si>
  <si>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</si>
  <si>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</si>
  <si>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</si>
  <si>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</si>
  <si>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</si>
  <si>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</si>
  <si>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</si>
  <si>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</si>
  <si>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</si>
  <si>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</si>
  <si>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</si>
  <si>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</si>
  <si>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</si>
  <si>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</si>
  <si>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</si>
  <si>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</si>
  <si>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</si>
  <si>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</si>
  <si>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</si>
  <si>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</si>
  <si>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</si>
  <si>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</si>
  <si>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</si>
  <si>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</si>
  <si>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</si>
  <si>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</si>
  <si>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</si>
  <si>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</si>
  <si>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</si>
  <si>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</si>
  <si>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</si>
  <si>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</si>
  <si>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</si>
  <si>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</si>
  <si>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</si>
  <si>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</si>
  <si>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</si>
  <si>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</si>
  <si>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</si>
  <si>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</si>
  <si>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</si>
  <si>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</si>
  <si>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</si>
  <si>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</si>
  <si>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</si>
  <si>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</si>
  <si>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</si>
  <si>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</si>
  <si>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</si>
  <si>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</si>
  <si>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</si>
  <si>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</si>
  <si>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</si>
  <si>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</si>
  <si>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</si>
  <si>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</si>
  <si>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</si>
  <si>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</si>
  <si>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</si>
  <si>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</si>
  <si>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</si>
  <si>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</si>
  <si>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</si>
  <si>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</si>
  <si>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</si>
  <si>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</si>
  <si>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</si>
  <si>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</si>
  <si>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</si>
  <si>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</si>
  <si>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</si>
  <si>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</si>
  <si>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</si>
  <si>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</si>
  <si>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</si>
  <si>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</si>
  <si>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</si>
  <si>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</si>
  <si>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</si>
  <si>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</si>
  <si>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</si>
  <si>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</si>
  <si>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</si>
  <si>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</si>
  <si>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</si>
  <si>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</si>
  <si>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</si>
  <si>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</si>
  <si>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</si>
  <si>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</si>
  <si>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</si>
  <si>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</si>
  <si>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</si>
  <si>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</si>
  <si>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</si>
  <si>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</si>
  <si>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</si>
  <si>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სს პაშა ბანკი საქართველო</t>
  </si>
  <si>
    <t xml:space="preserve">ფულადი სახსრები და მათი ეკვივალენტები </t>
  </si>
  <si>
    <t>მოთხოვნები საკრედიტო დაწესებულებების მიმართ</t>
  </si>
  <si>
    <t xml:space="preserve">საინვესტიციო ფასიანი ქაღალდები </t>
  </si>
  <si>
    <t xml:space="preserve">ძირითადი საშუალებები </t>
  </si>
  <si>
    <t>აქტივის გამოყენების უფლება</t>
  </si>
  <si>
    <t xml:space="preserve">არამატერიალური აქტივები </t>
  </si>
  <si>
    <t xml:space="preserve">სხვა აქტივები </t>
  </si>
  <si>
    <t xml:space="preserve">ანარიცხები </t>
  </si>
  <si>
    <t>საიჯარო ვალდებულება</t>
  </si>
  <si>
    <t xml:space="preserve">სხვა ვალდებულებები </t>
  </si>
  <si>
    <t>მომხმარებლებზე გაცემული სესხები</t>
  </si>
  <si>
    <t>ვალდებულებები მომხმარებლების მიმართ</t>
  </si>
  <si>
    <t>ვალდებულებები საკრედიტო დაწესებულებების მიმართ</t>
  </si>
  <si>
    <t>სუბორდინირებული ვალი</t>
  </si>
  <si>
    <t xml:space="preserve">სააქციო კაპიტალი </t>
  </si>
  <si>
    <t xml:space="preserve">დამატებით შეტანილი კაპიტალი </t>
  </si>
  <si>
    <t>დაგროვილი დანაკლისი</t>
  </si>
  <si>
    <t>31/12/2024</t>
  </si>
  <si>
    <t>დასაკუთრებული უზრუნველყოფა</t>
  </si>
  <si>
    <t>გადავადებული საგადასახადო აქტივები</t>
  </si>
  <si>
    <t xml:space="preserve">აუდიტირებულ ანგარიშგებაში ნაღიარებია გადავადებული საგადასახადო აქტივი </t>
  </si>
  <si>
    <t>აუდიტირებულ ანგარიშგებაში ერთერთი მსესხებელის ჯგუფის Stages ცვლილება (2-&gt;&gt;3)</t>
  </si>
  <si>
    <t>აუდიტირებულ ანგარიშგებაში არამატერიალური სხვაობა გამოწვეულია კალკულაციაში გამოყენებული PD-ების განახლებით</t>
  </si>
  <si>
    <t>Stage- ის ცვლილების, PD-ების განახლების და გადავადებული საგადასახადო აქტივის აღიარების ერთობლივი გავლენა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</si>
</sst>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10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4"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67" fontId="13" fillId="36" borderId="0"/>
    <xf numFmtId="168" fontId="13" fillId="36" borderId="0"/>
    <xf numFmtId="167" fontId="13" fillId="36" borderId="0"/>
    <xf numFmtId="0" fontId="14" fillId="37"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0" fontId="19" fillId="38" borderId="0" applyNumberFormat="0" applyBorder="0" applyAlignment="0" applyProtection="0"/>
    <xf numFmtId="169" fontId="22"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0" fontId="24" fillId="0" borderId="0" applyFill="0" applyBorder="0" applyAlignment="0"/>
    <xf numFmtId="170" fontId="24"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1" fontId="24" fillId="0" borderId="0" applyFill="0" applyBorder="0" applyAlignment="0"/>
    <xf numFmtId="172" fontId="24" fillId="0" borderId="0" applyFill="0" applyBorder="0" applyAlignment="0"/>
    <xf numFmtId="173" fontId="24" fillId="0" borderId="0" applyFill="0" applyBorder="0" applyAlignment="0"/>
    <xf numFmtId="174"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8"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8"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171" fontId="24"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xf numFmtId="14" fontId="33" fillId="0" borderId="0" applyFill="0" applyBorder="0" applyAlignment="0"/>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0" applyFont="0" applyFill="0" applyBorder="0" applyAlignment="0" applyProtection="0"/>
    <xf numFmtId="179"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0" fontId="35" fillId="0" borderId="0" applyNumberFormat="0" applyFill="0" applyBorder="0" applyAlignment="0" applyProtection="0"/>
    <xf numFmtId="167" fontId="2" fillId="0" borderId="0"/>
    <xf numFmtId="0" fontId="2" fillId="0" borderId="0"/>
    <xf numFmtId="167"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2" applyNumberFormat="0" applyAlignment="0" applyProtection="0">
      <alignment horizontal="left" vertical="center"/>
    </xf>
    <xf numFmtId="0" fontId="41" fillId="0" borderId="22" applyNumberFormat="0" applyAlignment="0" applyProtection="0">
      <alignment horizontal="left" vertical="center"/>
    </xf>
    <xf numFmtId="167" fontId="41" fillId="0" borderId="22" applyNumberFormat="0" applyAlignment="0" applyProtection="0">
      <alignment horizontal="left" vertical="center"/>
    </xf>
    <xf numFmtId="0" fontId="41" fillId="0" borderId="7">
      <alignment horizontal="left" vertical="center"/>
    </xf>
    <xf numFmtId="0" fontId="41" fillId="0" borderId="7">
      <alignment horizontal="left" vertical="center"/>
    </xf>
    <xf numFmtId="167" fontId="41" fillId="0" borderId="7">
      <alignment horizontal="left" vertical="center"/>
    </xf>
    <xf numFmtId="0" fontId="42" fillId="0" borderId="32" applyNumberFormat="0" applyFill="0" applyAlignment="0" applyProtection="0"/>
    <xf numFmtId="168" fontId="42" fillId="0" borderId="32" applyNumberFormat="0" applyFill="0" applyAlignment="0" applyProtection="0"/>
    <xf numFmtId="0"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0" fontId="42" fillId="0" borderId="32" applyNumberFormat="0" applyFill="0" applyAlignment="0" applyProtection="0"/>
    <xf numFmtId="0" fontId="43" fillId="0" borderId="33" applyNumberFormat="0" applyFill="0" applyAlignment="0" applyProtection="0"/>
    <xf numFmtId="168" fontId="43" fillId="0" borderId="33" applyNumberFormat="0" applyFill="0" applyAlignment="0" applyProtection="0"/>
    <xf numFmtId="0"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0" fontId="43" fillId="0" borderId="33" applyNumberFormat="0" applyFill="0" applyAlignment="0" applyProtection="0"/>
    <xf numFmtId="0" fontId="44" fillId="0" borderId="34" applyNumberFormat="0" applyFill="0" applyAlignment="0" applyProtection="0"/>
    <xf numFmtId="168"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0" applyNumberFormat="0" applyFill="0" applyBorder="0" applyAlignment="0" applyProtection="0"/>
    <xf numFmtId="168"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37" fontId="45" fillId="0" borderId="0"/>
    <xf numFmtId="167" fontId="46" fillId="0" borderId="0"/>
    <xf numFmtId="0" fontId="46" fillId="0" borderId="0"/>
    <xf numFmtId="167" fontId="46" fillId="0" borderId="0"/>
    <xf numFmtId="167" fontId="41" fillId="0" borderId="0"/>
    <xf numFmtId="0" fontId="41" fillId="0" borderId="0"/>
    <xf numFmtId="167" fontId="41" fillId="0" borderId="0"/>
    <xf numFmtId="167" fontId="47" fillId="0" borderId="0"/>
    <xf numFmtId="0" fontId="47" fillId="0" borderId="0"/>
    <xf numFmtId="167" fontId="47" fillId="0" borderId="0"/>
    <xf numFmtId="167" fontId="48" fillId="0" borderId="0"/>
    <xf numFmtId="0" fontId="48" fillId="0" borderId="0"/>
    <xf numFmtId="167" fontId="48" fillId="0" borderId="0"/>
    <xf numFmtId="167" fontId="49" fillId="0" borderId="0"/>
    <xf numFmtId="0" fontId="49" fillId="0" borderId="0"/>
    <xf numFmtId="167" fontId="49" fillId="0" borderId="0"/>
    <xf numFmtId="167" fontId="50" fillId="0" borderId="0"/>
    <xf numFmtId="0" fontId="50" fillId="0" borderId="0"/>
    <xf numFmtId="167"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7" fontId="51" fillId="0" borderId="0" applyNumberFormat="0" applyFill="0" applyBorder="0" applyAlignment="0" applyProtection="0">
      <alignment vertical="top"/>
      <protection locked="0"/>
    </xf>
    <xf numFmtId="167" fontId="52" fillId="0" borderId="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8"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0" fontId="53" fillId="42" borderId="29" applyNumberFormat="0" applyAlignment="0" applyProtection="0"/>
    <xf numFmtId="3" fontId="2" fillId="71" borderId="2" applyFont="0">
      <alignment horizontal="right" vertical="center"/>
      <protection locked="0"/>
    </xf>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56" fillId="0" borderId="3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0" fontId="56" fillId="0" borderId="3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0" fontId="56" fillId="0" borderId="35"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0" fontId="59" fillId="72" borderId="0" applyNumberFormat="0" applyBorder="0" applyAlignment="0" applyProtection="0"/>
    <xf numFmtId="1" fontId="62" fillId="0" borderId="0" applyProtection="0"/>
    <xf numFmtId="167" fontId="13" fillId="0" borderId="36"/>
    <xf numFmtId="168" fontId="13" fillId="0" borderId="36"/>
    <xf numFmtId="167" fontId="13"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3" fillId="0" borderId="0"/>
    <xf numFmtId="180" fontId="2"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4" fillId="0" borderId="0"/>
    <xf numFmtId="0" fontId="64" fillId="0" borderId="0"/>
    <xf numFmtId="0" fontId="63" fillId="0" borderId="0"/>
    <xf numFmtId="178" fontId="15" fillId="0" borderId="0"/>
    <xf numFmtId="178" fontId="2" fillId="0" borderId="0"/>
    <xf numFmtId="178" fontId="2" fillId="0" borderId="0"/>
    <xf numFmtId="0" fontId="2" fillId="0" borderId="0"/>
    <xf numFmtId="0" fontId="2"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5"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5" fillId="0" borderId="0"/>
    <xf numFmtId="0" fontId="15" fillId="0" borderId="0"/>
    <xf numFmtId="167"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67" fontId="15" fillId="0" borderId="0"/>
    <xf numFmtId="0" fontId="15" fillId="0" borderId="0"/>
    <xf numFmtId="0" fontId="15"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4"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178" fontId="15" fillId="0" borderId="0"/>
    <xf numFmtId="178" fontId="15"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5" fillId="0" borderId="0"/>
    <xf numFmtId="178" fontId="15" fillId="0" borderId="0"/>
    <xf numFmtId="178" fontId="15" fillId="0" borderId="0"/>
    <xf numFmtId="178"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78"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2" fillId="0" borderId="0"/>
    <xf numFmtId="0" fontId="15" fillId="0" borderId="0"/>
    <xf numFmtId="0" fontId="2" fillId="0" borderId="0"/>
    <xf numFmtId="0" fontId="14" fillId="0" borderId="0"/>
    <xf numFmtId="167" fontId="12" fillId="0" borderId="0"/>
    <xf numFmtId="0" fontId="2"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5" fillId="0" borderId="0"/>
    <xf numFmtId="0" fontId="15" fillId="0" borderId="0"/>
    <xf numFmtId="167" fontId="12" fillId="0" borderId="0"/>
    <xf numFmtId="0" fontId="52" fillId="0" borderId="0"/>
    <xf numFmtId="0" fontId="2" fillId="0" borderId="0"/>
    <xf numFmtId="167" fontId="12" fillId="0" borderId="0"/>
    <xf numFmtId="0" fontId="1"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178" fontId="2" fillId="0" borderId="0"/>
    <xf numFmtId="0" fontId="2" fillId="0" borderId="0"/>
    <xf numFmtId="178" fontId="2" fillId="0" borderId="0"/>
    <xf numFmtId="0" fontId="2" fillId="0" borderId="0"/>
    <xf numFmtId="178"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178"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78" fontId="2"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3" fillId="0" borderId="0"/>
    <xf numFmtId="0" fontId="5"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78" fontId="5" fillId="0" borderId="0"/>
    <xf numFmtId="0" fontId="13" fillId="0" borderId="0"/>
    <xf numFmtId="178"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3" fillId="0" borderId="0"/>
    <xf numFmtId="178" fontId="5"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67" fontId="13" fillId="0" borderId="0"/>
    <xf numFmtId="0" fontId="63"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67" fontId="5" fillId="0" borderId="0"/>
    <xf numFmtId="0" fontId="63" fillId="0" borderId="0"/>
    <xf numFmtId="167"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78"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78"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3"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178" fontId="13" fillId="0" borderId="0"/>
    <xf numFmtId="178" fontId="13"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31" fillId="0" borderId="0"/>
    <xf numFmtId="0" fontId="2" fillId="0" borderId="0"/>
    <xf numFmtId="0" fontId="63" fillId="0" borderId="0"/>
    <xf numFmtId="167" fontId="3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2"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68"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67"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7" fillId="0" borderId="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8"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167"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8"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9" fillId="0" borderId="0"/>
    <xf numFmtId="0" fontId="69" fillId="0" borderId="0"/>
    <xf numFmtId="167" fontId="69" fillId="0" borderId="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8"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12" fillId="0" borderId="0"/>
    <xf numFmtId="174" fontId="24" fillId="0" borderId="0" applyFont="0" applyFill="0" applyBorder="0" applyAlignment="0" applyProtection="0"/>
    <xf numFmtId="185"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xf numFmtId="0" fontId="2" fillId="0" borderId="0"/>
    <xf numFmtId="167" fontId="2" fillId="0" borderId="0"/>
    <xf numFmtId="186"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5" fillId="0" borderId="0"/>
    <xf numFmtId="0" fontId="12" fillId="0" borderId="0"/>
    <xf numFmtId="0" fontId="76" fillId="0" borderId="0"/>
    <xf numFmtId="0" fontId="76" fillId="0" borderId="0"/>
    <xf numFmtId="167" fontId="12" fillId="0" borderId="0"/>
    <xf numFmtId="167"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88" fontId="24" fillId="0" borderId="0" applyFill="0" applyBorder="0" applyAlignment="0"/>
    <xf numFmtId="189" fontId="24" fillId="0" borderId="0" applyFill="0" applyBorder="0" applyAlignment="0"/>
    <xf numFmtId="0" fontId="79" fillId="0" borderId="0">
      <alignment horizontal="center" vertical="top"/>
    </xf>
    <xf numFmtId="0" fontId="80" fillId="0" borderId="0" applyNumberFormat="0" applyFill="0" applyBorder="0" applyAlignment="0" applyProtection="0"/>
    <xf numFmtId="168" fontId="80" fillId="0" borderId="0" applyNumberFormat="0" applyFill="0" applyBorder="0" applyAlignment="0" applyProtection="0"/>
    <xf numFmtId="0"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80" fillId="0" borderId="0" applyNumberFormat="0" applyFill="0" applyBorder="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8"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12" fillId="0" borderId="40"/>
    <xf numFmtId="184" fontId="68"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3" fillId="0" borderId="0" applyFont="0" applyFill="0" applyBorder="0" applyAlignment="0" applyProtection="0"/>
    <xf numFmtId="191"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42" fontId="85" fillId="0" borderId="0" applyFont="0" applyFill="0" applyBorder="0" applyAlignment="0" applyProtection="0"/>
    <xf numFmtId="44"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2" fillId="0" borderId="0"/>
    <xf numFmtId="43" fontId="1" fillId="0" borderId="0" applyFont="0" applyFill="0" applyBorder="0" applyAlignment="0" applyProtection="0"/>
  </cellStyleXfs>
  <cellXfs count="207">
    <xf numFmtId="0" fontId="0" fillId="0" borderId="0" xfId="0"/>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xf numFmtId="0" fontId="3" fillId="0" borderId="0" xfId="0" applyFont="1" applyAlignment="1">
      <alignment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2" xfId="0" applyFont="1" applyBorder="1" applyAlignment="1">
      <alignment vertical="center" wrapText="1"/>
    </xf>
    <xf numFmtId="0" fontId="9"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2" xfId="0" applyFont="1" applyBorder="1" applyAlignment="1">
      <alignment wrapText="1"/>
    </xf>
    <xf numFmtId="0" fontId="3" fillId="0" borderId="11" xfId="0" applyFont="1" applyBorder="1"/>
    <xf numFmtId="0" fontId="3" fillId="0" borderId="13" xfId="0" applyFont="1" applyBorder="1"/>
    <xf numFmtId="0" fontId="3" fillId="2" borderId="2" xfId="0" applyFont="1" applyFill="1" applyBorder="1"/>
    <xf numFmtId="0" fontId="88" fillId="0" borderId="0" xfId="0" applyFont="1"/>
    <xf numFmtId="0" fontId="3" fillId="0" borderId="0" xfId="0" applyFont="1" applyAlignment="1">
      <alignment horizontal="right"/>
    </xf>
    <xf numFmtId="0" fontId="4" fillId="0" borderId="0" xfId="0" applyFont="1" applyAlignment="1">
      <alignment horizontal="left" vertical="center"/>
    </xf>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4" fillId="0" borderId="0" xfId="0" applyFont="1" applyAlignment="1">
      <alignment vertical="center"/>
    </xf>
    <xf numFmtId="0" fontId="9" fillId="0" borderId="2" xfId="0" applyFont="1" applyBorder="1" applyAlignment="1">
      <alignment horizontal="center" vertical="top" wrapText="1"/>
    </xf>
    <xf numFmtId="0" fontId="9" fillId="0" borderId="2" xfId="0" applyFont="1" applyBorder="1" applyAlignment="1">
      <alignment horizontal="left" vertical="center" wrapText="1" indent="2"/>
    </xf>
    <xf numFmtId="0" fontId="90" fillId="0" borderId="2" xfId="0" applyFont="1" applyBorder="1" applyAlignment="1">
      <alignment horizontal="left" vertical="center" wrapText="1" indent="2"/>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5" xfId="0" applyFont="1" applyBorder="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4" fillId="0" borderId="0" xfId="0" applyFont="1"/>
    <xf numFmtId="0" fontId="3" fillId="0" borderId="2" xfId="0" applyFont="1" applyBorder="1" applyAlignment="1">
      <alignment horizontal="left"/>
    </xf>
    <xf numFmtId="0" fontId="8" fillId="0" borderId="2" xfId="0" applyFont="1" applyBorder="1" applyAlignment="1">
      <alignment horizontal="left" indent="1"/>
    </xf>
    <xf numFmtId="0" fontId="3" fillId="0" borderId="2" xfId="0" applyFont="1" applyBorder="1" applyAlignment="1">
      <alignment horizontal="right"/>
    </xf>
    <xf numFmtId="0" fontId="91" fillId="0" borderId="10" xfId="0" applyFont="1" applyBorder="1" applyAlignment="1">
      <alignment horizontal="center" vertical="center" wrapText="1"/>
    </xf>
    <xf numFmtId="0" fontId="3" fillId="0" borderId="6" xfId="0" applyFont="1" applyBorder="1" applyAlignment="1">
      <alignment vertical="center"/>
    </xf>
    <xf numFmtId="0" fontId="3" fillId="0" borderId="44" xfId="0" applyFont="1" applyBorder="1"/>
    <xf numFmtId="0" fontId="9" fillId="0" borderId="17" xfId="0" applyFont="1" applyBorder="1" applyAlignment="1">
      <alignment vertical="center" wrapText="1"/>
    </xf>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left" vertical="center"/>
    </xf>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6" fillId="0" borderId="14" xfId="8" applyFont="1" applyBorder="1"/>
    <xf numFmtId="0" fontId="6" fillId="0" borderId="16" xfId="8" applyFont="1" applyBorder="1"/>
    <xf numFmtId="0" fontId="3" fillId="0" borderId="17" xfId="0" applyFont="1" applyBorder="1" applyAlignment="1">
      <alignment horizontal="center"/>
    </xf>
    <xf numFmtId="0" fontId="3" fillId="0" borderId="18" xfId="0" applyFont="1" applyBorder="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6" xfId="0" applyFont="1" applyBorder="1" applyAlignment="1">
      <alignment horizontal="right" vertical="center" wrapText="1"/>
    </xf>
    <xf numFmtId="0" fontId="10"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4" xfId="0" applyFont="1" applyBorder="1" applyAlignment="1">
      <alignment vertical="center" wrapText="1"/>
    </xf>
    <xf numFmtId="0" fontId="91" fillId="0" borderId="10"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2" fillId="0" borderId="0" xfId="0" applyFont="1"/>
    <xf numFmtId="0" fontId="7" fillId="0" borderId="2" xfId="12" applyFill="1" applyBorder="1" applyAlignment="1" applyProtection="1"/>
    <xf numFmtId="0" fontId="93" fillId="0" borderId="2" xfId="20955" applyFont="1" applyBorder="1" applyAlignment="1">
      <alignment horizontal="center" vertical="center"/>
    </xf>
    <xf numFmtId="0" fontId="94" fillId="0" borderId="2" xfId="12" applyFont="1" applyFill="1" applyBorder="1" applyAlignment="1" applyProtection="1"/>
    <xf numFmtId="0" fontId="94"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14" xfId="0" applyFont="1" applyBorder="1" applyAlignment="1">
      <alignment horizontal="right" wrapText="1"/>
    </xf>
    <xf numFmtId="0" fontId="3" fillId="2" borderId="15" xfId="0" applyFont="1" applyFill="1" applyBorder="1" applyAlignment="1">
      <alignment horizontal="center" vertical="center" wrapText="1"/>
    </xf>
    <xf numFmtId="0" fontId="95" fillId="0" borderId="0" xfId="20955" applyFont="1" applyAlignment="1">
      <alignment horizontal="left" wrapText="1" indent="1"/>
    </xf>
    <xf numFmtId="0" fontId="9" fillId="0" borderId="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Border="1" applyAlignment="1">
      <alignment horizontal="left" vertical="center" wrapText="1" indent="3"/>
    </xf>
    <xf numFmtId="0" fontId="9" fillId="0" borderId="17" xfId="0" applyFont="1" applyBorder="1" applyAlignment="1">
      <alignment horizontal="left" vertical="center" wrapText="1" indent="3"/>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left" vertical="center" wrapText="1" indent="3"/>
    </xf>
    <xf numFmtId="0" fontId="9" fillId="0" borderId="2" xfId="0" applyFont="1" applyBorder="1" applyAlignment="1">
      <alignment horizontal="left" vertical="top" wrapText="1"/>
    </xf>
    <xf numFmtId="0" fontId="96" fillId="2" borderId="2" xfId="20955" applyFont="1" applyFill="1" applyBorder="1"/>
    <xf numFmtId="0" fontId="1" fillId="0" borderId="2" xfId="0" applyFont="1" applyBorder="1"/>
    <xf numFmtId="0" fontId="1" fillId="0" borderId="0" xfId="0" applyFont="1"/>
    <xf numFmtId="0" fontId="3" fillId="0" borderId="42" xfId="0" applyFont="1" applyBorder="1"/>
    <xf numFmtId="0" fontId="96" fillId="0" borderId="51" xfId="20955" applyFont="1" applyBorder="1"/>
    <xf numFmtId="0" fontId="96" fillId="0" borderId="4" xfId="20955" applyFont="1" applyBorder="1"/>
    <xf numFmtId="192" fontId="4" fillId="35" borderId="17" xfId="0" applyNumberFormat="1" applyFont="1" applyFill="1" applyBorder="1" applyAlignment="1">
      <alignment horizontal="center" vertical="center"/>
    </xf>
    <xf numFmtId="0" fontId="3" fillId="0" borderId="14"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Alignment="1" applyProtection="1">
      <alignment horizontal="center" vertical="center"/>
      <protection locked="0"/>
    </xf>
    <xf numFmtId="192"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2" fontId="4" fillId="0" borderId="4" xfId="0" applyNumberFormat="1" applyFont="1" applyBorder="1" applyAlignment="1" applyProtection="1">
      <alignment horizontal="center" vertical="center" wrapText="1"/>
      <protection locked="0"/>
    </xf>
    <xf numFmtId="192" fontId="3" fillId="0" borderId="2" xfId="0" applyNumberFormat="1" applyFont="1" applyBorder="1" applyAlignment="1" applyProtection="1">
      <alignment horizontal="center"/>
      <protection locked="0"/>
    </xf>
    <xf numFmtId="192" fontId="3" fillId="0" borderId="4" xfId="0" applyNumberFormat="1" applyFont="1" applyBorder="1" applyAlignment="1" applyProtection="1">
      <alignment horizontal="center"/>
      <protection locked="0"/>
    </xf>
    <xf numFmtId="192" fontId="3" fillId="0" borderId="15" xfId="0" applyNumberFormat="1" applyFont="1" applyBorder="1" applyProtection="1">
      <protection locked="0"/>
    </xf>
    <xf numFmtId="192" fontId="3" fillId="0" borderId="17" xfId="0" applyNumberFormat="1" applyFont="1" applyBorder="1" applyProtection="1">
      <protection locked="0"/>
    </xf>
    <xf numFmtId="192" fontId="3" fillId="0" borderId="18" xfId="0" applyNumberFormat="1" applyFont="1" applyBorder="1" applyProtection="1">
      <protection locked="0"/>
    </xf>
    <xf numFmtId="192" fontId="3" fillId="35" borderId="17" xfId="0" applyNumberFormat="1" applyFont="1" applyFill="1" applyBorder="1"/>
    <xf numFmtId="192" fontId="3" fillId="35" borderId="18" xfId="0" applyNumberFormat="1" applyFont="1" applyFill="1" applyBorder="1"/>
    <xf numFmtId="192" fontId="10" fillId="35" borderId="2" xfId="0" applyNumberFormat="1" applyFont="1" applyFill="1" applyBorder="1" applyAlignment="1">
      <alignment vertical="center" wrapText="1"/>
    </xf>
    <xf numFmtId="192" fontId="10" fillId="35" borderId="15" xfId="0" applyNumberFormat="1" applyFont="1" applyFill="1" applyBorder="1" applyAlignment="1">
      <alignment vertical="center" wrapText="1"/>
    </xf>
    <xf numFmtId="192" fontId="10" fillId="35" borderId="2" xfId="0" applyNumberFormat="1" applyFont="1" applyFill="1" applyBorder="1" applyAlignment="1">
      <alignment horizontal="right" vertical="center" wrapText="1"/>
    </xf>
    <xf numFmtId="192" fontId="10" fillId="35" borderId="15" xfId="0" applyNumberFormat="1" applyFont="1" applyFill="1" applyBorder="1" applyAlignment="1">
      <alignment horizontal="right" vertical="center" wrapText="1"/>
    </xf>
    <xf numFmtId="192" fontId="10" fillId="35" borderId="17" xfId="0" applyNumberFormat="1" applyFont="1" applyFill="1" applyBorder="1" applyAlignment="1">
      <alignment horizontal="right" vertical="center" wrapText="1"/>
    </xf>
    <xf numFmtId="192" fontId="10" fillId="35" borderId="18" xfId="0" applyNumberFormat="1" applyFont="1" applyFill="1" applyBorder="1" applyAlignment="1">
      <alignment horizontal="right" vertical="center" wrapText="1"/>
    </xf>
    <xf numFmtId="192" fontId="10" fillId="0" borderId="2" xfId="0" applyNumberFormat="1" applyFont="1" applyBorder="1" applyAlignment="1" applyProtection="1">
      <alignment vertical="center" wrapText="1"/>
      <protection locked="0"/>
    </xf>
    <xf numFmtId="192" fontId="10" fillId="0" borderId="15" xfId="0" applyNumberFormat="1" applyFont="1" applyBorder="1" applyAlignment="1" applyProtection="1">
      <alignment vertical="center" wrapText="1"/>
      <protection locked="0"/>
    </xf>
    <xf numFmtId="192" fontId="10" fillId="0" borderId="2" xfId="0" applyNumberFormat="1" applyFont="1" applyBorder="1" applyAlignment="1" applyProtection="1">
      <alignment horizontal="center" vertical="center" wrapText="1"/>
      <protection locked="0"/>
    </xf>
    <xf numFmtId="192" fontId="10" fillId="0" borderId="15" xfId="0" applyNumberFormat="1" applyFont="1" applyBorder="1" applyAlignment="1" applyProtection="1">
      <alignment horizontal="center" vertical="center" wrapText="1"/>
      <protection locked="0"/>
    </xf>
    <xf numFmtId="192" fontId="3" fillId="35" borderId="2" xfId="0" applyNumberFormat="1" applyFont="1" applyFill="1" applyBorder="1"/>
    <xf numFmtId="192" fontId="3" fillId="0" borderId="1" xfId="0" applyNumberFormat="1" applyFont="1" applyBorder="1" applyProtection="1">
      <protection locked="0"/>
    </xf>
    <xf numFmtId="192" fontId="3" fillId="0" borderId="50" xfId="0" applyNumberFormat="1" applyFont="1" applyBorder="1" applyProtection="1">
      <protection locked="0"/>
    </xf>
    <xf numFmtId="192" fontId="10" fillId="35" borderId="8" xfId="0" applyNumberFormat="1" applyFont="1" applyFill="1" applyBorder="1" applyAlignment="1">
      <alignment horizontal="right" vertical="center" wrapText="1"/>
    </xf>
    <xf numFmtId="192" fontId="10" fillId="35" borderId="17" xfId="0" applyNumberFormat="1" applyFont="1" applyFill="1" applyBorder="1" applyAlignment="1">
      <alignment vertical="center" wrapText="1"/>
    </xf>
    <xf numFmtId="192" fontId="10" fillId="35" borderId="18" xfId="0" applyNumberFormat="1" applyFont="1" applyFill="1" applyBorder="1" applyAlignment="1">
      <alignment vertical="center" wrapText="1"/>
    </xf>
    <xf numFmtId="192" fontId="9" fillId="0" borderId="8" xfId="0" applyNumberFormat="1" applyFont="1" applyBorder="1" applyAlignment="1" applyProtection="1">
      <alignment horizontal="center" vertical="center" wrapText="1"/>
      <protection locked="0"/>
    </xf>
    <xf numFmtId="192" fontId="9" fillId="0" borderId="2" xfId="0" applyNumberFormat="1" applyFont="1" applyBorder="1" applyAlignment="1" applyProtection="1">
      <alignment horizontal="center" vertical="center" wrapText="1"/>
      <protection locked="0"/>
    </xf>
    <xf numFmtId="192" fontId="9" fillId="0" borderId="15" xfId="0" applyNumberFormat="1" applyFont="1" applyBorder="1" applyAlignment="1" applyProtection="1">
      <alignment horizontal="center" vertical="center" wrapText="1"/>
      <protection locked="0"/>
    </xf>
    <xf numFmtId="192" fontId="3" fillId="35" borderId="2" xfId="0" applyNumberFormat="1" applyFont="1" applyFill="1" applyBorder="1" applyAlignment="1">
      <alignment horizontal="center" vertical="center"/>
    </xf>
    <xf numFmtId="192" fontId="3" fillId="35" borderId="2" xfId="0" applyNumberFormat="1" applyFont="1" applyFill="1" applyBorder="1" applyAlignment="1">
      <alignment horizontal="center" vertical="center" wrapText="1"/>
    </xf>
    <xf numFmtId="192" fontId="3" fillId="35" borderId="15" xfId="0" applyNumberFormat="1" applyFont="1" applyFill="1" applyBorder="1" applyAlignment="1">
      <alignment horizontal="center" vertical="center"/>
    </xf>
    <xf numFmtId="192" fontId="3" fillId="2" borderId="2" xfId="0" applyNumberFormat="1"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192" fontId="3" fillId="0" borderId="0" xfId="0" applyNumberFormat="1" applyFont="1"/>
    <xf numFmtId="168" fontId="13" fillId="36" borderId="0" xfId="15"/>
    <xf numFmtId="168" fontId="13" fillId="36" borderId="46" xfId="15" applyBorder="1"/>
    <xf numFmtId="0" fontId="3" fillId="0" borderId="17" xfId="0" applyFont="1" applyBorder="1" applyAlignment="1">
      <alignment horizontal="right" wrapText="1"/>
    </xf>
    <xf numFmtId="192" fontId="3" fillId="35" borderId="17" xfId="0" applyNumberFormat="1" applyFont="1" applyFill="1" applyBorder="1" applyAlignment="1">
      <alignment horizontal="center" vertical="center"/>
    </xf>
    <xf numFmtId="192" fontId="3" fillId="35" borderId="18" xfId="0" applyNumberFormat="1" applyFont="1" applyFill="1" applyBorder="1" applyAlignment="1">
      <alignment horizontal="center" vertical="center"/>
    </xf>
    <xf numFmtId="0" fontId="98" fillId="0" borderId="0" xfId="0" applyFont="1"/>
    <xf numFmtId="49" fontId="98" fillId="0" borderId="2" xfId="0" applyNumberFormat="1" applyFont="1" applyBorder="1" applyAlignment="1">
      <alignment horizontal="right" vertical="center"/>
    </xf>
    <xf numFmtId="49" fontId="98" fillId="0" borderId="0" xfId="0" applyNumberFormat="1" applyFont="1" applyAlignment="1">
      <alignment horizontal="right" vertical="center"/>
    </xf>
    <xf numFmtId="0" fontId="98" fillId="0" borderId="0" xfId="0" applyFont="1" applyAlignment="1">
      <alignment vertical="center" wrapText="1"/>
    </xf>
    <xf numFmtId="0" fontId="98" fillId="0" borderId="0" xfId="0" applyFont="1" applyAlignment="1">
      <alignment horizontal="left" vertical="center" wrapText="1"/>
    </xf>
    <xf numFmtId="192" fontId="0" fillId="0" borderId="0" xfId="0" applyNumberFormat="1"/>
    <xf numFmtId="43" fontId="0" fillId="0" borderId="0" xfId="20956" applyFont="1"/>
    <xf numFmtId="43" fontId="10" fillId="0" borderId="2" xfId="20956" applyFont="1" applyBorder="1" applyAlignment="1" applyProtection="1">
      <alignment vertical="center" wrapText="1"/>
      <protection locked="0"/>
    </xf>
    <xf numFmtId="43" fontId="10" fillId="0" borderId="2" xfId="20956" applyFont="1" applyBorder="1" applyAlignment="1" applyProtection="1">
      <alignment horizontal="center" vertical="center" wrapText="1"/>
      <protection locked="0"/>
    </xf>
    <xf numFmtId="43" fontId="10" fillId="0" borderId="15" xfId="20956" applyFont="1" applyBorder="1" applyAlignment="1" applyProtection="1">
      <alignment horizontal="center" vertical="center" wrapText="1"/>
      <protection locked="0"/>
    </xf>
    <xf numFmtId="43" fontId="10" fillId="0" borderId="15" xfId="20956" applyFont="1" applyBorder="1" applyAlignment="1" applyProtection="1">
      <alignment vertical="center" wrapText="1"/>
      <protection locked="0"/>
    </xf>
    <xf numFmtId="3" fontId="3" fillId="0" borderId="0" xfId="0" applyNumberFormat="1" applyFont="1"/>
    <xf numFmtId="4" fontId="3" fillId="0" borderId="0" xfId="0" applyNumberFormat="1" applyFont="1"/>
    <xf numFmtId="165" fontId="3" fillId="0" borderId="15" xfId="20956" applyNumberFormat="1" applyFont="1" applyBorder="1" applyProtection="1">
      <protection locked="0"/>
    </xf>
    <xf numFmtId="43" fontId="0" fillId="0" borderId="0" xfId="0" applyNumberFormat="1"/>
    <xf numFmtId="192" fontId="3" fillId="0" borderId="2" xfId="0" applyNumberFormat="1" applyFont="1" applyBorder="1" applyAlignment="1" applyProtection="1">
      <alignment horizontal="left" wrapText="1"/>
      <protection locked="0"/>
    </xf>
    <xf numFmtId="192" fontId="3" fillId="0" borderId="2" xfId="0" applyNumberFormat="1" applyFont="1" applyBorder="1" applyAlignment="1" applyProtection="1">
      <alignment wrapText="1"/>
      <protection locked="0"/>
    </xf>
    <xf numFmtId="192" fontId="3" fillId="0" borderId="4" xfId="0" applyNumberFormat="1" applyFont="1" applyBorder="1" applyAlignment="1" applyProtection="1">
      <alignment horizontal="left" vertical="center" wrapText="1"/>
      <protection locked="0"/>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9" xfId="0" applyFont="1" applyBorder="1" applyAlignment="1">
      <alignment horizontal="center"/>
    </xf>
    <xf numFmtId="0" fontId="3" fillId="0" borderId="52" xfId="0" applyFont="1" applyBorder="1" applyAlignment="1">
      <alignment horizontal="center"/>
    </xf>
    <xf numFmtId="0" fontId="3" fillId="0" borderId="42" xfId="0" applyFont="1" applyBorder="1" applyAlignment="1">
      <alignment horizontal="center"/>
    </xf>
    <xf numFmtId="0" fontId="3" fillId="0" borderId="14" xfId="0" applyFont="1" applyBorder="1" applyAlignment="1">
      <alignment horizont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6" fillId="0" borderId="3" xfId="8" applyFont="1" applyBorder="1" applyAlignment="1">
      <alignment horizontal="center"/>
    </xf>
    <xf numFmtId="0" fontId="6" fillId="0" borderId="42" xfId="8" applyFont="1" applyBorder="1" applyAlignment="1">
      <alignment horizontal="center"/>
    </xf>
    <xf numFmtId="192" fontId="3" fillId="3" borderId="9" xfId="0" applyNumberFormat="1" applyFont="1" applyFill="1" applyBorder="1" applyAlignment="1">
      <alignment horizontal="center"/>
    </xf>
    <xf numFmtId="192" fontId="3" fillId="3" borderId="21" xfId="0" applyNumberFormat="1" applyFont="1" applyFill="1" applyBorder="1" applyAlignment="1">
      <alignment horizontal="center"/>
    </xf>
    <xf numFmtId="192" fontId="3" fillId="3" borderId="43" xfId="0" applyNumberFormat="1" applyFont="1" applyFill="1" applyBorder="1" applyAlignment="1">
      <alignment horizontal="center"/>
    </xf>
    <xf numFmtId="192" fontId="3" fillId="3" borderId="46" xfId="0" applyNumberFormat="1" applyFont="1" applyFill="1" applyBorder="1" applyAlignment="1">
      <alignment horizontal="center"/>
    </xf>
    <xf numFmtId="192" fontId="3" fillId="3" borderId="41" xfId="0" applyNumberFormat="1" applyFont="1" applyFill="1" applyBorder="1" applyAlignment="1">
      <alignment horizontal="center"/>
    </xf>
    <xf numFmtId="192" fontId="3" fillId="3" borderId="48"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8" fillId="0" borderId="6" xfId="0" applyFont="1" applyBorder="1" applyAlignment="1">
      <alignment horizontal="left" vertical="center" wrapText="1"/>
    </xf>
    <xf numFmtId="0" fontId="98" fillId="0" borderId="8" xfId="0" applyFont="1" applyBorder="1" applyAlignment="1">
      <alignment horizontal="left" vertical="center" wrapText="1"/>
    </xf>
    <xf numFmtId="0" fontId="97" fillId="75" borderId="2" xfId="0" applyFont="1" applyFill="1" applyBorder="1" applyAlignment="1">
      <alignment horizontal="center" vertical="center" wrapText="1"/>
    </xf>
    <xf numFmtId="0" fontId="99" fillId="0" borderId="6" xfId="0" applyFont="1" applyBorder="1" applyAlignment="1">
      <alignment horizontal="left"/>
    </xf>
    <xf numFmtId="0" fontId="99" fillId="0" borderId="8" xfId="0" applyFont="1" applyBorder="1" applyAlignment="1">
      <alignment horizontal="left"/>
    </xf>
    <xf numFmtId="0" fontId="98" fillId="0" borderId="6" xfId="0" applyFont="1" applyBorder="1" applyAlignment="1">
      <alignment horizontal="left" vertical="center" wrapText="1" indent="1"/>
    </xf>
    <xf numFmtId="0" fontId="98" fillId="0" borderId="8" xfId="0" applyFont="1" applyBorder="1" applyAlignment="1">
      <alignment horizontal="left" vertical="center" wrapText="1" indent="1"/>
    </xf>
    <xf numFmtId="0" fontId="97" fillId="75" borderId="56" xfId="0" applyFont="1" applyFill="1" applyBorder="1" applyAlignment="1">
      <alignment horizontal="center" vertical="center" wrapText="1"/>
    </xf>
    <xf numFmtId="0" fontId="97" fillId="75" borderId="0" xfId="0" applyFont="1" applyFill="1" applyAlignment="1">
      <alignment horizontal="center" vertical="center" wrapText="1"/>
    </xf>
    <xf numFmtId="0" fontId="97" fillId="75" borderId="57" xfId="0" applyFont="1" applyFill="1" applyBorder="1" applyAlignment="1">
      <alignment horizontal="center" vertical="center" wrapText="1"/>
    </xf>
    <xf numFmtId="0" fontId="97" fillId="0" borderId="53" xfId="0" applyFont="1" applyBorder="1" applyAlignment="1">
      <alignment horizontal="center" vertical="center"/>
    </xf>
    <xf numFmtId="0" fontId="97" fillId="0" borderId="54" xfId="0" applyFont="1" applyBorder="1" applyAlignment="1">
      <alignment horizontal="center" vertical="center"/>
    </xf>
    <xf numFmtId="0" fontId="97" fillId="0" borderId="55" xfId="0" applyFont="1" applyBorder="1" applyAlignment="1">
      <alignment horizontal="center" vertical="center"/>
    </xf>
    <xf numFmtId="0" fontId="98" fillId="0" borderId="2" xfId="0" applyFont="1" applyBorder="1" applyAlignment="1">
      <alignment horizontal="left" vertical="center" wrapText="1"/>
    </xf>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pshbgeo.local\Users\lela.gogiashvili\Downloads\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s>
    <sheetDataSet>
      <sheetData sheetId="0">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zoomScaleNormal="100" workbookViewId="0"/>
  </sheetViews>
  <sheetFormatPr defaultRowHeight="14.4"/>
  <cols>
    <col min="1" max="1" width="9.6640625" style="98" bestFit="1" customWidth="1"/>
    <col min="2" max="2" width="128.6640625" bestFit="1" customWidth="1"/>
    <col min="3" max="3" width="39.44140625" customWidth="1"/>
  </cols>
  <sheetData>
    <row r="1" spans="1:3">
      <c r="A1" s="96" t="s">
        <v>112</v>
      </c>
      <c r="B1" s="77" t="s">
        <v>88</v>
      </c>
      <c r="C1" s="75"/>
    </row>
    <row r="2" spans="1:3">
      <c r="A2" s="97">
        <v>20</v>
      </c>
      <c r="B2" s="76" t="s">
        <v>90</v>
      </c>
    </row>
    <row r="3" spans="1:3">
      <c r="A3" s="97">
        <v>21</v>
      </c>
      <c r="B3" s="76" t="s">
        <v>58</v>
      </c>
    </row>
    <row r="4" spans="1:3">
      <c r="A4" s="97">
        <v>22</v>
      </c>
      <c r="B4" s="79" t="s">
        <v>100</v>
      </c>
    </row>
    <row r="5" spans="1:3">
      <c r="A5" s="97">
        <v>23</v>
      </c>
      <c r="B5" s="79" t="s">
        <v>83</v>
      </c>
    </row>
    <row r="6" spans="1:3">
      <c r="A6" s="97">
        <v>24</v>
      </c>
      <c r="B6" s="76" t="s">
        <v>98</v>
      </c>
    </row>
    <row r="7" spans="1:3">
      <c r="A7" s="97">
        <v>25</v>
      </c>
      <c r="B7" s="78" t="s">
        <v>84</v>
      </c>
    </row>
    <row r="8" spans="1:3">
      <c r="A8" s="97">
        <v>26</v>
      </c>
      <c r="B8" s="78" t="s">
        <v>86</v>
      </c>
    </row>
    <row r="9" spans="1:3">
      <c r="A9" s="97">
        <v>27</v>
      </c>
      <c r="B9" s="78" t="s">
        <v>85</v>
      </c>
    </row>
    <row r="10" spans="1:3">
      <c r="C10" s="75"/>
    </row>
    <row r="11" spans="1:3" ht="43.2">
      <c r="B11" s="84" t="s">
        <v>126</v>
      </c>
      <c r="C11" s="75"/>
    </row>
  </sheetData>
  <hyperlinks>
    <hyperlink ref="B6" location="'24. Rem1'!A1" display="ფინანსური წლის განმავლობაში გაცემული ანაზღაურება" xr:uid="{00000000-0004-0000-0000-000000000000}"/>
    <hyperlink ref="B7" location="'25. Rem 2'!A1" display="ცხრილი 25: განსაკუთრებული გადახდები" xr:uid="{00000000-0004-0000-0000-000001000000}"/>
    <hyperlink ref="B8" location="'26. Rem 3'!A1" display="ცხრილი 26: ინფორმაცია გადავადებული ანაზღაურების  შესახებ" xr:uid="{00000000-0004-0000-0000-000002000000}"/>
    <hyperlink ref="B9" location="'27. REM 4'!A1" display="ცხრილი 27: უმაღლესი მენეჯმენტის მფლობელობაში არსებული აქციები" xr:uid="{00000000-0004-0000-0000-000003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4000000}"/>
    <hyperlink ref="B3" location="'21. LI4'!A1" display="კონსოლიდაცია საწარმოების მიხედვით" xr:uid="{00000000-0004-0000-0000-000005000000}"/>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xr:uid="{00000000-0004-0000-0000-000006000000}"/>
    <hyperlink ref="B4" location="'22. OR1'!A1" display="ცხრილი 22: ინფორმაცია ისტორიული დანარგების მოცულობის შესახებ" xr:uid="{00000000-0004-0000-0000-000007000000}"/>
  </hyperlinks>
  <pageMargins left="0.7" right="0.7" top="0.75" bottom="0.75" header="0.3" footer="0.3"/>
  <pageSetup paperSize="9" scale="6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C33"/>
  <sheetViews>
    <sheetView workbookViewId="0">
      <selection sqref="A1:C1"/>
    </sheetView>
  </sheetViews>
  <sheetFormatPr defaultColWidth="43.5546875" defaultRowHeight="12"/>
  <cols>
    <col min="1" max="1" width="5.33203125" style="149" customWidth="1"/>
    <col min="2" max="2" width="73.6640625" style="150" customWidth="1"/>
    <col min="3" max="3" width="131.44140625" style="151" customWidth="1"/>
    <col min="4" max="5" width="10.33203125" style="147" customWidth="1"/>
    <col min="6" max="16384" width="43.5546875" style="147"/>
  </cols>
  <sheetData>
    <row r="1" spans="1:3" ht="13.2" thickTop="1" thickBot="1">
      <c r="A1" s="203" t="s">
        <v>128</v>
      </c>
      <c r="B1" s="204"/>
      <c r="C1" s="205"/>
    </row>
    <row r="2" spans="1:3" ht="26.25" customHeight="1">
      <c r="A2" s="148"/>
      <c r="B2" s="206" t="s">
        <v>129</v>
      </c>
      <c r="C2" s="206"/>
    </row>
    <row r="3" spans="1:3">
      <c r="A3" s="200" t="s">
        <v>130</v>
      </c>
      <c r="B3" s="201"/>
      <c r="C3" s="202"/>
    </row>
    <row r="4" spans="1:3">
      <c r="A4" s="148"/>
      <c r="B4" s="193" t="s">
        <v>131</v>
      </c>
      <c r="C4" s="194" t="s">
        <v>131</v>
      </c>
    </row>
    <row r="5" spans="1:3">
      <c r="A5" s="148"/>
      <c r="B5" s="193" t="s">
        <v>132</v>
      </c>
      <c r="C5" s="194" t="s">
        <v>132</v>
      </c>
    </row>
    <row r="6" spans="1:3">
      <c r="A6" s="148"/>
      <c r="B6" s="193" t="s">
        <v>133</v>
      </c>
      <c r="C6" s="194" t="s">
        <v>133</v>
      </c>
    </row>
    <row r="7" spans="1:3">
      <c r="A7" s="148"/>
      <c r="B7" s="193" t="s">
        <v>161</v>
      </c>
      <c r="C7" s="194" t="s">
        <v>134</v>
      </c>
    </row>
    <row r="8" spans="1:3">
      <c r="A8" s="200" t="s">
        <v>135</v>
      </c>
      <c r="B8" s="201"/>
      <c r="C8" s="202"/>
    </row>
    <row r="9" spans="1:3">
      <c r="A9" s="148"/>
      <c r="B9" s="193" t="s">
        <v>136</v>
      </c>
      <c r="C9" s="194" t="s">
        <v>136</v>
      </c>
    </row>
    <row r="10" spans="1:3">
      <c r="A10" s="148"/>
      <c r="B10" s="193" t="s">
        <v>137</v>
      </c>
      <c r="C10" s="194" t="s">
        <v>137</v>
      </c>
    </row>
    <row r="11" spans="1:3">
      <c r="A11" s="148"/>
      <c r="B11" s="193" t="s">
        <v>138</v>
      </c>
      <c r="C11" s="194" t="s">
        <v>138</v>
      </c>
    </row>
    <row r="12" spans="1:3">
      <c r="A12" s="148"/>
      <c r="B12" s="193" t="s">
        <v>139</v>
      </c>
      <c r="C12" s="194" t="s">
        <v>139</v>
      </c>
    </row>
    <row r="13" spans="1:3" ht="11.25" customHeight="1">
      <c r="A13" s="195" t="s">
        <v>140</v>
      </c>
      <c r="B13" s="195"/>
      <c r="C13" s="195"/>
    </row>
    <row r="14" spans="1:3">
      <c r="A14" s="148"/>
      <c r="B14" s="193" t="s">
        <v>141</v>
      </c>
      <c r="C14" s="194"/>
    </row>
    <row r="15" spans="1:3">
      <c r="A15" s="148"/>
      <c r="B15" s="198" t="s">
        <v>142</v>
      </c>
      <c r="C15" s="199"/>
    </row>
    <row r="16" spans="1:3">
      <c r="A16" s="148"/>
      <c r="B16" s="198" t="s">
        <v>143</v>
      </c>
      <c r="C16" s="199"/>
    </row>
    <row r="17" spans="1:3">
      <c r="A17" s="148"/>
      <c r="B17" s="198" t="s">
        <v>144</v>
      </c>
      <c r="C17" s="199"/>
    </row>
    <row r="18" spans="1:3">
      <c r="A18" s="148"/>
      <c r="B18" s="193" t="s">
        <v>145</v>
      </c>
      <c r="C18" s="194"/>
    </row>
    <row r="19" spans="1:3">
      <c r="A19" s="148"/>
      <c r="B19" s="193" t="s">
        <v>146</v>
      </c>
      <c r="C19" s="194"/>
    </row>
    <row r="20" spans="1:3">
      <c r="A20" s="148"/>
      <c r="B20" s="193" t="s">
        <v>147</v>
      </c>
      <c r="C20" s="194"/>
    </row>
    <row r="21" spans="1:3" ht="11.25" customHeight="1">
      <c r="A21" s="195" t="s">
        <v>148</v>
      </c>
      <c r="B21" s="195"/>
      <c r="C21" s="195"/>
    </row>
    <row r="22" spans="1:3" ht="33.75" customHeight="1">
      <c r="A22" s="148"/>
      <c r="B22" s="193" t="s">
        <v>149</v>
      </c>
      <c r="C22" s="194"/>
    </row>
    <row r="23" spans="1:3" ht="14.25" customHeight="1">
      <c r="A23" s="148"/>
      <c r="B23" s="193" t="s">
        <v>150</v>
      </c>
      <c r="C23" s="194"/>
    </row>
    <row r="24" spans="1:3">
      <c r="A24" s="195" t="s">
        <v>151</v>
      </c>
      <c r="B24" s="195"/>
      <c r="C24" s="195"/>
    </row>
    <row r="25" spans="1:3">
      <c r="A25" s="148"/>
      <c r="B25" s="193" t="s">
        <v>152</v>
      </c>
      <c r="C25" s="194"/>
    </row>
    <row r="26" spans="1:3">
      <c r="A26" s="148"/>
      <c r="B26" s="193" t="s">
        <v>153</v>
      </c>
      <c r="C26" s="194"/>
    </row>
    <row r="27" spans="1:3">
      <c r="A27" s="148"/>
      <c r="B27" s="193" t="s">
        <v>154</v>
      </c>
      <c r="C27" s="194"/>
    </row>
    <row r="28" spans="1:3" ht="11.25" customHeight="1">
      <c r="A28" s="195" t="s">
        <v>155</v>
      </c>
      <c r="B28" s="195"/>
      <c r="C28" s="195"/>
    </row>
    <row r="29" spans="1:3">
      <c r="A29" s="148"/>
      <c r="B29" s="193" t="s">
        <v>156</v>
      </c>
      <c r="C29" s="194"/>
    </row>
    <row r="30" spans="1:3" ht="21.75" customHeight="1">
      <c r="A30" s="148"/>
      <c r="B30" s="193" t="s">
        <v>157</v>
      </c>
      <c r="C30" s="194"/>
    </row>
    <row r="31" spans="1:3">
      <c r="A31" s="195" t="s">
        <v>158</v>
      </c>
      <c r="B31" s="195"/>
      <c r="C31" s="195"/>
    </row>
    <row r="32" spans="1:3">
      <c r="A32" s="148"/>
      <c r="B32" s="193" t="s">
        <v>159</v>
      </c>
      <c r="C32" s="194"/>
    </row>
    <row r="33" spans="1:3" ht="12.6">
      <c r="A33" s="148"/>
      <c r="B33" s="196" t="s">
        <v>160</v>
      </c>
      <c r="C33" s="197"/>
    </row>
  </sheetData>
  <mergeCells count="33">
    <mergeCell ref="B6:C6"/>
    <mergeCell ref="A1:C1"/>
    <mergeCell ref="B2:C2"/>
    <mergeCell ref="A3:C3"/>
    <mergeCell ref="B4:C4"/>
    <mergeCell ref="B5:C5"/>
    <mergeCell ref="B16:C16"/>
    <mergeCell ref="B7:C7"/>
    <mergeCell ref="A8:C8"/>
    <mergeCell ref="B9:C9"/>
    <mergeCell ref="B10:C10"/>
    <mergeCell ref="B11:C11"/>
    <mergeCell ref="B12:C12"/>
    <mergeCell ref="A13:C13"/>
    <mergeCell ref="B14:C14"/>
    <mergeCell ref="B15:C15"/>
    <mergeCell ref="A28:C28"/>
    <mergeCell ref="B17:C17"/>
    <mergeCell ref="B18:C18"/>
    <mergeCell ref="B19:C19"/>
    <mergeCell ref="B20:C20"/>
    <mergeCell ref="A21:C21"/>
    <mergeCell ref="B22:C22"/>
    <mergeCell ref="B23:C23"/>
    <mergeCell ref="A24:C24"/>
    <mergeCell ref="B25:C25"/>
    <mergeCell ref="B26:C26"/>
    <mergeCell ref="B27:C27"/>
    <mergeCell ref="B29:C29"/>
    <mergeCell ref="B30:C30"/>
    <mergeCell ref="A31:C31"/>
    <mergeCell ref="B32:C32"/>
    <mergeCell ref="B33:C33"/>
  </mergeCells>
  <pageMargins left="0.7" right="0.7" top="0.75" bottom="0.75" header="0.3" footer="0.3"/>
  <headerFooter>
    <oddFooter>&amp;C_x000D_&amp;1#&amp;"Calibri"&amp;10&amp;K000000 C1 - FOR 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52"/>
  <sheetViews>
    <sheetView tabSelected="1" zoomScale="94" zoomScaleNormal="91" workbookViewId="0">
      <pane xSplit="1" ySplit="4" topLeftCell="B5" activePane="bottomRight" state="frozen"/>
      <selection pane="topRight"/>
      <selection pane="bottomLeft"/>
      <selection pane="bottomRight" activeCell="F11" sqref="F11"/>
    </sheetView>
  </sheetViews>
  <sheetFormatPr defaultRowHeight="14.4"/>
  <cols>
    <col min="1" max="1" width="10.5546875" style="2" bestFit="1" customWidth="1"/>
    <col min="2" max="2" width="37.44140625" style="2" customWidth="1"/>
    <col min="3" max="3" width="29.6640625" style="2" customWidth="1"/>
    <col min="4" max="4" width="38.5546875" style="2" customWidth="1"/>
    <col min="5" max="5" width="32.5546875" style="2" customWidth="1"/>
    <col min="7" max="8" width="16" bestFit="1" customWidth="1"/>
    <col min="9" max="9" width="12.88671875" bestFit="1" customWidth="1"/>
    <col min="10" max="10" width="14.44140625" bestFit="1" customWidth="1"/>
  </cols>
  <sheetData>
    <row r="1" spans="1:10">
      <c r="A1" s="5" t="s">
        <v>24</v>
      </c>
      <c r="B1" s="2" t="s">
        <v>162</v>
      </c>
    </row>
    <row r="2" spans="1:10" s="5" customFormat="1" ht="15.75" customHeight="1">
      <c r="A2" s="5" t="s">
        <v>25</v>
      </c>
      <c r="B2" s="2" t="s">
        <v>180</v>
      </c>
    </row>
    <row r="3" spans="1:10">
      <c r="C3" s="35"/>
      <c r="D3" s="35"/>
      <c r="E3" s="14"/>
    </row>
    <row r="4" spans="1:10" ht="15" thickBot="1">
      <c r="A4" s="101" t="s">
        <v>113</v>
      </c>
      <c r="B4" s="36" t="s">
        <v>89</v>
      </c>
      <c r="C4" s="35"/>
      <c r="D4" s="35"/>
      <c r="E4" s="14"/>
    </row>
    <row r="5" spans="1:10">
      <c r="A5" s="17"/>
      <c r="B5" s="49" t="s">
        <v>0</v>
      </c>
      <c r="C5" s="54" t="s">
        <v>1</v>
      </c>
      <c r="D5" s="55" t="s">
        <v>2</v>
      </c>
      <c r="E5" s="49" t="s">
        <v>3</v>
      </c>
    </row>
    <row r="6" spans="1:10" ht="16.95" customHeight="1">
      <c r="A6" s="169"/>
      <c r="B6" s="165" t="s">
        <v>46</v>
      </c>
      <c r="C6" s="165" t="s">
        <v>45</v>
      </c>
      <c r="D6" s="165" t="s">
        <v>94</v>
      </c>
      <c r="E6" s="165" t="s">
        <v>42</v>
      </c>
    </row>
    <row r="7" spans="1:10" ht="14.7" customHeight="1">
      <c r="A7" s="170"/>
      <c r="B7" s="166"/>
      <c r="C7" s="166"/>
      <c r="D7" s="166"/>
      <c r="E7" s="166"/>
    </row>
    <row r="8" spans="1:10" ht="46.8" customHeight="1">
      <c r="A8" s="171"/>
      <c r="B8" s="167"/>
      <c r="C8" s="167"/>
      <c r="D8" s="167"/>
      <c r="E8" s="167"/>
    </row>
    <row r="9" spans="1:10" ht="27.6">
      <c r="A9" s="103"/>
      <c r="B9" s="104" t="s">
        <v>163</v>
      </c>
      <c r="C9" s="105">
        <v>120451670.03236656</v>
      </c>
      <c r="D9" s="105">
        <v>120451670.03236656</v>
      </c>
      <c r="E9" s="106"/>
      <c r="H9" s="161"/>
    </row>
    <row r="10" spans="1:10" ht="55.2">
      <c r="A10" s="103"/>
      <c r="B10" s="107" t="s">
        <v>164</v>
      </c>
      <c r="C10" s="105">
        <v>121552343.08769758</v>
      </c>
      <c r="D10" s="105">
        <v>121545806.777698</v>
      </c>
      <c r="E10" s="163" t="s">
        <v>185</v>
      </c>
    </row>
    <row r="11" spans="1:10" ht="41.4">
      <c r="A11" s="103"/>
      <c r="B11" s="104" t="s">
        <v>173</v>
      </c>
      <c r="C11" s="105">
        <v>351500066.81272876</v>
      </c>
      <c r="D11" s="105">
        <v>354960720.57480001</v>
      </c>
      <c r="E11" s="163" t="s">
        <v>184</v>
      </c>
      <c r="G11" s="153"/>
      <c r="H11" s="161"/>
      <c r="I11" s="161"/>
      <c r="J11" s="153"/>
    </row>
    <row r="12" spans="1:10" ht="55.2">
      <c r="A12" s="103"/>
      <c r="B12" s="104" t="s">
        <v>165</v>
      </c>
      <c r="C12" s="105">
        <v>81069174.379719123</v>
      </c>
      <c r="D12" s="105">
        <v>81046982.819719091</v>
      </c>
      <c r="E12" s="163" t="s">
        <v>185</v>
      </c>
      <c r="H12" s="161"/>
    </row>
    <row r="13" spans="1:10">
      <c r="A13" s="103"/>
      <c r="B13" s="104" t="s">
        <v>181</v>
      </c>
      <c r="C13" s="105">
        <v>19368268.41</v>
      </c>
      <c r="D13" s="105">
        <v>19368268.41</v>
      </c>
      <c r="E13" s="106"/>
    </row>
    <row r="14" spans="1:10">
      <c r="A14" s="103"/>
      <c r="B14" s="104" t="s">
        <v>166</v>
      </c>
      <c r="C14" s="105">
        <v>1927497.4600000009</v>
      </c>
      <c r="D14" s="105">
        <v>1927497.4600000009</v>
      </c>
      <c r="E14" s="106"/>
    </row>
    <row r="15" spans="1:10">
      <c r="A15" s="103"/>
      <c r="B15" s="104" t="s">
        <v>167</v>
      </c>
      <c r="C15" s="105">
        <v>703833.36000000034</v>
      </c>
      <c r="D15" s="105">
        <v>703833.36000000034</v>
      </c>
      <c r="E15" s="106"/>
    </row>
    <row r="16" spans="1:10">
      <c r="A16" s="103"/>
      <c r="B16" s="104" t="s">
        <v>168</v>
      </c>
      <c r="C16" s="105">
        <v>3356353.85</v>
      </c>
      <c r="D16" s="105">
        <v>3356353.85</v>
      </c>
      <c r="E16" s="106"/>
    </row>
    <row r="17" spans="1:9" ht="41.4">
      <c r="A17" s="103"/>
      <c r="B17" s="108" t="s">
        <v>182</v>
      </c>
      <c r="C17" s="105">
        <v>4421000</v>
      </c>
      <c r="D17" s="105">
        <v>0</v>
      </c>
      <c r="E17" s="162" t="s">
        <v>183</v>
      </c>
    </row>
    <row r="18" spans="1:9">
      <c r="A18" s="103"/>
      <c r="B18" s="108" t="s">
        <v>169</v>
      </c>
      <c r="C18" s="105">
        <v>2576765.0545689999</v>
      </c>
      <c r="D18" s="105">
        <v>2576765.0545689999</v>
      </c>
      <c r="E18" s="106"/>
    </row>
    <row r="19" spans="1:9">
      <c r="A19" s="103"/>
      <c r="B19" s="104"/>
      <c r="C19" s="105"/>
      <c r="D19" s="105"/>
      <c r="E19" s="106"/>
    </row>
    <row r="20" spans="1:9" ht="15" thickBot="1">
      <c r="A20" s="48"/>
      <c r="B20" s="80" t="s">
        <v>22</v>
      </c>
      <c r="C20" s="102">
        <f>SUM(C9:C19)</f>
        <v>706926972.44708109</v>
      </c>
      <c r="D20" s="102">
        <f>SUM(D9:D19)</f>
        <v>705937898.33915269</v>
      </c>
      <c r="E20" s="102">
        <f>SUM(E9:E19)</f>
        <v>0</v>
      </c>
      <c r="G20" s="152"/>
      <c r="H20" s="153"/>
      <c r="I20" s="152"/>
    </row>
    <row r="21" spans="1:9">
      <c r="A21" s="42"/>
      <c r="B21" s="49" t="s">
        <v>0</v>
      </c>
      <c r="C21" s="54" t="s">
        <v>1</v>
      </c>
      <c r="D21" s="55" t="s">
        <v>2</v>
      </c>
      <c r="E21" s="49" t="s">
        <v>3</v>
      </c>
      <c r="G21" s="152"/>
      <c r="H21" s="152"/>
    </row>
    <row r="22" spans="1:9" ht="14.7" customHeight="1">
      <c r="A22" s="172"/>
      <c r="B22" s="165" t="s">
        <v>44</v>
      </c>
      <c r="C22" s="168" t="s">
        <v>43</v>
      </c>
      <c r="D22" s="168" t="s">
        <v>95</v>
      </c>
      <c r="E22" s="168" t="s">
        <v>42</v>
      </c>
    </row>
    <row r="23" spans="1:9" ht="14.7" customHeight="1">
      <c r="A23" s="172"/>
      <c r="B23" s="166"/>
      <c r="C23" s="168"/>
      <c r="D23" s="168"/>
      <c r="E23" s="168"/>
    </row>
    <row r="24" spans="1:9" ht="100.2" customHeight="1">
      <c r="A24" s="172"/>
      <c r="B24" s="167"/>
      <c r="C24" s="168"/>
      <c r="D24" s="168"/>
      <c r="E24" s="168"/>
    </row>
    <row r="25" spans="1:9">
      <c r="A25" s="15"/>
      <c r="B25" s="53" t="s">
        <v>175</v>
      </c>
      <c r="C25" s="110">
        <v>148701413.94</v>
      </c>
      <c r="D25" s="110">
        <v>148701413.94</v>
      </c>
      <c r="E25" s="109"/>
    </row>
    <row r="26" spans="1:9">
      <c r="A26" s="15"/>
      <c r="B26" s="53" t="s">
        <v>174</v>
      </c>
      <c r="C26" s="110">
        <v>394286242.44999999</v>
      </c>
      <c r="D26" s="110">
        <v>394286242.44999999</v>
      </c>
      <c r="E26" s="109"/>
    </row>
    <row r="27" spans="1:9" ht="55.2">
      <c r="A27" s="15"/>
      <c r="B27" s="53" t="s">
        <v>170</v>
      </c>
      <c r="C27" s="110">
        <v>300173.65281899995</v>
      </c>
      <c r="D27" s="110">
        <v>313795.65281900001</v>
      </c>
      <c r="E27" s="163" t="s">
        <v>185</v>
      </c>
    </row>
    <row r="28" spans="1:9">
      <c r="A28" s="15"/>
      <c r="B28" s="16" t="s">
        <v>171</v>
      </c>
      <c r="C28" s="110">
        <v>754924.23</v>
      </c>
      <c r="D28" s="110">
        <v>754924.23</v>
      </c>
      <c r="E28" s="109"/>
      <c r="H28" s="152"/>
    </row>
    <row r="29" spans="1:9">
      <c r="A29" s="15"/>
      <c r="B29" s="16" t="s">
        <v>176</v>
      </c>
      <c r="C29" s="110">
        <v>33530510.456649844</v>
      </c>
      <c r="D29" s="110">
        <v>33530510.456649844</v>
      </c>
      <c r="E29" s="109"/>
      <c r="H29" s="152"/>
    </row>
    <row r="30" spans="1:9">
      <c r="A30" s="15"/>
      <c r="B30" s="16" t="s">
        <v>172</v>
      </c>
      <c r="C30" s="110">
        <v>8747283.6932399981</v>
      </c>
      <c r="D30" s="110">
        <v>8747283.6932399981</v>
      </c>
      <c r="E30" s="109"/>
      <c r="H30" s="152"/>
    </row>
    <row r="31" spans="1:9">
      <c r="A31" s="15"/>
      <c r="B31" s="16"/>
      <c r="C31" s="110"/>
      <c r="D31" s="106"/>
      <c r="E31" s="106"/>
    </row>
    <row r="32" spans="1:9">
      <c r="A32" s="15"/>
      <c r="B32" s="16"/>
      <c r="C32" s="110"/>
      <c r="D32" s="106"/>
      <c r="E32" s="106"/>
    </row>
    <row r="33" spans="1:9">
      <c r="A33" s="15"/>
      <c r="B33" s="16"/>
      <c r="C33" s="110"/>
      <c r="D33" s="106"/>
      <c r="E33" s="106"/>
    </row>
    <row r="34" spans="1:9" ht="15" thickBot="1">
      <c r="A34" s="48"/>
      <c r="B34" s="81" t="s">
        <v>23</v>
      </c>
      <c r="C34" s="102">
        <f>SUM(C25:C33)</f>
        <v>586320548.42270899</v>
      </c>
      <c r="D34" s="102">
        <f>SUM(D25:D33)</f>
        <v>586334170.42270899</v>
      </c>
      <c r="E34" s="102">
        <f>SUM(E25:E33)</f>
        <v>0</v>
      </c>
      <c r="H34" s="152"/>
    </row>
    <row r="35" spans="1:9">
      <c r="A35" s="42"/>
      <c r="B35" s="49" t="s">
        <v>0</v>
      </c>
      <c r="C35" s="54" t="s">
        <v>1</v>
      </c>
      <c r="D35" s="55" t="s">
        <v>2</v>
      </c>
      <c r="E35" s="49" t="s">
        <v>3</v>
      </c>
      <c r="H35" s="152"/>
    </row>
    <row r="36" spans="1:9" ht="40.200000000000003" customHeight="1">
      <c r="A36" s="172"/>
      <c r="B36" s="165" t="s">
        <v>106</v>
      </c>
      <c r="C36" s="168" t="s">
        <v>43</v>
      </c>
      <c r="D36" s="168" t="s">
        <v>95</v>
      </c>
      <c r="E36" s="168" t="s">
        <v>42</v>
      </c>
    </row>
    <row r="37" spans="1:9" ht="13.95" customHeight="1">
      <c r="A37" s="172"/>
      <c r="B37" s="166"/>
      <c r="C37" s="168"/>
      <c r="D37" s="168"/>
      <c r="E37" s="168"/>
    </row>
    <row r="38" spans="1:9" ht="26.4" customHeight="1">
      <c r="A38" s="172"/>
      <c r="B38" s="167"/>
      <c r="C38" s="168"/>
      <c r="D38" s="168"/>
      <c r="E38" s="168"/>
    </row>
    <row r="39" spans="1:9">
      <c r="A39" s="15"/>
      <c r="B39" s="53" t="s">
        <v>177</v>
      </c>
      <c r="C39" s="111">
        <v>136800000</v>
      </c>
      <c r="D39" s="111">
        <v>136800000</v>
      </c>
      <c r="E39" s="109"/>
    </row>
    <row r="40" spans="1:9">
      <c r="A40" s="15"/>
      <c r="B40" s="53" t="s">
        <v>178</v>
      </c>
      <c r="C40" s="111">
        <v>1154910.5032034994</v>
      </c>
      <c r="D40" s="111">
        <v>1154910.5032034994</v>
      </c>
      <c r="E40" s="109"/>
    </row>
    <row r="41" spans="1:9" ht="55.2">
      <c r="A41" s="15"/>
      <c r="B41" s="53" t="s">
        <v>179</v>
      </c>
      <c r="C41" s="111">
        <v>-17348486.478831336</v>
      </c>
      <c r="D41" s="111">
        <v>-18351182.620000001</v>
      </c>
      <c r="E41" s="164" t="s">
        <v>186</v>
      </c>
    </row>
    <row r="42" spans="1:9">
      <c r="A42" s="15"/>
      <c r="B42" s="4"/>
      <c r="C42" s="110"/>
      <c r="D42" s="106"/>
      <c r="E42" s="106"/>
    </row>
    <row r="43" spans="1:9">
      <c r="A43" s="15"/>
      <c r="B43" s="4"/>
      <c r="C43" s="110"/>
      <c r="D43" s="106"/>
      <c r="E43" s="106"/>
    </row>
    <row r="44" spans="1:9">
      <c r="A44" s="15"/>
      <c r="B44" s="4"/>
      <c r="C44" s="110"/>
      <c r="D44" s="106"/>
      <c r="E44" s="106"/>
    </row>
    <row r="45" spans="1:9">
      <c r="A45" s="15"/>
      <c r="B45" s="4"/>
      <c r="C45" s="110"/>
      <c r="D45" s="106"/>
      <c r="E45" s="106"/>
    </row>
    <row r="46" spans="1:9">
      <c r="A46" s="15"/>
      <c r="B46" s="4"/>
      <c r="C46" s="110"/>
      <c r="D46" s="106"/>
      <c r="E46" s="106"/>
    </row>
    <row r="47" spans="1:9" ht="15" thickBot="1">
      <c r="A47" s="48"/>
      <c r="B47" s="81" t="s">
        <v>40</v>
      </c>
      <c r="C47" s="102">
        <f t="shared" ref="C47:E47" si="0">SUM(C39:C46)</f>
        <v>120606424.02437218</v>
      </c>
      <c r="D47" s="102">
        <f t="shared" si="0"/>
        <v>119603727.88320351</v>
      </c>
      <c r="E47" s="102">
        <f t="shared" si="0"/>
        <v>0</v>
      </c>
      <c r="I47" s="152"/>
    </row>
    <row r="48" spans="1:9">
      <c r="I48" s="152"/>
    </row>
    <row r="49" spans="1:9">
      <c r="I49" s="152"/>
    </row>
    <row r="50" spans="1:9" s="3" customFormat="1">
      <c r="A50" s="6"/>
      <c r="B50" s="6"/>
      <c r="C50" s="6"/>
      <c r="D50" s="6"/>
      <c r="E50" s="6"/>
    </row>
    <row r="51" spans="1:9" s="3" customFormat="1">
      <c r="A51" s="6"/>
      <c r="B51" s="6"/>
      <c r="C51" s="6"/>
      <c r="D51" s="6"/>
      <c r="E51" s="6"/>
    </row>
    <row r="52" spans="1:9" s="3" customFormat="1">
      <c r="A52" s="6"/>
      <c r="B52" s="6"/>
      <c r="C52" s="6"/>
      <c r="D52" s="6"/>
      <c r="E52" s="6"/>
    </row>
  </sheetData>
  <mergeCells count="15">
    <mergeCell ref="B36:B38"/>
    <mergeCell ref="C36:C38"/>
    <mergeCell ref="D36:D38"/>
    <mergeCell ref="E36:E38"/>
    <mergeCell ref="A6:A8"/>
    <mergeCell ref="A22:A24"/>
    <mergeCell ref="A36:A38"/>
    <mergeCell ref="B6:B8"/>
    <mergeCell ref="C6:C8"/>
    <mergeCell ref="D6:D8"/>
    <mergeCell ref="E6:E8"/>
    <mergeCell ref="B22:B24"/>
    <mergeCell ref="C22:C24"/>
    <mergeCell ref="D22:D24"/>
    <mergeCell ref="E22:E24"/>
  </mergeCells>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H13"/>
  <sheetViews>
    <sheetView zoomScaleNormal="100" workbookViewId="0">
      <pane xSplit="1" ySplit="6" topLeftCell="B7" activePane="bottomRight" state="frozen"/>
      <selection pane="topRight"/>
      <selection pane="bottomLeft"/>
      <selection pane="bottomRight" activeCell="B2" sqref="B2"/>
    </sheetView>
  </sheetViews>
  <sheetFormatPr defaultRowHeight="14.4"/>
  <cols>
    <col min="1" max="1" width="10.5546875" bestFit="1" customWidth="1"/>
    <col min="2" max="2" width="39" style="2" customWidth="1"/>
    <col min="3" max="3" width="31.33203125" style="2" bestFit="1" customWidth="1"/>
    <col min="4" max="5" width="14.5546875" style="2" bestFit="1" customWidth="1"/>
    <col min="6" max="6" width="21.6640625" style="2" customWidth="1"/>
    <col min="7" max="7" width="12" style="2" bestFit="1" customWidth="1"/>
    <col min="8" max="8" width="8" style="2" customWidth="1"/>
  </cols>
  <sheetData>
    <row r="1" spans="1:8">
      <c r="A1" s="5" t="s">
        <v>24</v>
      </c>
      <c r="B1" s="2" t="s">
        <v>162</v>
      </c>
    </row>
    <row r="2" spans="1:8">
      <c r="A2" s="5" t="s">
        <v>25</v>
      </c>
      <c r="B2" s="2" t="s">
        <v>180</v>
      </c>
      <c r="C2" s="5"/>
      <c r="D2" s="5"/>
      <c r="E2" s="5"/>
      <c r="F2" s="5"/>
      <c r="G2" s="5"/>
      <c r="H2" s="5"/>
    </row>
    <row r="3" spans="1:8">
      <c r="A3" s="5"/>
      <c r="B3" s="5"/>
      <c r="C3" s="5"/>
      <c r="D3" s="5"/>
      <c r="E3" s="5"/>
      <c r="F3" s="5"/>
      <c r="G3" s="5"/>
      <c r="H3" s="5"/>
    </row>
    <row r="4" spans="1:8" ht="15" thickBot="1">
      <c r="A4" s="101" t="s">
        <v>114</v>
      </c>
      <c r="B4" s="10" t="s">
        <v>58</v>
      </c>
    </row>
    <row r="5" spans="1:8" ht="14.7" customHeight="1">
      <c r="A5" s="178"/>
      <c r="B5" s="173" t="s">
        <v>57</v>
      </c>
      <c r="C5" s="175" t="s">
        <v>91</v>
      </c>
      <c r="D5" s="173" t="s">
        <v>56</v>
      </c>
      <c r="E5" s="173"/>
      <c r="F5" s="173"/>
      <c r="G5" s="173"/>
      <c r="H5" s="176" t="s">
        <v>55</v>
      </c>
    </row>
    <row r="6" spans="1:8" ht="41.4">
      <c r="A6" s="179"/>
      <c r="B6" s="174"/>
      <c r="C6" s="165"/>
      <c r="D6" s="8" t="s">
        <v>54</v>
      </c>
      <c r="E6" s="8" t="s">
        <v>53</v>
      </c>
      <c r="F6" s="8" t="s">
        <v>52</v>
      </c>
      <c r="G6" s="8" t="s">
        <v>51</v>
      </c>
      <c r="H6" s="177"/>
    </row>
    <row r="7" spans="1:8">
      <c r="A7" s="56">
        <v>1</v>
      </c>
      <c r="B7" s="4" t="s">
        <v>41</v>
      </c>
      <c r="C7" s="32" t="s">
        <v>50</v>
      </c>
      <c r="D7" s="4"/>
      <c r="E7" s="4"/>
      <c r="F7" s="4"/>
      <c r="G7" s="32" t="s">
        <v>47</v>
      </c>
      <c r="H7" s="31"/>
    </row>
    <row r="8" spans="1:8">
      <c r="A8" s="56">
        <v>2</v>
      </c>
      <c r="B8" s="4" t="s">
        <v>41</v>
      </c>
      <c r="C8" s="32" t="s">
        <v>49</v>
      </c>
      <c r="D8" s="4"/>
      <c r="E8" s="4"/>
      <c r="F8" s="32" t="s">
        <v>47</v>
      </c>
      <c r="G8" s="4"/>
      <c r="H8" s="31"/>
    </row>
    <row r="9" spans="1:8">
      <c r="A9" s="56">
        <v>3</v>
      </c>
      <c r="B9" s="4" t="s">
        <v>41</v>
      </c>
      <c r="C9" s="32" t="s">
        <v>48</v>
      </c>
      <c r="D9" s="4"/>
      <c r="E9" s="4"/>
      <c r="F9" s="4"/>
      <c r="G9" s="32" t="s">
        <v>47</v>
      </c>
      <c r="H9" s="31"/>
    </row>
    <row r="10" spans="1:8">
      <c r="A10" s="56"/>
      <c r="B10" s="4"/>
      <c r="C10" s="32"/>
      <c r="D10" s="4"/>
      <c r="E10" s="4"/>
      <c r="F10" s="4"/>
      <c r="G10" s="4"/>
      <c r="H10" s="31"/>
    </row>
    <row r="11" spans="1:8">
      <c r="A11" s="56"/>
      <c r="B11" s="4"/>
      <c r="C11" s="32"/>
      <c r="D11" s="4"/>
      <c r="E11" s="4"/>
      <c r="F11" s="4"/>
      <c r="G11" s="4"/>
      <c r="H11" s="31"/>
    </row>
    <row r="12" spans="1:8" ht="15" thickBot="1">
      <c r="A12" s="57"/>
      <c r="B12" s="45"/>
      <c r="C12" s="58"/>
      <c r="D12" s="45"/>
      <c r="E12" s="45"/>
      <c r="F12" s="45"/>
      <c r="G12" s="45"/>
      <c r="H12" s="59"/>
    </row>
    <row r="13" spans="1:8">
      <c r="A13" s="5"/>
    </row>
  </sheetData>
  <mergeCells count="5">
    <mergeCell ref="B5:B6"/>
    <mergeCell ref="C5:C6"/>
    <mergeCell ref="D5:G5"/>
    <mergeCell ref="H5:H6"/>
    <mergeCell ref="A5:A6"/>
  </mergeCells>
  <pageMargins left="0.7" right="0.7" top="0.75" bottom="0.75" header="0.3" footer="0.3"/>
  <pageSetup paperSize="9"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H10"/>
  <sheetViews>
    <sheetView zoomScaleNormal="100" workbookViewId="0">
      <selection activeCell="E27" sqref="E27"/>
    </sheetView>
  </sheetViews>
  <sheetFormatPr defaultColWidth="9.33203125" defaultRowHeight="13.8"/>
  <cols>
    <col min="1" max="1" width="10.5546875" style="2" bestFit="1" customWidth="1"/>
    <col min="2" max="2" width="70.33203125" style="2" customWidth="1"/>
    <col min="3" max="5" width="10.6640625" style="2" customWidth="1"/>
    <col min="6" max="16384" width="9.33203125" style="2"/>
  </cols>
  <sheetData>
    <row r="1" spans="1:8">
      <c r="A1" s="2" t="s">
        <v>24</v>
      </c>
      <c r="B1" s="2" t="s">
        <v>162</v>
      </c>
    </row>
    <row r="2" spans="1:8">
      <c r="A2" s="2" t="s">
        <v>25</v>
      </c>
      <c r="B2" s="2" t="s">
        <v>180</v>
      </c>
    </row>
    <row r="4" spans="1:8" ht="14.4" thickBot="1">
      <c r="A4" s="100" t="s">
        <v>115</v>
      </c>
      <c r="B4" s="10" t="s">
        <v>100</v>
      </c>
      <c r="C4" s="20"/>
    </row>
    <row r="5" spans="1:8">
      <c r="A5" s="99"/>
      <c r="B5" s="47"/>
      <c r="C5" s="50">
        <v>2022</v>
      </c>
      <c r="D5" s="50">
        <v>2023</v>
      </c>
      <c r="E5" s="51">
        <v>2024</v>
      </c>
    </row>
    <row r="6" spans="1:8">
      <c r="A6" s="15">
        <v>1</v>
      </c>
      <c r="B6" s="4" t="s">
        <v>9</v>
      </c>
      <c r="C6" s="106">
        <v>48794.81</v>
      </c>
      <c r="D6" s="106">
        <v>492353.91</v>
      </c>
      <c r="E6" s="112">
        <v>94127.66</v>
      </c>
    </row>
    <row r="7" spans="1:8">
      <c r="A7" s="15">
        <v>2</v>
      </c>
      <c r="B7" s="19" t="s">
        <v>82</v>
      </c>
      <c r="C7" s="106">
        <v>38000</v>
      </c>
      <c r="D7" s="106">
        <v>481927.01</v>
      </c>
      <c r="E7" s="160">
        <v>90922.51</v>
      </c>
      <c r="H7" s="158"/>
    </row>
    <row r="8" spans="1:8">
      <c r="A8" s="15">
        <v>3</v>
      </c>
      <c r="B8" s="4" t="s">
        <v>96</v>
      </c>
      <c r="C8" s="106">
        <v>1</v>
      </c>
      <c r="D8" s="106">
        <v>7</v>
      </c>
      <c r="E8" s="112">
        <v>3</v>
      </c>
    </row>
    <row r="9" spans="1:8" ht="14.4" thickBot="1">
      <c r="A9" s="48">
        <v>4</v>
      </c>
      <c r="B9" s="45" t="s">
        <v>75</v>
      </c>
      <c r="C9" s="113">
        <v>38000</v>
      </c>
      <c r="D9" s="113">
        <v>455321</v>
      </c>
      <c r="E9" s="114">
        <v>93224.33</v>
      </c>
    </row>
    <row r="10" spans="1:8">
      <c r="H10" s="159"/>
    </row>
  </sheetData>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G11"/>
  <sheetViews>
    <sheetView topLeftCell="A2" zoomScaleNormal="100" workbookViewId="0">
      <selection activeCell="F23" sqref="F23"/>
    </sheetView>
  </sheetViews>
  <sheetFormatPr defaultColWidth="9.33203125" defaultRowHeight="13.8"/>
  <cols>
    <col min="1" max="1" width="10.5546875" style="2" bestFit="1" customWidth="1"/>
    <col min="2" max="2" width="52.5546875" style="2" customWidth="1"/>
    <col min="3" max="4" width="11.6640625" style="2" customWidth="1"/>
    <col min="5" max="5" width="12.109375" style="2" customWidth="1"/>
    <col min="6" max="6" width="24.33203125" style="2" customWidth="1"/>
    <col min="7" max="7" width="27.5546875" style="2" customWidth="1"/>
    <col min="8" max="16384" width="9.33203125" style="2"/>
  </cols>
  <sheetData>
    <row r="1" spans="1:7">
      <c r="A1" s="2" t="s">
        <v>24</v>
      </c>
      <c r="B1" s="2" t="s">
        <v>162</v>
      </c>
    </row>
    <row r="2" spans="1:7">
      <c r="A2" s="2" t="s">
        <v>25</v>
      </c>
      <c r="B2" s="2" t="s">
        <v>180</v>
      </c>
    </row>
    <row r="4" spans="1:7" ht="14.4" thickBot="1">
      <c r="A4" s="100" t="s">
        <v>116</v>
      </c>
      <c r="B4" s="36" t="s">
        <v>83</v>
      </c>
    </row>
    <row r="5" spans="1:7">
      <c r="A5" s="60"/>
      <c r="B5" s="47"/>
      <c r="C5" s="47" t="s">
        <v>0</v>
      </c>
      <c r="D5" s="47" t="s">
        <v>1</v>
      </c>
      <c r="E5" s="47" t="s">
        <v>2</v>
      </c>
      <c r="F5" s="47" t="s">
        <v>3</v>
      </c>
      <c r="G5" s="18" t="s">
        <v>4</v>
      </c>
    </row>
    <row r="6" spans="1:7" s="6" customFormat="1" ht="82.8">
      <c r="A6" s="82"/>
      <c r="B6" s="16"/>
      <c r="C6" s="8">
        <v>2022</v>
      </c>
      <c r="D6" s="8">
        <v>2023</v>
      </c>
      <c r="E6" s="8">
        <v>2024</v>
      </c>
      <c r="F6" s="52" t="s">
        <v>92</v>
      </c>
      <c r="G6" s="83" t="s">
        <v>93</v>
      </c>
    </row>
    <row r="7" spans="1:7">
      <c r="A7" s="61">
        <v>1</v>
      </c>
      <c r="B7" s="4" t="s">
        <v>26</v>
      </c>
      <c r="C7" s="106">
        <v>26397825.863940999</v>
      </c>
      <c r="D7" s="106">
        <v>35166271.858099997</v>
      </c>
      <c r="E7" s="106">
        <v>26608666.730500005</v>
      </c>
      <c r="F7" s="180"/>
      <c r="G7" s="181"/>
    </row>
    <row r="8" spans="1:7">
      <c r="A8" s="61">
        <v>2</v>
      </c>
      <c r="B8" s="37" t="s">
        <v>10</v>
      </c>
      <c r="C8" s="106">
        <v>10579126.938789999</v>
      </c>
      <c r="D8" s="106">
        <v>11761810.937300008</v>
      </c>
      <c r="E8" s="106">
        <v>12083243.506907998</v>
      </c>
      <c r="F8" s="182"/>
      <c r="G8" s="183"/>
    </row>
    <row r="9" spans="1:7">
      <c r="A9" s="61">
        <v>3</v>
      </c>
      <c r="B9" s="38" t="s">
        <v>97</v>
      </c>
      <c r="C9" s="106">
        <v>-59695.95</v>
      </c>
      <c r="D9" s="106">
        <v>10685.48</v>
      </c>
      <c r="E9" s="106">
        <v>-1275613.69</v>
      </c>
      <c r="F9" s="184"/>
      <c r="G9" s="185"/>
    </row>
    <row r="10" spans="1:7" ht="14.4" thickBot="1">
      <c r="A10" s="62">
        <v>4</v>
      </c>
      <c r="B10" s="63" t="s">
        <v>27</v>
      </c>
      <c r="C10" s="113">
        <f>C7+C8-C9</f>
        <v>37036648.752731003</v>
      </c>
      <c r="D10" s="113">
        <f t="shared" ref="D10:E10" si="0">D7+D8-D9</f>
        <v>46917397.315400012</v>
      </c>
      <c r="E10" s="113">
        <f t="shared" si="0"/>
        <v>39967523.927408002</v>
      </c>
      <c r="F10" s="115">
        <f>SUMIF(C10:E10, "&gt;=0",C10:E10)/3</f>
        <v>41307189.998513006</v>
      </c>
      <c r="G10" s="116">
        <f>F10*15%/8%</f>
        <v>77450981.247211888</v>
      </c>
    </row>
    <row r="11" spans="1:7">
      <c r="A11" s="13"/>
      <c r="F11" s="141"/>
    </row>
  </sheetData>
  <mergeCells count="1">
    <mergeCell ref="F7:G9"/>
  </mergeCells>
  <pageMargins left="0.7" right="0.7" top="0.75" bottom="0.75" header="0.3" footer="0.3"/>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I22"/>
  <sheetViews>
    <sheetView zoomScaleNormal="100" workbookViewId="0">
      <selection activeCell="E27" sqref="E27"/>
    </sheetView>
  </sheetViews>
  <sheetFormatPr defaultColWidth="9.33203125" defaultRowHeight="13.8"/>
  <cols>
    <col min="1" max="1" width="10.5546875" style="21" bestFit="1" customWidth="1"/>
    <col min="2" max="2" width="16.33203125" style="2" customWidth="1"/>
    <col min="3" max="3" width="42.6640625" style="2" customWidth="1"/>
    <col min="4" max="5" width="33.44140625" style="2" customWidth="1"/>
    <col min="6" max="6" width="38.6640625" style="2" customWidth="1"/>
    <col min="7" max="16384" width="9.33203125" style="2"/>
  </cols>
  <sheetData>
    <row r="1" spans="1:9">
      <c r="A1" s="1" t="s">
        <v>24</v>
      </c>
      <c r="B1" s="2" t="s">
        <v>162</v>
      </c>
    </row>
    <row r="2" spans="1:9">
      <c r="A2" s="1" t="s">
        <v>25</v>
      </c>
      <c r="B2" s="2" t="s">
        <v>180</v>
      </c>
    </row>
    <row r="3" spans="1:9">
      <c r="A3" s="1"/>
    </row>
    <row r="4" spans="1:9" ht="14.4" thickBot="1">
      <c r="A4" s="100" t="s">
        <v>117</v>
      </c>
      <c r="B4" s="22" t="s">
        <v>125</v>
      </c>
      <c r="D4" s="7"/>
      <c r="E4" s="7"/>
      <c r="F4" s="7"/>
    </row>
    <row r="5" spans="1:9" ht="25.95" customHeight="1">
      <c r="A5" s="64"/>
      <c r="B5" s="65"/>
      <c r="C5" s="65"/>
      <c r="D5" s="73" t="s">
        <v>108</v>
      </c>
      <c r="E5" s="73" t="s">
        <v>109</v>
      </c>
      <c r="F5" s="74" t="s">
        <v>76</v>
      </c>
    </row>
    <row r="6" spans="1:9" ht="15" customHeight="1">
      <c r="A6" s="66">
        <v>1</v>
      </c>
      <c r="B6" s="186" t="s">
        <v>16</v>
      </c>
      <c r="C6" s="11" t="s">
        <v>13</v>
      </c>
      <c r="D6" s="123">
        <v>5</v>
      </c>
      <c r="E6" s="123">
        <v>3</v>
      </c>
      <c r="F6" s="124">
        <v>16</v>
      </c>
    </row>
    <row r="7" spans="1:9" ht="15" customHeight="1">
      <c r="A7" s="66">
        <v>2</v>
      </c>
      <c r="B7" s="186"/>
      <c r="C7" s="11" t="s">
        <v>81</v>
      </c>
      <c r="D7" s="117">
        <f>D8+D10+D12</f>
        <v>1668780.7139142859</v>
      </c>
      <c r="E7" s="117">
        <f>E8+E10+E12</f>
        <v>354289.88</v>
      </c>
      <c r="F7" s="118">
        <f>F8+F10+F12</f>
        <v>2091286.0043767355</v>
      </c>
      <c r="H7" s="141"/>
    </row>
    <row r="8" spans="1:9" ht="15" customHeight="1">
      <c r="A8" s="66">
        <v>3</v>
      </c>
      <c r="B8" s="186"/>
      <c r="C8" s="23" t="s">
        <v>77</v>
      </c>
      <c r="D8" s="123">
        <v>1427281.29</v>
      </c>
      <c r="E8" s="123">
        <v>354289.88</v>
      </c>
      <c r="F8" s="124">
        <v>1958630.4600000004</v>
      </c>
    </row>
    <row r="9" spans="1:9" ht="15" customHeight="1">
      <c r="A9" s="67">
        <v>4</v>
      </c>
      <c r="B9" s="186"/>
      <c r="C9" s="24" t="s">
        <v>14</v>
      </c>
      <c r="D9" s="123"/>
      <c r="E9" s="123"/>
      <c r="F9" s="124"/>
    </row>
    <row r="10" spans="1:9" ht="30" customHeight="1">
      <c r="A10" s="67">
        <v>5</v>
      </c>
      <c r="B10" s="186"/>
      <c r="C10" s="23" t="s">
        <v>15</v>
      </c>
      <c r="D10" s="123"/>
      <c r="E10" s="123"/>
      <c r="F10" s="124"/>
    </row>
    <row r="11" spans="1:9" ht="15" customHeight="1">
      <c r="A11" s="67">
        <v>6</v>
      </c>
      <c r="B11" s="186"/>
      <c r="C11" s="24" t="s">
        <v>14</v>
      </c>
      <c r="D11" s="123"/>
      <c r="E11" s="123"/>
      <c r="F11" s="124"/>
    </row>
    <row r="12" spans="1:9" ht="15" customHeight="1">
      <c r="A12" s="67">
        <v>7</v>
      </c>
      <c r="B12" s="186"/>
      <c r="C12" s="23" t="s">
        <v>99</v>
      </c>
      <c r="D12" s="123">
        <v>241499.42391428578</v>
      </c>
      <c r="E12" s="123"/>
      <c r="F12" s="124">
        <v>132655.54437673505</v>
      </c>
    </row>
    <row r="13" spans="1:9" ht="15" customHeight="1">
      <c r="A13" s="67">
        <v>8</v>
      </c>
      <c r="B13" s="186"/>
      <c r="C13" s="24" t="s">
        <v>14</v>
      </c>
      <c r="D13" s="123"/>
      <c r="E13" s="123"/>
      <c r="F13" s="124"/>
    </row>
    <row r="14" spans="1:9" ht="15" customHeight="1">
      <c r="A14" s="67">
        <v>9</v>
      </c>
      <c r="B14" s="186" t="s">
        <v>110</v>
      </c>
      <c r="C14" s="11" t="s">
        <v>13</v>
      </c>
      <c r="D14" s="125"/>
      <c r="E14" s="125"/>
      <c r="F14" s="126"/>
      <c r="I14" s="12"/>
    </row>
    <row r="15" spans="1:9" ht="15" customHeight="1">
      <c r="A15" s="67">
        <v>10</v>
      </c>
      <c r="B15" s="186"/>
      <c r="C15" s="11" t="s">
        <v>111</v>
      </c>
      <c r="D15" s="119">
        <f>D16+D18+D20</f>
        <v>760517.9501445744</v>
      </c>
      <c r="E15" s="119">
        <f>E16+E18+E20</f>
        <v>0</v>
      </c>
      <c r="F15" s="120">
        <f>F16+F18+F20</f>
        <v>926619.30057860375</v>
      </c>
      <c r="H15" s="141"/>
    </row>
    <row r="16" spans="1:9" ht="15" customHeight="1">
      <c r="A16" s="67">
        <v>11</v>
      </c>
      <c r="B16" s="186"/>
      <c r="C16" s="23" t="s">
        <v>78</v>
      </c>
      <c r="D16" s="154">
        <f>454108.825+204243</f>
        <v>658351.82499999995</v>
      </c>
      <c r="E16" s="155"/>
      <c r="F16" s="156">
        <f>537340.51840104+294618.980072586</f>
        <v>831959.49847362598</v>
      </c>
    </row>
    <row r="17" spans="1:6" ht="15" customHeight="1">
      <c r="A17" s="67">
        <v>12</v>
      </c>
      <c r="B17" s="186"/>
      <c r="C17" s="24" t="s">
        <v>14</v>
      </c>
      <c r="D17" s="154">
        <v>204242.73333333334</v>
      </c>
      <c r="E17" s="154"/>
      <c r="F17" s="157">
        <v>294618.98007258557</v>
      </c>
    </row>
    <row r="18" spans="1:6" ht="30" customHeight="1">
      <c r="A18" s="67">
        <v>13</v>
      </c>
      <c r="B18" s="186"/>
      <c r="C18" s="23" t="s">
        <v>15</v>
      </c>
      <c r="D18" s="154"/>
      <c r="E18" s="155"/>
      <c r="F18" s="156"/>
    </row>
    <row r="19" spans="1:6" ht="15" customHeight="1">
      <c r="A19" s="67">
        <v>14</v>
      </c>
      <c r="B19" s="186"/>
      <c r="C19" s="24" t="s">
        <v>14</v>
      </c>
      <c r="D19" s="154"/>
      <c r="E19" s="155"/>
      <c r="F19" s="156"/>
    </row>
    <row r="20" spans="1:6" ht="15" customHeight="1">
      <c r="A20" s="67">
        <v>15</v>
      </c>
      <c r="B20" s="186"/>
      <c r="C20" s="23" t="s">
        <v>99</v>
      </c>
      <c r="D20" s="154">
        <v>102166.12514457446</v>
      </c>
      <c r="E20" s="155"/>
      <c r="F20" s="156">
        <v>94659.802104977716</v>
      </c>
    </row>
    <row r="21" spans="1:6" ht="15" customHeight="1">
      <c r="A21" s="67">
        <v>16</v>
      </c>
      <c r="B21" s="186"/>
      <c r="C21" s="24" t="s">
        <v>14</v>
      </c>
      <c r="D21" s="154"/>
      <c r="E21" s="155"/>
      <c r="F21" s="156"/>
    </row>
    <row r="22" spans="1:6" ht="15" customHeight="1" thickBot="1">
      <c r="A22" s="68">
        <v>17</v>
      </c>
      <c r="B22" s="187" t="s">
        <v>80</v>
      </c>
      <c r="C22" s="187"/>
      <c r="D22" s="121">
        <f>D7+D15</f>
        <v>2429298.6640588604</v>
      </c>
      <c r="E22" s="121">
        <f>E7+E15</f>
        <v>354289.88</v>
      </c>
      <c r="F22" s="122">
        <f>F7+F15</f>
        <v>3017905.3049553391</v>
      </c>
    </row>
  </sheetData>
  <mergeCells count="3">
    <mergeCell ref="B6:B13"/>
    <mergeCell ref="B14:B21"/>
    <mergeCell ref="B22:C22"/>
  </mergeCells>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zoomScaleNormal="100" workbookViewId="0">
      <selection activeCell="B25" sqref="B25"/>
    </sheetView>
  </sheetViews>
  <sheetFormatPr defaultColWidth="9.33203125" defaultRowHeight="13.8"/>
  <cols>
    <col min="1" max="1" width="35.33203125" style="2" customWidth="1"/>
    <col min="2" max="2" width="45.6640625" style="2" customWidth="1"/>
    <col min="3" max="4" width="29.44140625" style="2" customWidth="1"/>
    <col min="5" max="5" width="28.44140625" style="2" customWidth="1"/>
    <col min="6" max="6" width="14" style="2" bestFit="1" customWidth="1"/>
    <col min="7" max="7" width="14.6640625" style="2" customWidth="1"/>
    <col min="8" max="8" width="26.44140625" style="2" customWidth="1"/>
    <col min="9" max="9" width="16.33203125" style="2" bestFit="1" customWidth="1"/>
    <col min="10" max="10" width="14" style="2" bestFit="1" customWidth="1"/>
    <col min="11" max="11" width="14.6640625" style="2" customWidth="1"/>
    <col min="12" max="12" width="26.6640625" style="2" customWidth="1"/>
    <col min="13" max="16384" width="9.33203125" style="2"/>
  </cols>
  <sheetData>
    <row r="1" spans="1:12">
      <c r="A1" s="2" t="s">
        <v>24</v>
      </c>
      <c r="B1" s="2" t="s">
        <v>162</v>
      </c>
    </row>
    <row r="2" spans="1:12">
      <c r="A2" s="2" t="s">
        <v>25</v>
      </c>
      <c r="B2" s="2" t="s">
        <v>180</v>
      </c>
      <c r="C2" s="25"/>
      <c r="D2" s="25"/>
      <c r="E2" s="25"/>
      <c r="F2" s="25"/>
      <c r="G2" s="25"/>
      <c r="H2" s="25"/>
      <c r="I2" s="25"/>
      <c r="J2" s="25"/>
      <c r="K2" s="25"/>
      <c r="L2" s="25"/>
    </row>
    <row r="3" spans="1:12">
      <c r="B3" s="25"/>
      <c r="C3" s="25"/>
      <c r="D3" s="25"/>
      <c r="E3" s="25"/>
      <c r="F3" s="25"/>
      <c r="G3" s="25"/>
      <c r="H3" s="25"/>
      <c r="I3" s="25"/>
      <c r="J3" s="25"/>
      <c r="K3" s="25"/>
      <c r="L3" s="25"/>
    </row>
    <row r="4" spans="1:12" ht="14.4" thickBot="1">
      <c r="A4" s="100" t="s">
        <v>118</v>
      </c>
      <c r="B4" s="25" t="s">
        <v>84</v>
      </c>
      <c r="C4" s="25"/>
      <c r="D4" s="25"/>
      <c r="E4" s="25"/>
      <c r="F4" s="25"/>
      <c r="G4" s="25"/>
      <c r="H4" s="25"/>
      <c r="I4" s="25"/>
      <c r="J4" s="25"/>
      <c r="K4" s="25"/>
      <c r="L4" s="25"/>
    </row>
    <row r="5" spans="1:12" ht="30">
      <c r="A5" s="17"/>
      <c r="B5" s="47"/>
      <c r="C5" s="86" t="s">
        <v>108</v>
      </c>
      <c r="D5" s="86" t="s">
        <v>109</v>
      </c>
      <c r="E5" s="87" t="s">
        <v>87</v>
      </c>
      <c r="F5" s="25"/>
      <c r="G5" s="25"/>
      <c r="H5" s="25"/>
      <c r="I5" s="25"/>
      <c r="J5" s="25"/>
      <c r="K5" s="25"/>
      <c r="L5" s="25"/>
    </row>
    <row r="6" spans="1:12">
      <c r="A6" s="188" t="s">
        <v>17</v>
      </c>
      <c r="B6" s="89" t="s">
        <v>13</v>
      </c>
      <c r="C6" s="106"/>
      <c r="D6" s="106"/>
      <c r="E6" s="112"/>
      <c r="F6" s="25"/>
      <c r="G6" s="25"/>
      <c r="H6" s="25"/>
      <c r="I6" s="25"/>
      <c r="J6" s="25"/>
      <c r="K6" s="25"/>
      <c r="L6" s="25"/>
    </row>
    <row r="7" spans="1:12" ht="15">
      <c r="A7" s="188"/>
      <c r="B7" s="88" t="s">
        <v>79</v>
      </c>
      <c r="C7" s="106"/>
      <c r="D7" s="106"/>
      <c r="E7" s="112"/>
      <c r="F7" s="25"/>
      <c r="G7" s="25"/>
      <c r="H7" s="25"/>
      <c r="I7" s="25"/>
      <c r="J7" s="25"/>
      <c r="K7" s="25"/>
      <c r="L7" s="25"/>
    </row>
    <row r="8" spans="1:12" ht="15">
      <c r="A8" s="188" t="s">
        <v>39</v>
      </c>
      <c r="B8" s="88" t="s">
        <v>13</v>
      </c>
      <c r="C8" s="106"/>
      <c r="D8" s="106"/>
      <c r="E8" s="112"/>
      <c r="F8" s="25"/>
      <c r="G8" s="25"/>
      <c r="H8" s="25"/>
      <c r="I8" s="25"/>
      <c r="J8" s="25"/>
      <c r="K8" s="25"/>
      <c r="L8" s="25"/>
    </row>
    <row r="9" spans="1:12" ht="15">
      <c r="A9" s="188"/>
      <c r="B9" s="88" t="s">
        <v>11</v>
      </c>
      <c r="C9" s="127">
        <f>C10+C11+C12+C13</f>
        <v>0</v>
      </c>
      <c r="D9" s="127">
        <f>D10+D11+D12+D13</f>
        <v>0</v>
      </c>
      <c r="E9" s="127">
        <f>E10+E11+E12+E13</f>
        <v>0</v>
      </c>
      <c r="F9" s="25"/>
      <c r="G9" s="25"/>
      <c r="H9" s="25"/>
      <c r="I9" s="25"/>
      <c r="J9" s="25"/>
      <c r="K9" s="25"/>
      <c r="L9" s="25"/>
    </row>
    <row r="10" spans="1:12" ht="15">
      <c r="A10" s="188"/>
      <c r="B10" s="90" t="s">
        <v>18</v>
      </c>
      <c r="C10" s="106"/>
      <c r="D10" s="106"/>
      <c r="E10" s="112"/>
      <c r="F10" s="25"/>
      <c r="G10" s="25"/>
      <c r="H10" s="25"/>
      <c r="I10" s="25"/>
      <c r="J10" s="25"/>
      <c r="K10" s="25"/>
      <c r="L10" s="25"/>
    </row>
    <row r="11" spans="1:12" ht="15">
      <c r="A11" s="188"/>
      <c r="B11" s="90" t="s">
        <v>103</v>
      </c>
      <c r="C11" s="106"/>
      <c r="D11" s="106"/>
      <c r="E11" s="112"/>
      <c r="F11" s="25"/>
      <c r="G11" s="25"/>
      <c r="H11" s="25"/>
      <c r="I11" s="25"/>
      <c r="J11" s="25"/>
      <c r="K11" s="25"/>
      <c r="L11" s="25"/>
    </row>
    <row r="12" spans="1:12" ht="30">
      <c r="A12" s="188"/>
      <c r="B12" s="90" t="s">
        <v>104</v>
      </c>
      <c r="C12" s="106"/>
      <c r="D12" s="106"/>
      <c r="E12" s="112"/>
      <c r="F12" s="25"/>
      <c r="G12" s="25"/>
      <c r="H12" s="25"/>
      <c r="I12" s="25"/>
      <c r="J12" s="25"/>
      <c r="K12" s="25"/>
      <c r="L12" s="25"/>
    </row>
    <row r="13" spans="1:12" ht="15">
      <c r="A13" s="188"/>
      <c r="B13" s="90" t="s">
        <v>105</v>
      </c>
      <c r="C13" s="106"/>
      <c r="D13" s="106"/>
      <c r="E13" s="112"/>
      <c r="F13" s="25"/>
      <c r="G13" s="25"/>
      <c r="H13" s="25"/>
      <c r="I13" s="25"/>
      <c r="J13" s="25"/>
      <c r="K13" s="25"/>
      <c r="L13" s="25"/>
    </row>
    <row r="14" spans="1:12" ht="15">
      <c r="A14" s="188" t="s">
        <v>107</v>
      </c>
      <c r="B14" s="88" t="s">
        <v>13</v>
      </c>
      <c r="C14" s="106"/>
      <c r="D14" s="106"/>
      <c r="E14" s="112"/>
      <c r="F14" s="25"/>
      <c r="G14" s="25"/>
      <c r="H14" s="25"/>
      <c r="I14" s="25"/>
      <c r="J14" s="25"/>
      <c r="K14" s="25"/>
      <c r="L14" s="25"/>
    </row>
    <row r="15" spans="1:12" ht="15">
      <c r="A15" s="188"/>
      <c r="B15" s="88" t="s">
        <v>11</v>
      </c>
      <c r="C15" s="127">
        <f>C16+C17+C18+C19</f>
        <v>0</v>
      </c>
      <c r="D15" s="127">
        <f>D16+D17+D18+D19</f>
        <v>0</v>
      </c>
      <c r="E15" s="127">
        <f>E16+E17+E18+E19</f>
        <v>0</v>
      </c>
      <c r="F15" s="25"/>
      <c r="G15" s="25"/>
      <c r="H15" s="25"/>
      <c r="I15" s="25"/>
      <c r="J15" s="25"/>
      <c r="K15" s="25"/>
      <c r="L15" s="25"/>
    </row>
    <row r="16" spans="1:12" ht="15">
      <c r="A16" s="188"/>
      <c r="B16" s="90" t="s">
        <v>18</v>
      </c>
      <c r="C16" s="106"/>
      <c r="D16" s="106"/>
      <c r="E16" s="112"/>
      <c r="F16" s="25"/>
      <c r="G16" s="25"/>
      <c r="H16" s="25"/>
      <c r="I16" s="25"/>
      <c r="J16" s="25"/>
      <c r="K16" s="25"/>
      <c r="L16" s="25"/>
    </row>
    <row r="17" spans="1:12" ht="15">
      <c r="A17" s="189"/>
      <c r="B17" s="94" t="s">
        <v>103</v>
      </c>
      <c r="C17" s="128"/>
      <c r="D17" s="128"/>
      <c r="E17" s="129"/>
      <c r="F17" s="25"/>
      <c r="G17" s="25"/>
      <c r="H17" s="25"/>
      <c r="I17" s="25"/>
      <c r="J17" s="25"/>
      <c r="K17" s="25"/>
      <c r="L17" s="25"/>
    </row>
    <row r="18" spans="1:12" ht="30">
      <c r="A18" s="189"/>
      <c r="B18" s="94" t="s">
        <v>104</v>
      </c>
      <c r="C18" s="128"/>
      <c r="D18" s="128"/>
      <c r="E18" s="129"/>
      <c r="F18" s="25"/>
      <c r="G18" s="25"/>
      <c r="H18" s="25"/>
      <c r="I18" s="25"/>
      <c r="J18" s="25"/>
      <c r="K18" s="25"/>
      <c r="L18" s="25"/>
    </row>
    <row r="19" spans="1:12" ht="15.6" thickBot="1">
      <c r="A19" s="190"/>
      <c r="B19" s="91" t="s">
        <v>105</v>
      </c>
      <c r="C19" s="113"/>
      <c r="D19" s="113"/>
      <c r="E19" s="114"/>
      <c r="F19" s="25"/>
      <c r="G19" s="25"/>
      <c r="H19" s="25"/>
      <c r="I19" s="25"/>
      <c r="J19" s="25"/>
      <c r="K19" s="25"/>
      <c r="L19" s="25"/>
    </row>
    <row r="20" spans="1:12">
      <c r="A20" s="25"/>
      <c r="B20" s="25"/>
      <c r="C20" s="25"/>
      <c r="D20" s="25"/>
      <c r="E20" s="25"/>
      <c r="F20" s="25"/>
      <c r="G20" s="25"/>
      <c r="H20" s="25"/>
      <c r="I20" s="25"/>
      <c r="J20" s="25"/>
      <c r="K20" s="25"/>
      <c r="L20" s="25"/>
    </row>
  </sheetData>
  <mergeCells count="3">
    <mergeCell ref="A6:A7"/>
    <mergeCell ref="A8:A13"/>
    <mergeCell ref="A14:A19"/>
  </mergeCells>
  <pageMargins left="0.7" right="0.7" top="0.75" bottom="0.75" header="0.3" footer="0.3"/>
  <pageSetup paperSize="9" scale="5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zoomScaleNormal="100" workbookViewId="0">
      <pane xSplit="2" ySplit="6" topLeftCell="C7" activePane="bottomRight" state="frozen"/>
      <selection pane="topRight"/>
      <selection pane="bottomLeft"/>
      <selection pane="bottomRight" activeCell="B2" sqref="B2"/>
    </sheetView>
  </sheetViews>
  <sheetFormatPr defaultColWidth="9.33203125" defaultRowHeight="13.8"/>
  <cols>
    <col min="1" max="1" width="10.5546875" style="2" bestFit="1" customWidth="1"/>
    <col min="2" max="2" width="54.6640625" style="2" customWidth="1"/>
    <col min="3" max="3" width="26.6640625" style="2" customWidth="1"/>
    <col min="4" max="4" width="32.6640625" style="2" customWidth="1"/>
    <col min="5" max="5" width="26.6640625" style="2" customWidth="1"/>
    <col min="6" max="6" width="25.5546875" style="2" customWidth="1"/>
    <col min="7" max="7" width="28.33203125" style="2" customWidth="1"/>
    <col min="8" max="16384" width="9.33203125" style="2"/>
  </cols>
  <sheetData>
    <row r="1" spans="1:7">
      <c r="A1" s="2" t="s">
        <v>24</v>
      </c>
      <c r="B1" s="2" t="s">
        <v>162</v>
      </c>
    </row>
    <row r="2" spans="1:7">
      <c r="A2" s="2" t="s">
        <v>25</v>
      </c>
      <c r="B2" s="2" t="s">
        <v>180</v>
      </c>
    </row>
    <row r="3" spans="1:7">
      <c r="B3" s="9"/>
    </row>
    <row r="4" spans="1:7" ht="14.4" thickBot="1">
      <c r="A4" s="100" t="s">
        <v>119</v>
      </c>
      <c r="B4" s="72" t="s">
        <v>86</v>
      </c>
    </row>
    <row r="5" spans="1:7" s="9" customFormat="1" ht="15">
      <c r="A5" s="69"/>
      <c r="B5" s="49"/>
      <c r="C5" s="70" t="s">
        <v>0</v>
      </c>
      <c r="D5" s="30" t="s">
        <v>1</v>
      </c>
      <c r="E5" s="30" t="s">
        <v>2</v>
      </c>
      <c r="F5" s="30" t="s">
        <v>3</v>
      </c>
      <c r="G5" s="29" t="s">
        <v>4</v>
      </c>
    </row>
    <row r="6" spans="1:7" ht="90">
      <c r="A6" s="71"/>
      <c r="B6" s="26"/>
      <c r="C6" s="92" t="s">
        <v>121</v>
      </c>
      <c r="D6" s="85" t="s">
        <v>122</v>
      </c>
      <c r="E6" s="85" t="s">
        <v>124</v>
      </c>
      <c r="F6" s="85" t="s">
        <v>123</v>
      </c>
      <c r="G6" s="93" t="s">
        <v>21</v>
      </c>
    </row>
    <row r="7" spans="1:7" ht="15">
      <c r="A7" s="71">
        <v>1</v>
      </c>
      <c r="B7" s="95" t="s">
        <v>108</v>
      </c>
      <c r="C7" s="130">
        <f>SUM(C8:C11)</f>
        <v>0</v>
      </c>
      <c r="D7" s="130">
        <f t="shared" ref="D7:G7" si="0">SUM(D8:D11)</f>
        <v>0</v>
      </c>
      <c r="E7" s="130">
        <f t="shared" si="0"/>
        <v>0</v>
      </c>
      <c r="F7" s="130">
        <f t="shared" si="0"/>
        <v>0</v>
      </c>
      <c r="G7" s="130">
        <f t="shared" si="0"/>
        <v>0</v>
      </c>
    </row>
    <row r="8" spans="1:7" ht="15">
      <c r="A8" s="71">
        <v>2</v>
      </c>
      <c r="B8" s="27" t="s">
        <v>19</v>
      </c>
      <c r="C8" s="133"/>
      <c r="D8" s="134"/>
      <c r="E8" s="134"/>
      <c r="F8" s="134"/>
      <c r="G8" s="135"/>
    </row>
    <row r="9" spans="1:7" ht="15">
      <c r="A9" s="71">
        <v>3</v>
      </c>
      <c r="B9" s="27" t="s">
        <v>20</v>
      </c>
      <c r="C9" s="133"/>
      <c r="D9" s="134"/>
      <c r="E9" s="134"/>
      <c r="F9" s="134"/>
      <c r="G9" s="135"/>
    </row>
    <row r="10" spans="1:7" ht="30">
      <c r="A10" s="71">
        <v>4</v>
      </c>
      <c r="B10" s="28" t="s">
        <v>101</v>
      </c>
      <c r="C10" s="133"/>
      <c r="D10" s="134"/>
      <c r="E10" s="134"/>
      <c r="F10" s="134"/>
      <c r="G10" s="135"/>
    </row>
    <row r="11" spans="1:7" ht="15">
      <c r="A11" s="71">
        <v>5</v>
      </c>
      <c r="B11" s="27" t="s">
        <v>102</v>
      </c>
      <c r="C11" s="133"/>
      <c r="D11" s="134"/>
      <c r="E11" s="134"/>
      <c r="F11" s="134"/>
      <c r="G11" s="135"/>
    </row>
    <row r="12" spans="1:7" ht="15">
      <c r="A12" s="71">
        <v>6</v>
      </c>
      <c r="B12" s="11" t="s">
        <v>109</v>
      </c>
      <c r="C12" s="117">
        <f>SUM(C13:C16)</f>
        <v>0</v>
      </c>
      <c r="D12" s="117">
        <f>SUM(D13:D16)</f>
        <v>0</v>
      </c>
      <c r="E12" s="117">
        <f>SUM(E13:E16)</f>
        <v>0</v>
      </c>
      <c r="F12" s="117">
        <f>SUM(F13:F16)</f>
        <v>0</v>
      </c>
      <c r="G12" s="118">
        <f>SUM(G13:G16)</f>
        <v>0</v>
      </c>
    </row>
    <row r="13" spans="1:7" ht="15">
      <c r="A13" s="71">
        <v>7</v>
      </c>
      <c r="B13" s="27" t="s">
        <v>19</v>
      </c>
      <c r="C13" s="123"/>
      <c r="D13" s="123"/>
      <c r="E13" s="123"/>
      <c r="F13" s="123"/>
      <c r="G13" s="124"/>
    </row>
    <row r="14" spans="1:7" ht="15">
      <c r="A14" s="71">
        <v>8</v>
      </c>
      <c r="B14" s="27" t="s">
        <v>20</v>
      </c>
      <c r="C14" s="123"/>
      <c r="D14" s="123"/>
      <c r="E14" s="123"/>
      <c r="F14" s="123"/>
      <c r="G14" s="124"/>
    </row>
    <row r="15" spans="1:7" ht="30">
      <c r="A15" s="71">
        <v>9</v>
      </c>
      <c r="B15" s="28" t="s">
        <v>101</v>
      </c>
      <c r="C15" s="123"/>
      <c r="D15" s="123"/>
      <c r="E15" s="123"/>
      <c r="F15" s="123"/>
      <c r="G15" s="124"/>
    </row>
    <row r="16" spans="1:7" ht="15">
      <c r="A16" s="71">
        <v>10</v>
      </c>
      <c r="B16" s="27" t="s">
        <v>102</v>
      </c>
      <c r="C16" s="123"/>
      <c r="D16" s="123"/>
      <c r="E16" s="123"/>
      <c r="F16" s="123"/>
      <c r="G16" s="124"/>
    </row>
    <row r="17" spans="1:7" ht="15">
      <c r="A17" s="71">
        <v>11</v>
      </c>
      <c r="B17" s="11" t="s">
        <v>74</v>
      </c>
      <c r="C17" s="117">
        <f>SUM(C18:C21)</f>
        <v>0</v>
      </c>
      <c r="D17" s="117">
        <f>SUM(D18:D21)</f>
        <v>0</v>
      </c>
      <c r="E17" s="117">
        <f>SUM(E18:E21)</f>
        <v>0</v>
      </c>
      <c r="F17" s="117">
        <f>SUM(F18:F21)</f>
        <v>0</v>
      </c>
      <c r="G17" s="118">
        <f>SUM(G18:G21)</f>
        <v>0</v>
      </c>
    </row>
    <row r="18" spans="1:7" ht="15">
      <c r="A18" s="71">
        <v>12</v>
      </c>
      <c r="B18" s="27" t="s">
        <v>19</v>
      </c>
      <c r="C18" s="123"/>
      <c r="D18" s="123"/>
      <c r="E18" s="123" t="s">
        <v>8</v>
      </c>
      <c r="F18" s="123"/>
      <c r="G18" s="124"/>
    </row>
    <row r="19" spans="1:7" ht="15">
      <c r="A19" s="71">
        <v>13</v>
      </c>
      <c r="B19" s="27" t="s">
        <v>20</v>
      </c>
      <c r="C19" s="123"/>
      <c r="D19" s="123"/>
      <c r="E19" s="123"/>
      <c r="F19" s="123"/>
      <c r="G19" s="124"/>
    </row>
    <row r="20" spans="1:7" ht="30">
      <c r="A20" s="71">
        <v>14</v>
      </c>
      <c r="B20" s="28" t="s">
        <v>101</v>
      </c>
      <c r="C20" s="123"/>
      <c r="D20" s="123"/>
      <c r="E20" s="123"/>
      <c r="F20" s="123"/>
      <c r="G20" s="124"/>
    </row>
    <row r="21" spans="1:7" ht="15">
      <c r="A21" s="71">
        <v>15</v>
      </c>
      <c r="B21" s="27" t="s">
        <v>102</v>
      </c>
      <c r="C21" s="123"/>
      <c r="D21" s="123"/>
      <c r="E21" s="123"/>
      <c r="F21" s="123"/>
      <c r="G21" s="124"/>
    </row>
    <row r="22" spans="1:7" ht="15.6" thickBot="1">
      <c r="A22" s="71">
        <v>16</v>
      </c>
      <c r="B22" s="43" t="s">
        <v>6</v>
      </c>
      <c r="C22" s="131">
        <f>C12+C17</f>
        <v>0</v>
      </c>
      <c r="D22" s="131">
        <f>D12+D17</f>
        <v>0</v>
      </c>
      <c r="E22" s="131">
        <f>E12+E17</f>
        <v>0</v>
      </c>
      <c r="F22" s="131">
        <f>F12+F17</f>
        <v>0</v>
      </c>
      <c r="G22" s="132">
        <f>G12+G17</f>
        <v>0</v>
      </c>
    </row>
  </sheetData>
  <pageMargins left="0.7" right="0.7" top="0.75" bottom="0.75" header="0.3" footer="0.3"/>
  <pageSetup paperSize="9" scale="4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R19"/>
  <sheetViews>
    <sheetView zoomScaleNormal="100" workbookViewId="0">
      <pane xSplit="2" ySplit="8" topLeftCell="C9" activePane="bottomRight" state="frozen"/>
      <selection pane="topRight"/>
      <selection pane="bottomLeft"/>
      <selection pane="bottomRight" activeCell="F29" sqref="F29"/>
    </sheetView>
  </sheetViews>
  <sheetFormatPr defaultColWidth="9.33203125" defaultRowHeight="13.8"/>
  <cols>
    <col min="1" max="1" width="10.5546875" style="2" bestFit="1" customWidth="1"/>
    <col min="2" max="2" width="89.33203125" style="2" bestFit="1" customWidth="1"/>
    <col min="3" max="3" width="15.33203125" style="13" customWidth="1"/>
    <col min="4" max="5" width="13.6640625" style="13" customWidth="1"/>
    <col min="6" max="6" width="16.33203125" style="13" customWidth="1"/>
    <col min="7" max="8" width="13.6640625" style="13" customWidth="1"/>
    <col min="9" max="9" width="17.5546875" style="13" customWidth="1"/>
    <col min="10" max="10" width="14.5546875" style="13" customWidth="1"/>
    <col min="11" max="12" width="13.6640625" style="13" customWidth="1"/>
    <col min="13" max="13" width="15" style="13" customWidth="1"/>
    <col min="14" max="15" width="13.6640625" style="13" customWidth="1"/>
    <col min="16" max="17" width="15.6640625" style="13" customWidth="1"/>
    <col min="18" max="18" width="9.33203125" style="13"/>
    <col min="19" max="16384" width="9.33203125" style="2"/>
  </cols>
  <sheetData>
    <row r="1" spans="1:15">
      <c r="A1" s="2" t="s">
        <v>24</v>
      </c>
      <c r="B1" s="2" t="s">
        <v>162</v>
      </c>
    </row>
    <row r="2" spans="1:15">
      <c r="A2" s="2" t="s">
        <v>25</v>
      </c>
      <c r="B2" s="2" t="s">
        <v>180</v>
      </c>
    </row>
    <row r="4" spans="1:15" ht="14.4" thickBot="1">
      <c r="A4" s="100" t="s">
        <v>120</v>
      </c>
      <c r="B4" s="40" t="s">
        <v>127</v>
      </c>
    </row>
    <row r="5" spans="1:15">
      <c r="A5" s="42"/>
      <c r="B5" s="44"/>
      <c r="C5" s="33" t="s">
        <v>0</v>
      </c>
      <c r="D5" s="33" t="s">
        <v>1</v>
      </c>
      <c r="E5" s="33" t="s">
        <v>2</v>
      </c>
      <c r="F5" s="33" t="s">
        <v>3</v>
      </c>
      <c r="G5" s="33" t="s">
        <v>4</v>
      </c>
      <c r="H5" s="33" t="s">
        <v>5</v>
      </c>
      <c r="I5" s="33" t="s">
        <v>61</v>
      </c>
      <c r="J5" s="33" t="s">
        <v>62</v>
      </c>
      <c r="K5" s="33" t="s">
        <v>63</v>
      </c>
      <c r="L5" s="33" t="s">
        <v>64</v>
      </c>
      <c r="M5" s="33" t="s">
        <v>65</v>
      </c>
      <c r="N5" s="33" t="s">
        <v>66</v>
      </c>
      <c r="O5" s="34" t="s">
        <v>69</v>
      </c>
    </row>
    <row r="6" spans="1:15">
      <c r="A6" s="15"/>
      <c r="B6" s="4"/>
      <c r="C6" s="168" t="s">
        <v>28</v>
      </c>
      <c r="D6" s="168"/>
      <c r="E6" s="168"/>
      <c r="F6" s="191" t="s">
        <v>29</v>
      </c>
      <c r="G6" s="191"/>
      <c r="H6" s="191"/>
      <c r="I6" s="191"/>
      <c r="J6" s="191"/>
      <c r="K6" s="191"/>
      <c r="L6" s="191"/>
      <c r="M6" s="191" t="s">
        <v>30</v>
      </c>
      <c r="N6" s="191"/>
      <c r="O6" s="177"/>
    </row>
    <row r="7" spans="1:15" ht="15" customHeight="1">
      <c r="A7" s="15"/>
      <c r="B7" s="4"/>
      <c r="C7" s="191" t="s">
        <v>31</v>
      </c>
      <c r="D7" s="191" t="s">
        <v>32</v>
      </c>
      <c r="E7" s="191" t="s">
        <v>67</v>
      </c>
      <c r="F7" s="191" t="s">
        <v>33</v>
      </c>
      <c r="G7" s="191"/>
      <c r="H7" s="191" t="s">
        <v>34</v>
      </c>
      <c r="I7" s="191" t="s">
        <v>35</v>
      </c>
      <c r="J7" s="191"/>
      <c r="K7" s="192" t="s">
        <v>7</v>
      </c>
      <c r="L7" s="192"/>
      <c r="M7" s="168" t="s">
        <v>68</v>
      </c>
      <c r="N7" s="168" t="s">
        <v>72</v>
      </c>
      <c r="O7" s="177" t="s">
        <v>73</v>
      </c>
    </row>
    <row r="8" spans="1:15" ht="27.6">
      <c r="A8" s="15"/>
      <c r="B8" s="4"/>
      <c r="C8" s="191"/>
      <c r="D8" s="191"/>
      <c r="E8" s="191"/>
      <c r="F8" s="8" t="s">
        <v>14</v>
      </c>
      <c r="G8" s="8" t="s">
        <v>36</v>
      </c>
      <c r="H8" s="191"/>
      <c r="I8" s="8" t="s">
        <v>70</v>
      </c>
      <c r="J8" s="8" t="s">
        <v>71</v>
      </c>
      <c r="K8" s="140" t="s">
        <v>37</v>
      </c>
      <c r="L8" s="140" t="s">
        <v>38</v>
      </c>
      <c r="M8" s="168"/>
      <c r="N8" s="168"/>
      <c r="O8" s="177"/>
    </row>
    <row r="9" spans="1:15">
      <c r="A9" s="46"/>
      <c r="B9" s="41" t="s">
        <v>12</v>
      </c>
      <c r="C9" s="142"/>
      <c r="D9" s="142"/>
      <c r="E9" s="142"/>
      <c r="F9" s="142"/>
      <c r="G9" s="142"/>
      <c r="H9" s="142"/>
      <c r="I9" s="142"/>
      <c r="J9" s="142"/>
      <c r="K9" s="142"/>
      <c r="L9" s="142"/>
      <c r="M9" s="142"/>
      <c r="N9" s="142"/>
      <c r="O9" s="143"/>
    </row>
    <row r="10" spans="1:15">
      <c r="A10" s="15">
        <v>1</v>
      </c>
      <c r="B10" s="39" t="s">
        <v>59</v>
      </c>
      <c r="C10" s="136">
        <f>SUM(C11:C17)</f>
        <v>0</v>
      </c>
      <c r="D10" s="136">
        <f>SUM(D11:D17)</f>
        <v>0</v>
      </c>
      <c r="E10" s="136">
        <f>SUM(E11:E17)</f>
        <v>0</v>
      </c>
      <c r="F10" s="137">
        <f t="shared" ref="F10:O10" si="0">SUM(F11:F17)</f>
        <v>0</v>
      </c>
      <c r="G10" s="137">
        <f t="shared" si="0"/>
        <v>0</v>
      </c>
      <c r="H10" s="136">
        <f t="shared" si="0"/>
        <v>0</v>
      </c>
      <c r="I10" s="136">
        <f t="shared" si="0"/>
        <v>0</v>
      </c>
      <c r="J10" s="136">
        <f t="shared" si="0"/>
        <v>0</v>
      </c>
      <c r="K10" s="136">
        <f t="shared" si="0"/>
        <v>0</v>
      </c>
      <c r="L10" s="136">
        <f t="shared" si="0"/>
        <v>0</v>
      </c>
      <c r="M10" s="137">
        <f>SUM(M11:M17)</f>
        <v>0</v>
      </c>
      <c r="N10" s="137">
        <f t="shared" si="0"/>
        <v>0</v>
      </c>
      <c r="O10" s="138">
        <f t="shared" si="0"/>
        <v>0</v>
      </c>
    </row>
    <row r="11" spans="1:15">
      <c r="A11" s="15">
        <v>1.1000000000000001</v>
      </c>
      <c r="B11" s="4"/>
      <c r="C11" s="105"/>
      <c r="D11" s="105"/>
      <c r="E11" s="136">
        <f>C11+D11</f>
        <v>0</v>
      </c>
      <c r="F11" s="105"/>
      <c r="G11" s="105"/>
      <c r="H11" s="105"/>
      <c r="I11" s="105"/>
      <c r="J11" s="105"/>
      <c r="K11" s="139"/>
      <c r="L11" s="139"/>
      <c r="M11" s="136">
        <f>C11+F11-H11-I11</f>
        <v>0</v>
      </c>
      <c r="N11" s="136">
        <f>D11+G11+H11-J11+K11-L11</f>
        <v>0</v>
      </c>
      <c r="O11" s="138">
        <f t="shared" ref="O11:O17" si="1">M11+N11</f>
        <v>0</v>
      </c>
    </row>
    <row r="12" spans="1:15">
      <c r="A12" s="15">
        <v>1.2</v>
      </c>
      <c r="B12" s="4"/>
      <c r="C12" s="105"/>
      <c r="D12" s="105"/>
      <c r="E12" s="136">
        <f t="shared" ref="E12:E17" si="2">C12+D12</f>
        <v>0</v>
      </c>
      <c r="F12" s="105"/>
      <c r="G12" s="105"/>
      <c r="H12" s="105"/>
      <c r="I12" s="105"/>
      <c r="J12" s="105"/>
      <c r="K12" s="139"/>
      <c r="L12" s="139"/>
      <c r="M12" s="136">
        <f t="shared" ref="M12:M15" si="3">C12+F12-H12-I12</f>
        <v>0</v>
      </c>
      <c r="N12" s="136">
        <f t="shared" ref="N12:N17" si="4">D12+G12+H12-J12+K12-L12</f>
        <v>0</v>
      </c>
      <c r="O12" s="138">
        <f t="shared" si="1"/>
        <v>0</v>
      </c>
    </row>
    <row r="13" spans="1:15">
      <c r="A13" s="15">
        <v>1.3</v>
      </c>
      <c r="B13" s="4"/>
      <c r="C13" s="105"/>
      <c r="D13" s="105"/>
      <c r="E13" s="136">
        <f t="shared" si="2"/>
        <v>0</v>
      </c>
      <c r="F13" s="105"/>
      <c r="G13" s="105"/>
      <c r="H13" s="105"/>
      <c r="I13" s="105"/>
      <c r="J13" s="105"/>
      <c r="K13" s="139"/>
      <c r="L13" s="139"/>
      <c r="M13" s="136">
        <f t="shared" si="3"/>
        <v>0</v>
      </c>
      <c r="N13" s="136">
        <f t="shared" si="4"/>
        <v>0</v>
      </c>
      <c r="O13" s="138">
        <f t="shared" si="1"/>
        <v>0</v>
      </c>
    </row>
    <row r="14" spans="1:15">
      <c r="A14" s="15">
        <v>1.4</v>
      </c>
      <c r="B14" s="4"/>
      <c r="C14" s="105"/>
      <c r="D14" s="105"/>
      <c r="E14" s="136">
        <f t="shared" si="2"/>
        <v>0</v>
      </c>
      <c r="F14" s="105"/>
      <c r="G14" s="105"/>
      <c r="H14" s="105"/>
      <c r="I14" s="105"/>
      <c r="J14" s="105"/>
      <c r="K14" s="139"/>
      <c r="L14" s="139"/>
      <c r="M14" s="136">
        <f t="shared" si="3"/>
        <v>0</v>
      </c>
      <c r="N14" s="136">
        <f t="shared" si="4"/>
        <v>0</v>
      </c>
      <c r="O14" s="138">
        <f t="shared" si="1"/>
        <v>0</v>
      </c>
    </row>
    <row r="15" spans="1:15">
      <c r="A15" s="15">
        <v>1.5</v>
      </c>
      <c r="B15" s="4"/>
      <c r="C15" s="105"/>
      <c r="D15" s="105"/>
      <c r="E15" s="136">
        <f t="shared" si="2"/>
        <v>0</v>
      </c>
      <c r="F15" s="105"/>
      <c r="G15" s="105"/>
      <c r="H15" s="105"/>
      <c r="I15" s="105"/>
      <c r="J15" s="105"/>
      <c r="K15" s="139"/>
      <c r="L15" s="139"/>
      <c r="M15" s="136">
        <f t="shared" si="3"/>
        <v>0</v>
      </c>
      <c r="N15" s="136">
        <f t="shared" si="4"/>
        <v>0</v>
      </c>
      <c r="O15" s="138">
        <f t="shared" si="1"/>
        <v>0</v>
      </c>
    </row>
    <row r="16" spans="1:15">
      <c r="A16" s="15">
        <v>1.6</v>
      </c>
      <c r="B16" s="4"/>
      <c r="C16" s="105"/>
      <c r="D16" s="105"/>
      <c r="E16" s="136">
        <f t="shared" si="2"/>
        <v>0</v>
      </c>
      <c r="F16" s="105"/>
      <c r="G16" s="105"/>
      <c r="H16" s="105"/>
      <c r="I16" s="105"/>
      <c r="J16" s="105"/>
      <c r="K16" s="139"/>
      <c r="L16" s="139"/>
      <c r="M16" s="136">
        <f>C16+F16-H16-I16</f>
        <v>0</v>
      </c>
      <c r="N16" s="136">
        <f t="shared" si="4"/>
        <v>0</v>
      </c>
      <c r="O16" s="138">
        <f t="shared" si="1"/>
        <v>0</v>
      </c>
    </row>
    <row r="17" spans="1:15">
      <c r="A17" s="15" t="s">
        <v>60</v>
      </c>
      <c r="B17" s="4"/>
      <c r="C17" s="105"/>
      <c r="D17" s="105"/>
      <c r="E17" s="136">
        <f t="shared" si="2"/>
        <v>0</v>
      </c>
      <c r="F17" s="105"/>
      <c r="G17" s="105"/>
      <c r="H17" s="105"/>
      <c r="I17" s="105"/>
      <c r="J17" s="105"/>
      <c r="K17" s="139"/>
      <c r="L17" s="139"/>
      <c r="M17" s="136">
        <f>C17+F17-H17-I17</f>
        <v>0</v>
      </c>
      <c r="N17" s="136">
        <f t="shared" si="4"/>
        <v>0</v>
      </c>
      <c r="O17" s="138">
        <f t="shared" si="1"/>
        <v>0</v>
      </c>
    </row>
    <row r="18" spans="1:15">
      <c r="A18" s="46"/>
      <c r="B18" s="2" t="s">
        <v>74</v>
      </c>
      <c r="C18" s="142"/>
      <c r="D18" s="142"/>
      <c r="E18" s="142"/>
      <c r="F18" s="142"/>
      <c r="G18" s="142"/>
      <c r="H18" s="142"/>
      <c r="I18" s="142"/>
      <c r="J18" s="142"/>
      <c r="K18" s="142"/>
      <c r="L18" s="142"/>
      <c r="M18" s="142"/>
      <c r="N18" s="142"/>
      <c r="O18" s="143"/>
    </row>
    <row r="19" spans="1:15" ht="11.25" customHeight="1" thickBot="1">
      <c r="A19" s="48">
        <v>2</v>
      </c>
      <c r="B19" s="144" t="s">
        <v>59</v>
      </c>
      <c r="C19" s="145"/>
      <c r="D19" s="145"/>
      <c r="E19" s="145"/>
      <c r="F19" s="145"/>
      <c r="G19" s="145"/>
      <c r="H19" s="145"/>
      <c r="I19" s="145"/>
      <c r="J19" s="145"/>
      <c r="K19" s="145"/>
      <c r="L19" s="145"/>
      <c r="M19" s="145">
        <f>C19+F19-H19-I19</f>
        <v>0</v>
      </c>
      <c r="N19" s="145">
        <f t="shared" ref="N19" si="5">D19+G19+H19-J19+K19-L19</f>
        <v>0</v>
      </c>
      <c r="O19" s="146">
        <f>M19+N19</f>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2025-03-12T13:41:56Z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6c7ad2-60a5-409e-8203-10f940b19acd_Enabled">
    <vt:lpwstr>true</vt:lpwstr>
  </property>
  <property fmtid="{D5CDD505-2E9C-101B-9397-08002B2CF9AE}" pid="3" name="MSIP_Label_706c7ad2-60a5-409e-8203-10f940b19acd_SetDate">
    <vt:lpwstr>2024-01-31T06:28:43Z</vt:lpwstr>
  </property>
  <property fmtid="{D5CDD505-2E9C-101B-9397-08002B2CF9AE}" pid="4" name="MSIP_Label_706c7ad2-60a5-409e-8203-10f940b19acd_Method">
    <vt:lpwstr>Standard</vt:lpwstr>
  </property>
  <property fmtid="{D5CDD505-2E9C-101B-9397-08002B2CF9AE}" pid="5" name="MSIP_Label_706c7ad2-60a5-409e-8203-10f940b19acd_Name">
    <vt:lpwstr>For internal use only C1</vt:lpwstr>
  </property>
  <property fmtid="{D5CDD505-2E9C-101B-9397-08002B2CF9AE}" pid="6" name="MSIP_Label_706c7ad2-60a5-409e-8203-10f940b19acd_SiteId">
    <vt:lpwstr>91e167b0-e7f3-47d0-b08e-ac1e6b839fc3</vt:lpwstr>
  </property>
  <property fmtid="{D5CDD505-2E9C-101B-9397-08002B2CF9AE}" pid="7" name="MSIP_Label_706c7ad2-60a5-409e-8203-10f940b19acd_ActionId">
    <vt:lpwstr>ce0b128c-168c-4597-ab90-089651ec8b66</vt:lpwstr>
  </property>
  <property fmtid="{D5CDD505-2E9C-101B-9397-08002B2CF9AE}" pid="8" name="MSIP_Label_706c7ad2-60a5-409e-8203-10f940b19acd_ContentBits">
    <vt:lpwstr>2</vt:lpwstr>
  </property>
</Properties>
</file>