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80B20FD7-17F1-4789-8B63-AD4EED1554D5}" xr6:coauthVersionLast="47" xr6:coauthVersionMax="47" xr10:uidLastSave="{00000000-0000-0000-0000-000000000000}"/>
  <bookViews>
    <workbookView xWindow="-108" yWindow="-108" windowWidth="23256" windowHeight="12576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67" l="1"/>
  <c r="T9" i="67"/>
  <c r="T10" i="67"/>
  <c r="T11" i="67"/>
  <c r="T12" i="67"/>
  <c r="T13" i="67"/>
  <c r="T14" i="67"/>
  <c r="T15" i="67"/>
  <c r="T16" i="67"/>
  <c r="T18" i="67"/>
  <c r="C19" i="67"/>
  <c r="D19" i="67"/>
  <c r="E19" i="67"/>
  <c r="F19" i="67"/>
  <c r="G19" i="67"/>
  <c r="H19" i="67"/>
  <c r="I19" i="67"/>
  <c r="J19" i="67"/>
  <c r="K19" i="67"/>
  <c r="L19" i="67"/>
  <c r="M19" i="67"/>
  <c r="N19" i="67"/>
  <c r="O19" i="67"/>
  <c r="P19" i="67"/>
  <c r="Q19" i="67"/>
  <c r="R19" i="67"/>
  <c r="S19" i="67"/>
  <c r="T19" i="67" l="1"/>
  <c r="E10" i="40" l="1"/>
  <c r="D10" i="40"/>
  <c r="C10" i="40"/>
  <c r="D7" i="48" l="1"/>
  <c r="M11" i="63"/>
  <c r="E11" i="63"/>
  <c r="F10" i="40" l="1"/>
  <c r="G10" i="40" s="1"/>
  <c r="N19" i="63" l="1"/>
  <c r="M19" i="63"/>
  <c r="O19" i="63" s="1"/>
  <c r="M17" i="63"/>
  <c r="C7" i="50" l="1"/>
  <c r="C15" i="49" l="1"/>
  <c r="F15" i="48"/>
  <c r="E15" i="48"/>
  <c r="D15" i="48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N40" i="67" l="1"/>
  <c r="N41" i="67"/>
  <c r="N42" i="67"/>
  <c r="N43" i="67"/>
  <c r="N44" i="67"/>
  <c r="N45" i="67"/>
  <c r="N46" i="67"/>
  <c r="D47" i="67"/>
  <c r="E47" i="67"/>
  <c r="F47" i="67"/>
  <c r="G47" i="67"/>
  <c r="H47" i="67"/>
  <c r="I47" i="67"/>
  <c r="J47" i="67"/>
  <c r="K47" i="67"/>
  <c r="L47" i="67"/>
  <c r="M47" i="67"/>
  <c r="C34" i="67"/>
  <c r="D34" i="67"/>
  <c r="E34" i="67"/>
  <c r="F34" i="67"/>
  <c r="G34" i="67"/>
  <c r="H34" i="67"/>
  <c r="I34" i="67"/>
  <c r="J34" i="67"/>
  <c r="K34" i="67"/>
  <c r="L34" i="67"/>
  <c r="M34" i="67"/>
  <c r="N34" i="67"/>
  <c r="O34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0" i="63" s="1"/>
  <c r="E13" i="63"/>
  <c r="E14" i="63"/>
  <c r="E15" i="63"/>
  <c r="E16" i="63"/>
  <c r="F22" i="50" l="1"/>
  <c r="D22" i="50"/>
  <c r="C22" i="50"/>
  <c r="G22" i="50"/>
  <c r="E22" i="50"/>
  <c r="F22" i="48"/>
  <c r="O10" i="63"/>
  <c r="C47" i="67" l="1"/>
  <c r="N39" i="67"/>
  <c r="N47" i="67" s="1"/>
  <c r="P33" i="67"/>
  <c r="P32" i="67"/>
  <c r="P31" i="67"/>
  <c r="P30" i="67"/>
  <c r="P29" i="67"/>
  <c r="P28" i="67"/>
  <c r="P27" i="67"/>
  <c r="P26" i="67"/>
  <c r="P25" i="67"/>
  <c r="P24" i="67"/>
  <c r="P34" i="6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<sst xmlns="http://schemas.openxmlformats.org/spreadsheetml/2006/main" count="285" uniqueCount="185">
  <si>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</si>
  <si>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</si>
  <si>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</si>
  <si>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</si>
  <si>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</si>
  <si>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</si>
  <si>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</si>
  <si>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</si>
  <si>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</si>
  <si>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</si>
  <si>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</si>
  <si>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</si>
  <si>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</si>
  <si>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</si>
  <si>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</si>
  <si>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</si>
  <si>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</si>
  <si>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</si>
  <si>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</si>
  <si>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</si>
  <si>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</si>
  <si>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</si>
  <si>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</si>
  <si>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</si>
  <si>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</si>
  <si>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</si>
  <si>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</si>
  <si>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</si>
  <si>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</si>
  <si>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</si>
  <si>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</si>
  <si>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</si>
  <si>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</si>
  <si>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</si>
  <si>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</si>
  <si>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</si>
  <si>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</si>
  <si>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</si>
  <si>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</si>
  <si>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</si>
  <si>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</si>
  <si>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</si>
  <si>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</si>
  <si>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</si>
  <si>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</si>
  <si>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</si>
  <si>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</si>
  <si>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</si>
  <si>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</si>
  <si>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</si>
  <si>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</si>
  <si>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</si>
  <si>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</si>
  <si>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</si>
  <si>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</si>
  <si>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</si>
  <si>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</si>
  <si>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</si>
  <si>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</si>
  <si>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</si>
  <si>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</si>
  <si>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</si>
  <si>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</si>
  <si>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</si>
  <si>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</si>
  <si>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</si>
  <si>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</si>
  <si>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</si>
  <si>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</si>
  <si>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</si>
  <si>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</si>
  <si>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</si>
  <si>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</si>
  <si>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</si>
  <si>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</si>
  <si>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</si>
  <si>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</si>
  <si>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</si>
  <si>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</si>
  <si>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</si>
  <si>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</si>
  <si>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</si>
  <si>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</si>
  <si>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</si>
  <si>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</si>
  <si>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</si>
  <si>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</si>
  <si>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</si>
  <si>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</si>
  <si>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</si>
  <si>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</si>
  <si>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</si>
  <si>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</si>
  <si>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</si>
  <si>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</si>
  <si>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</si>
  <si>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</si>
  <si>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</si>
  <si>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</si>
  <si>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</si>
  <si>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</si>
  <si>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</si>
  <si>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</si>
  <si>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</si>
  <si>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</si>
  <si>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</si>
  <si>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</si>
  <si>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</si>
  <si>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</si>
  <si>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</si>
  <si>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</si>
  <si>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</si>
  <si>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</si>
  <si>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</si>
  <si>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</si>
  <si>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</si>
  <si>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</si>
  <si>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</si>
  <si>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</si>
  <si>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</si>
  <si>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</si>
  <si>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</si>
  <si>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</si>
  <si>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</si>
  <si>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</si>
  <si>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</si>
  <si>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</si>
  <si>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</si>
  <si>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</si>
  <si>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</si>
  <si>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</si>
  <si>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</si>
  <si>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</si>
  <si>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</si>
  <si>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</si>
  <si>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</si>
  <si>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</si>
  <si>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</si>
  <si>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</si>
  <si>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</si>
  <si>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</si>
  <si>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</si>
  <si>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</si>
  <si>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</si>
  <si>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</si>
  <si>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</si>
  <si>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</si>
  <si>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</si>
  <si>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</si>
  <si>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</si>
  <si>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</si>
  <si>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</si>
  <si>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</si>
  <si>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</si>
  <si>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</si>
  <si>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</si>
  <si>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ლიბერთი ბანკი</t>
  </si>
  <si>
    <t>ფულადი სახსრები და მათი ეკვივალენტები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</si>
  <si>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</si>
  <si>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</si>
  <si>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</si>
  <si>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</si>
  <si>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აქტივების გამოყენების უფლება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</si>
  <si>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</si>
  <si>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</si>
  <si>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</si>
  <si>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</si>
  <si>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</si>
  <si>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</si>
  <si>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</si>
  <si>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 xml:space="preserve">საწესდებო კაპიტალი </t>
  </si>
  <si>
    <t xml:space="preserve">დამატებით შეტანილი კაპიტალი </t>
  </si>
  <si>
    <t xml:space="preserve">გამოსყიდული საკუთარი აქციები </t>
  </si>
  <si>
    <t xml:space="preserve">კონვერტირებადი პრივილეგირებული აქციები </t>
  </si>
  <si>
    <t xml:space="preserve">გაუნაწილებელი მოგება </t>
  </si>
  <si>
    <t xml:space="preserve">სხვა რეზერვები </t>
  </si>
  <si>
    <t>ვალდებულებები გამოყენების უფლებით</t>
  </si>
  <si>
    <t>სს „სმარტექსი</t>
  </si>
  <si>
    <t>კაპიტალ-მეთოდი</t>
  </si>
  <si>
    <t xml:space="preserve"> x </t>
  </si>
  <si>
    <t>ადრეული ეტაპის VC ინვესტიციები</t>
  </si>
  <si>
    <t>შპს „ბას სტოპ“</t>
  </si>
  <si>
    <t>გარე რეკლამირება</t>
  </si>
  <si>
    <t>Irakli Otar Rukhadze</t>
  </si>
  <si>
    <t>Beka Gogichaishvili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</si>
</sst>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168" fontId="27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168" fontId="27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169" fontId="27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6" fillId="8" borderId="24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0" fontId="25" fillId="63" borderId="30" applyNumberFormat="0" applyAlignment="0" applyProtection="0"/>
    <xf numFmtId="168" fontId="27" fillId="63" borderId="30" applyNumberFormat="0" applyAlignment="0" applyProtection="0"/>
    <xf numFmtId="169" fontId="27" fillId="63" borderId="30" applyNumberFormat="0" applyAlignment="0" applyProtection="0"/>
    <xf numFmtId="168" fontId="27" fillId="63" borderId="30" applyNumberFormat="0" applyAlignment="0" applyProtection="0"/>
    <xf numFmtId="168" fontId="27" fillId="63" borderId="30" applyNumberFormat="0" applyAlignment="0" applyProtection="0"/>
    <xf numFmtId="169" fontId="27" fillId="63" borderId="30" applyNumberFormat="0" applyAlignment="0" applyProtection="0"/>
    <xf numFmtId="168" fontId="27" fillId="63" borderId="30" applyNumberFormat="0" applyAlignment="0" applyProtection="0"/>
    <xf numFmtId="168" fontId="27" fillId="63" borderId="30" applyNumberFormat="0" applyAlignment="0" applyProtection="0"/>
    <xf numFmtId="169" fontId="27" fillId="63" borderId="30" applyNumberFormat="0" applyAlignment="0" applyProtection="0"/>
    <xf numFmtId="168" fontId="27" fillId="63" borderId="30" applyNumberFormat="0" applyAlignment="0" applyProtection="0"/>
    <xf numFmtId="168" fontId="27" fillId="63" borderId="30" applyNumberFormat="0" applyAlignment="0" applyProtection="0"/>
    <xf numFmtId="169" fontId="27" fillId="63" borderId="30" applyNumberFormat="0" applyAlignment="0" applyProtection="0"/>
    <xf numFmtId="168" fontId="27" fillId="63" borderId="30" applyNumberFormat="0" applyAlignment="0" applyProtection="0"/>
    <xf numFmtId="0" fontId="25" fillId="63" borderId="30" applyNumberFormat="0" applyAlignment="0" applyProtection="0"/>
    <xf numFmtId="0" fontId="28" fillId="64" borderId="31" applyNumberFormat="0" applyAlignment="0" applyProtection="0"/>
    <xf numFmtId="0" fontId="29" fillId="9" borderId="27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0" fontId="28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0" fontId="29" fillId="9" borderId="27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169" fontId="30" fillId="64" borderId="31" applyNumberFormat="0" applyAlignment="0" applyProtection="0"/>
    <xf numFmtId="168" fontId="30" fillId="64" borderId="31" applyNumberFormat="0" applyAlignment="0" applyProtection="0"/>
    <xf numFmtId="0" fontId="28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2">
      <alignment vertical="center"/>
    </xf>
    <xf numFmtId="38" fontId="13" fillId="0" borderId="32">
      <alignment vertical="center"/>
    </xf>
    <xf numFmtId="38" fontId="13" fillId="0" borderId="32">
      <alignment vertical="center"/>
    </xf>
    <xf numFmtId="38" fontId="13" fillId="0" borderId="32">
      <alignment vertical="center"/>
    </xf>
    <xf numFmtId="38" fontId="13" fillId="0" borderId="32">
      <alignment vertical="center"/>
    </xf>
    <xf numFmtId="38" fontId="13" fillId="0" borderId="32">
      <alignment vertical="center"/>
    </xf>
    <xf numFmtId="38" fontId="13" fillId="0" borderId="32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3" applyNumberFormat="0" applyAlignment="0" applyProtection="0">
      <alignment horizontal="left" vertical="center"/>
    </xf>
    <xf numFmtId="0" fontId="41" fillId="0" borderId="23" applyNumberFormat="0" applyAlignment="0" applyProtection="0">
      <alignment horizontal="left" vertical="center"/>
    </xf>
    <xf numFmtId="168" fontId="41" fillId="0" borderId="23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3" applyNumberFormat="0" applyFill="0" applyAlignment="0" applyProtection="0"/>
    <xf numFmtId="169" fontId="42" fillId="0" borderId="33" applyNumberFormat="0" applyFill="0" applyAlignment="0" applyProtection="0"/>
    <xf numFmtId="0" fontId="42" fillId="0" borderId="33" applyNumberFormat="0" applyFill="0" applyAlignment="0" applyProtection="0"/>
    <xf numFmtId="168" fontId="42" fillId="0" borderId="33" applyNumberFormat="0" applyFill="0" applyAlignment="0" applyProtection="0"/>
    <xf numFmtId="168" fontId="42" fillId="0" borderId="33" applyNumberFormat="0" applyFill="0" applyAlignment="0" applyProtection="0"/>
    <xf numFmtId="168" fontId="42" fillId="0" borderId="33" applyNumberFormat="0" applyFill="0" applyAlignment="0" applyProtection="0"/>
    <xf numFmtId="169" fontId="42" fillId="0" borderId="33" applyNumberFormat="0" applyFill="0" applyAlignment="0" applyProtection="0"/>
    <xf numFmtId="168" fontId="42" fillId="0" borderId="33" applyNumberFormat="0" applyFill="0" applyAlignment="0" applyProtection="0"/>
    <xf numFmtId="168" fontId="42" fillId="0" borderId="33" applyNumberFormat="0" applyFill="0" applyAlignment="0" applyProtection="0"/>
    <xf numFmtId="169" fontId="42" fillId="0" borderId="33" applyNumberFormat="0" applyFill="0" applyAlignment="0" applyProtection="0"/>
    <xf numFmtId="168" fontId="42" fillId="0" borderId="33" applyNumberFormat="0" applyFill="0" applyAlignment="0" applyProtection="0"/>
    <xf numFmtId="168" fontId="42" fillId="0" borderId="33" applyNumberFormat="0" applyFill="0" applyAlignment="0" applyProtection="0"/>
    <xf numFmtId="169" fontId="42" fillId="0" borderId="33" applyNumberFormat="0" applyFill="0" applyAlignment="0" applyProtection="0"/>
    <xf numFmtId="168" fontId="42" fillId="0" borderId="33" applyNumberFormat="0" applyFill="0" applyAlignment="0" applyProtection="0"/>
    <xf numFmtId="168" fontId="42" fillId="0" borderId="33" applyNumberFormat="0" applyFill="0" applyAlignment="0" applyProtection="0"/>
    <xf numFmtId="169" fontId="42" fillId="0" borderId="33" applyNumberFormat="0" applyFill="0" applyAlignment="0" applyProtection="0"/>
    <xf numFmtId="168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3" fillId="0" borderId="34" applyNumberFormat="0" applyFill="0" applyAlignment="0" applyProtection="0"/>
    <xf numFmtId="169" fontId="43" fillId="0" borderId="34" applyNumberFormat="0" applyFill="0" applyAlignment="0" applyProtection="0"/>
    <xf numFmtId="0" fontId="43" fillId="0" borderId="34" applyNumberFormat="0" applyFill="0" applyAlignment="0" applyProtection="0"/>
    <xf numFmtId="168" fontId="43" fillId="0" borderId="34" applyNumberFormat="0" applyFill="0" applyAlignment="0" applyProtection="0"/>
    <xf numFmtId="168" fontId="43" fillId="0" borderId="34" applyNumberFormat="0" applyFill="0" applyAlignment="0" applyProtection="0"/>
    <xf numFmtId="168" fontId="43" fillId="0" borderId="34" applyNumberFormat="0" applyFill="0" applyAlignment="0" applyProtection="0"/>
    <xf numFmtId="169" fontId="43" fillId="0" borderId="34" applyNumberFormat="0" applyFill="0" applyAlignment="0" applyProtection="0"/>
    <xf numFmtId="168" fontId="43" fillId="0" borderId="34" applyNumberFormat="0" applyFill="0" applyAlignment="0" applyProtection="0"/>
    <xf numFmtId="168" fontId="43" fillId="0" borderId="34" applyNumberFormat="0" applyFill="0" applyAlignment="0" applyProtection="0"/>
    <xf numFmtId="169" fontId="43" fillId="0" borderId="34" applyNumberFormat="0" applyFill="0" applyAlignment="0" applyProtection="0"/>
    <xf numFmtId="168" fontId="43" fillId="0" borderId="34" applyNumberFormat="0" applyFill="0" applyAlignment="0" applyProtection="0"/>
    <xf numFmtId="168" fontId="43" fillId="0" borderId="34" applyNumberFormat="0" applyFill="0" applyAlignment="0" applyProtection="0"/>
    <xf numFmtId="169" fontId="43" fillId="0" borderId="34" applyNumberFormat="0" applyFill="0" applyAlignment="0" applyProtection="0"/>
    <xf numFmtId="168" fontId="43" fillId="0" borderId="34" applyNumberFormat="0" applyFill="0" applyAlignment="0" applyProtection="0"/>
    <xf numFmtId="168" fontId="43" fillId="0" borderId="34" applyNumberFormat="0" applyFill="0" applyAlignment="0" applyProtection="0"/>
    <xf numFmtId="169" fontId="43" fillId="0" borderId="34" applyNumberFormat="0" applyFill="0" applyAlignment="0" applyProtection="0"/>
    <xf numFmtId="168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169" fontId="44" fillId="0" borderId="35" applyNumberFormat="0" applyFill="0" applyAlignment="0" applyProtection="0"/>
    <xf numFmtId="0" fontId="44" fillId="0" borderId="35" applyNumberFormat="0" applyFill="0" applyAlignment="0" applyProtection="0"/>
    <xf numFmtId="168" fontId="44" fillId="0" borderId="35" applyNumberFormat="0" applyFill="0" applyAlignment="0" applyProtection="0"/>
    <xf numFmtId="0" fontId="44" fillId="0" borderId="35" applyNumberFormat="0" applyFill="0" applyAlignment="0" applyProtection="0"/>
    <xf numFmtId="168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168" fontId="44" fillId="0" borderId="35" applyNumberFormat="0" applyFill="0" applyAlignment="0" applyProtection="0"/>
    <xf numFmtId="169" fontId="44" fillId="0" borderId="35" applyNumberFormat="0" applyFill="0" applyAlignment="0" applyProtection="0"/>
    <xf numFmtId="168" fontId="44" fillId="0" borderId="35" applyNumberFormat="0" applyFill="0" applyAlignment="0" applyProtection="0"/>
    <xf numFmtId="168" fontId="44" fillId="0" borderId="35" applyNumberFormat="0" applyFill="0" applyAlignment="0" applyProtection="0"/>
    <xf numFmtId="169" fontId="44" fillId="0" borderId="35" applyNumberFormat="0" applyFill="0" applyAlignment="0" applyProtection="0"/>
    <xf numFmtId="168" fontId="44" fillId="0" borderId="35" applyNumberFormat="0" applyFill="0" applyAlignment="0" applyProtection="0"/>
    <xf numFmtId="168" fontId="44" fillId="0" borderId="35" applyNumberFormat="0" applyFill="0" applyAlignment="0" applyProtection="0"/>
    <xf numFmtId="169" fontId="44" fillId="0" borderId="35" applyNumberFormat="0" applyFill="0" applyAlignment="0" applyProtection="0"/>
    <xf numFmtId="168" fontId="44" fillId="0" borderId="35" applyNumberFormat="0" applyFill="0" applyAlignment="0" applyProtection="0"/>
    <xf numFmtId="168" fontId="44" fillId="0" borderId="35" applyNumberFormat="0" applyFill="0" applyAlignment="0" applyProtection="0"/>
    <xf numFmtId="169" fontId="44" fillId="0" borderId="35" applyNumberFormat="0" applyFill="0" applyAlignment="0" applyProtection="0"/>
    <xf numFmtId="168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168" fontId="55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168" fontId="55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169" fontId="55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4" fillId="7" borderId="24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0" fontId="53" fillId="42" borderId="30" applyNumberFormat="0" applyAlignment="0" applyProtection="0"/>
    <xf numFmtId="168" fontId="55" fillId="42" borderId="30" applyNumberFormat="0" applyAlignment="0" applyProtection="0"/>
    <xf numFmtId="169" fontId="55" fillId="42" borderId="30" applyNumberFormat="0" applyAlignment="0" applyProtection="0"/>
    <xf numFmtId="168" fontId="55" fillId="42" borderId="30" applyNumberFormat="0" applyAlignment="0" applyProtection="0"/>
    <xf numFmtId="168" fontId="55" fillId="42" borderId="30" applyNumberFormat="0" applyAlignment="0" applyProtection="0"/>
    <xf numFmtId="169" fontId="55" fillId="42" borderId="30" applyNumberFormat="0" applyAlignment="0" applyProtection="0"/>
    <xf numFmtId="168" fontId="55" fillId="42" borderId="30" applyNumberFormat="0" applyAlignment="0" applyProtection="0"/>
    <xf numFmtId="168" fontId="55" fillId="42" borderId="30" applyNumberFormat="0" applyAlignment="0" applyProtection="0"/>
    <xf numFmtId="169" fontId="55" fillId="42" borderId="30" applyNumberFormat="0" applyAlignment="0" applyProtection="0"/>
    <xf numFmtId="168" fontId="55" fillId="42" borderId="30" applyNumberFormat="0" applyAlignment="0" applyProtection="0"/>
    <xf numFmtId="168" fontId="55" fillId="42" borderId="30" applyNumberFormat="0" applyAlignment="0" applyProtection="0"/>
    <xf numFmtId="169" fontId="55" fillId="42" borderId="30" applyNumberFormat="0" applyAlignment="0" applyProtection="0"/>
    <xf numFmtId="168" fontId="55" fillId="42" borderId="30" applyNumberFormat="0" applyAlignment="0" applyProtection="0"/>
    <xf numFmtId="0" fontId="53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6" applyNumberFormat="0" applyFill="0" applyAlignment="0" applyProtection="0"/>
    <xf numFmtId="0" fontId="57" fillId="0" borderId="26" applyNumberFormat="0" applyFill="0" applyAlignment="0" applyProtection="0"/>
    <xf numFmtId="168" fontId="58" fillId="0" borderId="36" applyNumberFormat="0" applyFill="0" applyAlignment="0" applyProtection="0"/>
    <xf numFmtId="168" fontId="58" fillId="0" borderId="36" applyNumberFormat="0" applyFill="0" applyAlignment="0" applyProtection="0"/>
    <xf numFmtId="169" fontId="58" fillId="0" borderId="36" applyNumberFormat="0" applyFill="0" applyAlignment="0" applyProtection="0"/>
    <xf numFmtId="0" fontId="56" fillId="0" borderId="3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168" fontId="58" fillId="0" borderId="36" applyNumberFormat="0" applyFill="0" applyAlignment="0" applyProtection="0"/>
    <xf numFmtId="169" fontId="58" fillId="0" borderId="36" applyNumberFormat="0" applyFill="0" applyAlignment="0" applyProtection="0"/>
    <xf numFmtId="168" fontId="58" fillId="0" borderId="36" applyNumberFormat="0" applyFill="0" applyAlignment="0" applyProtection="0"/>
    <xf numFmtId="168" fontId="58" fillId="0" borderId="36" applyNumberFormat="0" applyFill="0" applyAlignment="0" applyProtection="0"/>
    <xf numFmtId="169" fontId="58" fillId="0" borderId="36" applyNumberFormat="0" applyFill="0" applyAlignment="0" applyProtection="0"/>
    <xf numFmtId="168" fontId="58" fillId="0" borderId="36" applyNumberFormat="0" applyFill="0" applyAlignment="0" applyProtection="0"/>
    <xf numFmtId="168" fontId="58" fillId="0" borderId="36" applyNumberFormat="0" applyFill="0" applyAlignment="0" applyProtection="0"/>
    <xf numFmtId="169" fontId="58" fillId="0" borderId="36" applyNumberFormat="0" applyFill="0" applyAlignment="0" applyProtection="0"/>
    <xf numFmtId="168" fontId="58" fillId="0" borderId="36" applyNumberFormat="0" applyFill="0" applyAlignment="0" applyProtection="0"/>
    <xf numFmtId="168" fontId="58" fillId="0" borderId="36" applyNumberFormat="0" applyFill="0" applyAlignment="0" applyProtection="0"/>
    <xf numFmtId="169" fontId="58" fillId="0" borderId="36" applyNumberFormat="0" applyFill="0" applyAlignment="0" applyProtection="0"/>
    <xf numFmtId="168" fontId="58" fillId="0" borderId="36" applyNumberFormat="0" applyFill="0" applyAlignment="0" applyProtection="0"/>
    <xf numFmtId="0" fontId="56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7"/>
    <xf numFmtId="169" fontId="13" fillId="0" borderId="37"/>
    <xf numFmtId="168" fontId="13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168" fontId="2" fillId="0" borderId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2" fillId="73" borderId="38" applyNumberFormat="0" applyFont="0" applyAlignment="0" applyProtection="0"/>
    <xf numFmtId="0" fontId="14" fillId="73" borderId="38" applyNumberFormat="0" applyFont="0" applyAlignment="0" applyProtection="0"/>
    <xf numFmtId="168" fontId="2" fillId="0" borderId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4" fillId="73" borderId="38" applyNumberFormat="0" applyFont="0" applyAlignment="0" applyProtection="0"/>
    <xf numFmtId="0" fontId="2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169" fontId="2" fillId="0" borderId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5" fillId="10" borderId="2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14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168" fontId="72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168" fontId="72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169" fontId="72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1" fillId="8" borderId="25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0" fontId="70" fillId="63" borderId="39" applyNumberFormat="0" applyAlignment="0" applyProtection="0"/>
    <xf numFmtId="168" fontId="72" fillId="63" borderId="39" applyNumberFormat="0" applyAlignment="0" applyProtection="0"/>
    <xf numFmtId="169" fontId="72" fillId="63" borderId="39" applyNumberFormat="0" applyAlignment="0" applyProtection="0"/>
    <xf numFmtId="168" fontId="72" fillId="63" borderId="39" applyNumberFormat="0" applyAlignment="0" applyProtection="0"/>
    <xf numFmtId="168" fontId="72" fillId="63" borderId="39" applyNumberFormat="0" applyAlignment="0" applyProtection="0"/>
    <xf numFmtId="169" fontId="72" fillId="63" borderId="39" applyNumberFormat="0" applyAlignment="0" applyProtection="0"/>
    <xf numFmtId="168" fontId="72" fillId="63" borderId="39" applyNumberFormat="0" applyAlignment="0" applyProtection="0"/>
    <xf numFmtId="168" fontId="72" fillId="63" borderId="39" applyNumberFormat="0" applyAlignment="0" applyProtection="0"/>
    <xf numFmtId="169" fontId="72" fillId="63" borderId="39" applyNumberFormat="0" applyAlignment="0" applyProtection="0"/>
    <xf numFmtId="168" fontId="72" fillId="63" borderId="39" applyNumberFormat="0" applyAlignment="0" applyProtection="0"/>
    <xf numFmtId="168" fontId="72" fillId="63" borderId="39" applyNumberFormat="0" applyAlignment="0" applyProtection="0"/>
    <xf numFmtId="169" fontId="72" fillId="63" borderId="39" applyNumberFormat="0" applyAlignment="0" applyProtection="0"/>
    <xf numFmtId="168" fontId="72" fillId="63" borderId="39" applyNumberFormat="0" applyAlignment="0" applyProtection="0"/>
    <xf numFmtId="0" fontId="70" fillId="63" borderId="39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168" fontId="81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168" fontId="81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169" fontId="81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4" fillId="0" borderId="29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168" fontId="81" fillId="0" borderId="40" applyNumberFormat="0" applyFill="0" applyAlignment="0" applyProtection="0"/>
    <xf numFmtId="169" fontId="81" fillId="0" borderId="40" applyNumberFormat="0" applyFill="0" applyAlignment="0" applyProtection="0"/>
    <xf numFmtId="168" fontId="81" fillId="0" borderId="40" applyNumberFormat="0" applyFill="0" applyAlignment="0" applyProtection="0"/>
    <xf numFmtId="168" fontId="81" fillId="0" borderId="40" applyNumberFormat="0" applyFill="0" applyAlignment="0" applyProtection="0"/>
    <xf numFmtId="169" fontId="81" fillId="0" borderId="40" applyNumberFormat="0" applyFill="0" applyAlignment="0" applyProtection="0"/>
    <xf numFmtId="168" fontId="81" fillId="0" borderId="40" applyNumberFormat="0" applyFill="0" applyAlignment="0" applyProtection="0"/>
    <xf numFmtId="168" fontId="81" fillId="0" borderId="40" applyNumberFormat="0" applyFill="0" applyAlignment="0" applyProtection="0"/>
    <xf numFmtId="169" fontId="81" fillId="0" borderId="40" applyNumberFormat="0" applyFill="0" applyAlignment="0" applyProtection="0"/>
    <xf numFmtId="168" fontId="81" fillId="0" borderId="40" applyNumberFormat="0" applyFill="0" applyAlignment="0" applyProtection="0"/>
    <xf numFmtId="168" fontId="81" fillId="0" borderId="40" applyNumberFormat="0" applyFill="0" applyAlignment="0" applyProtection="0"/>
    <xf numFmtId="169" fontId="81" fillId="0" borderId="40" applyNumberFormat="0" applyFill="0" applyAlignment="0" applyProtection="0"/>
    <xf numFmtId="168" fontId="81" fillId="0" borderId="40" applyNumberFormat="0" applyFill="0" applyAlignment="0" applyProtection="0"/>
    <xf numFmtId="0" fontId="34" fillId="0" borderId="40" applyNumberFormat="0" applyFill="0" applyAlignment="0" applyProtection="0"/>
    <xf numFmtId="0" fontId="12" fillId="0" borderId="41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2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3" xfId="0" applyFont="1" applyBorder="1"/>
    <xf numFmtId="0" fontId="9" fillId="0" borderId="17" xfId="0" applyFont="1" applyBorder="1" applyAlignment="1">
      <alignment vertical="center" wrapText="1"/>
    </xf>
    <xf numFmtId="0" fontId="3" fillId="0" borderId="44" xfId="0" applyFont="1" applyBorder="1"/>
    <xf numFmtId="0" fontId="3" fillId="0" borderId="17" xfId="0" applyFont="1" applyBorder="1"/>
    <xf numFmtId="0" fontId="3" fillId="0" borderId="46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7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6" fillId="0" borderId="13" xfId="8" applyFont="1" applyFill="1" applyBorder="1" applyProtection="1"/>
    <xf numFmtId="0" fontId="6" fillId="0" borderId="16" xfId="8" applyFont="1" applyFill="1" applyBorder="1" applyAlignment="1" applyProtection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left"/>
    </xf>
    <xf numFmtId="0" fontId="10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0" fillId="0" borderId="4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91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19" xfId="0" applyFont="1" applyFill="1" applyBorder="1"/>
    <xf numFmtId="0" fontId="4" fillId="35" borderId="17" xfId="0" applyFont="1" applyFill="1" applyBorder="1"/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7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2" xfId="0" applyFont="1" applyBorder="1"/>
    <xf numFmtId="0" fontId="3" fillId="0" borderId="0" xfId="0" applyFont="1" applyFill="1"/>
    <xf numFmtId="0" fontId="96" fillId="0" borderId="49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4" xfId="0" applyNumberFormat="1" applyFont="1" applyBorder="1" applyProtection="1">
      <protection locked="0"/>
    </xf>
    <xf numFmtId="193" fontId="3" fillId="0" borderId="17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4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4" xfId="0" applyNumberFormat="1" applyFont="1" applyFill="1" applyBorder="1" applyAlignment="1">
      <alignment horizontal="right" vertical="center" wrapText="1"/>
    </xf>
    <xf numFmtId="193" fontId="10" fillId="35" borderId="17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4" xfId="0" applyNumberFormat="1" applyFont="1" applyBorder="1" applyAlignment="1" applyProtection="1">
      <alignment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48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7" xfId="0" applyNumberFormat="1" applyFont="1" applyFill="1" applyBorder="1" applyAlignment="1">
      <alignment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4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4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5" xfId="15" applyBorder="1"/>
    <xf numFmtId="0" fontId="3" fillId="0" borderId="17" xfId="0" applyFont="1" applyBorder="1" applyAlignment="1">
      <alignment horizontal="right" wrapText="1"/>
    </xf>
    <xf numFmtId="193" fontId="3" fillId="35" borderId="17" xfId="0" applyNumberFormat="1" applyFont="1" applyFill="1" applyBorder="1" applyAlignment="1">
      <alignment horizontal="center" vertical="center"/>
    </xf>
    <xf numFmtId="193" fontId="3" fillId="35" borderId="18" xfId="0" applyNumberFormat="1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 applyProtection="1">
      <alignment horizontal="left"/>
    </xf>
    <xf numFmtId="193" fontId="10" fillId="0" borderId="2" xfId="0" applyNumberFormat="1" applyFont="1" applyBorder="1" applyAlignment="1" applyProtection="1">
      <alignment horizontal="right" vertical="center" wrapText="1"/>
      <protection locked="0"/>
    </xf>
    <xf numFmtId="193" fontId="10" fillId="0" borderId="14" xfId="0" applyNumberFormat="1" applyFont="1" applyBorder="1" applyAlignment="1" applyProtection="1">
      <alignment horizontal="right" vertical="center" wrapText="1"/>
      <protection locked="0"/>
    </xf>
    <xf numFmtId="164" fontId="99" fillId="0" borderId="2" xfId="20956" applyNumberFormat="1" applyFont="1" applyBorder="1"/>
    <xf numFmtId="164" fontId="99" fillId="0" borderId="17" xfId="0" applyNumberFormat="1" applyFont="1" applyBorder="1"/>
    <xf numFmtId="164" fontId="99" fillId="0" borderId="17" xfId="20956" applyNumberFormat="1" applyFont="1" applyBorder="1"/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2" xfId="8" applyFont="1" applyFill="1" applyBorder="1" applyAlignment="1" applyProtection="1">
      <alignment horizontal="center"/>
    </xf>
    <xf numFmtId="193" fontId="99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14" sqref="B14"/>
    </sheetView>
  </sheetViews>
  <sheetFormatPr defaultRowHeight="14.4"/>
  <cols>
    <col min="1" max="1" width="9.6640625" style="125" bestFit="1" customWidth="1"/>
    <col min="2" max="2" width="128.6640625" style="101" bestFit="1" customWidth="1"/>
    <col min="3" max="3" width="39.44140625" customWidth="1"/>
  </cols>
  <sheetData>
    <row r="1" spans="1:3" s="1" customFormat="1">
      <c r="A1" s="123" t="s">
        <v>140</v>
      </c>
      <c r="B1" s="102" t="s">
        <v>116</v>
      </c>
      <c r="C1" s="99"/>
    </row>
    <row r="2" spans="1:3" s="103" customFormat="1">
      <c r="A2" s="124">
        <v>20</v>
      </c>
      <c r="B2" s="100" t="s">
        <v>118</v>
      </c>
    </row>
    <row r="3" spans="1:3" s="103" customFormat="1">
      <c r="A3" s="124">
        <v>21</v>
      </c>
      <c r="B3" s="100" t="s">
        <v>86</v>
      </c>
    </row>
    <row r="4" spans="1:3" s="103" customFormat="1">
      <c r="A4" s="124">
        <v>22</v>
      </c>
      <c r="B4" s="105" t="s">
        <v>128</v>
      </c>
    </row>
    <row r="5" spans="1:3" s="103" customFormat="1">
      <c r="A5" s="124">
        <v>23</v>
      </c>
      <c r="B5" s="105" t="s">
        <v>111</v>
      </c>
    </row>
    <row r="6" spans="1:3" s="103" customFormat="1">
      <c r="A6" s="124">
        <v>24</v>
      </c>
      <c r="B6" s="100" t="s">
        <v>126</v>
      </c>
    </row>
    <row r="7" spans="1:3" s="103" customFormat="1">
      <c r="A7" s="124">
        <v>25</v>
      </c>
      <c r="B7" s="104" t="s">
        <v>112</v>
      </c>
    </row>
    <row r="8" spans="1:3" s="103" customFormat="1">
      <c r="A8" s="124">
        <v>26</v>
      </c>
      <c r="B8" s="104" t="s">
        <v>114</v>
      </c>
    </row>
    <row r="9" spans="1:3" s="103" customFormat="1">
      <c r="A9" s="124">
        <v>27</v>
      </c>
      <c r="B9" s="104" t="s">
        <v>113</v>
      </c>
    </row>
    <row r="10" spans="1:3" s="1" customFormat="1">
      <c r="A10" s="126"/>
      <c r="B10" s="101"/>
      <c r="C10" s="99"/>
    </row>
    <row r="11" spans="1:3" s="1" customFormat="1" ht="43.2">
      <c r="A11" s="126"/>
      <c r="B11" s="111" t="s">
        <v>154</v>
      </c>
      <c r="C11" s="99"/>
    </row>
  </sheetData>
  <hyperlinks>
    <hyperlink ref="B6" location="'24. Rem1'!A1" display="ფინანსური წლის განმავლობაში გაცემული ანაზღაურება" xr:uid="{00000000-0004-0000-0000-000000000000}"/>
    <hyperlink ref="B7" location="'25. Rem 2'!A1" display="ცხრილი 25: განსაკუთრებული გადახდები" xr:uid="{00000000-0004-0000-0000-000001000000}"/>
    <hyperlink ref="B8" location="'26. Rem 3'!A1" display="ცხრილი 26: ინფორმაცია გადავადებული ანაზღაურების  შესახებ" xr:uid="{00000000-0004-0000-0000-000002000000}"/>
    <hyperlink ref="B9" location="'27. REM 4'!A1" display="ცხრილი 27: უმაღლესი მენეჯმენტის მფლობელობაში არსებული აქციები" xr:uid="{00000000-0004-0000-0000-000003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4000000}"/>
    <hyperlink ref="B3" location="'21. LI4'!A1" display="კონსოლიდაცია საწარმოების მიხედვით" xr:uid="{00000000-0004-0000-0000-000005000000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00000000-0004-0000-0000-000006000000}"/>
    <hyperlink ref="B4" location="'22. OR1'!A1" display="ცხრილი 22: ინფორმაცია ისტორიული დანარგების მოცულობის შესახებ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8"/>
  <sheetViews>
    <sheetView tabSelected="1" zoomScale="90" zoomScaleNormal="9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0" sqref="B20"/>
    </sheetView>
  </sheetViews>
  <sheetFormatPr defaultRowHeight="14.4"/>
  <cols>
    <col min="1" max="1" width="10.5546875" style="3" bestFit="1" customWidth="1"/>
    <col min="2" max="2" width="60.6640625" style="3" customWidth="1"/>
    <col min="3" max="3" width="29.6640625" style="3" customWidth="1"/>
    <col min="4" max="4" width="38.5546875" style="3" customWidth="1"/>
    <col min="5" max="5" width="29.5546875" style="3" customWidth="1"/>
    <col min="6" max="6" width="13.33203125" style="3" customWidth="1"/>
    <col min="7" max="7" width="11.5546875" style="3" customWidth="1"/>
    <col min="8" max="8" width="12" style="3" customWidth="1"/>
    <col min="9" max="9" width="11.5546875" style="3" customWidth="1"/>
    <col min="10" max="10" width="12" style="3" customWidth="1"/>
    <col min="11" max="11" width="11.5546875" style="3" customWidth="1"/>
    <col min="12" max="12" width="13.6640625" style="3" customWidth="1"/>
    <col min="13" max="14" width="12.88671875" style="3" customWidth="1"/>
    <col min="15" max="15" width="10.33203125" style="3" customWidth="1"/>
    <col min="16" max="16" width="12.77734375" style="3" bestFit="1" customWidth="1"/>
    <col min="17" max="17" width="10.6640625" style="3" customWidth="1"/>
    <col min="18" max="18" width="12" style="3" customWidth="1"/>
    <col min="19" max="19" width="11.5546875" style="3" customWidth="1"/>
    <col min="20" max="20" width="13.6640625" style="3" customWidth="1"/>
  </cols>
  <sheetData>
    <row r="1" spans="1:20">
      <c r="A1" s="7" t="s">
        <v>54</v>
      </c>
      <c r="B1" s="128" t="s">
        <v>156</v>
      </c>
    </row>
    <row r="2" spans="1:20" s="10" customFormat="1" ht="15.75" customHeight="1">
      <c r="A2" s="10" t="s">
        <v>55</v>
      </c>
      <c r="B2" s="183">
        <v>44926</v>
      </c>
    </row>
    <row r="3" spans="1:20">
      <c r="A3" s="70"/>
      <c r="B3" s="128"/>
      <c r="C3" s="44"/>
      <c r="D3" s="44"/>
      <c r="E3" s="11"/>
      <c r="F3" s="20"/>
    </row>
    <row r="4" spans="1:20" ht="15" thickBot="1">
      <c r="A4" s="130" t="s">
        <v>141</v>
      </c>
      <c r="B4" s="131" t="s">
        <v>117</v>
      </c>
      <c r="C4" s="44"/>
      <c r="D4" s="44"/>
      <c r="E4" s="11"/>
      <c r="F4" s="20"/>
    </row>
    <row r="5" spans="1:20" s="46" customFormat="1">
      <c r="A5" s="132"/>
      <c r="B5" s="133" t="s">
        <v>0</v>
      </c>
      <c r="C5" s="73" t="s">
        <v>1</v>
      </c>
      <c r="D5" s="74" t="s">
        <v>2</v>
      </c>
      <c r="E5" s="62" t="s">
        <v>3</v>
      </c>
      <c r="F5" s="62" t="s">
        <v>4</v>
      </c>
      <c r="G5" s="191" t="s">
        <v>5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2"/>
    </row>
    <row r="6" spans="1:20" s="46" customFormat="1" ht="16.95" customHeight="1">
      <c r="A6" s="189"/>
      <c r="B6" s="193" t="s">
        <v>77</v>
      </c>
      <c r="C6" s="194" t="s">
        <v>76</v>
      </c>
      <c r="D6" s="194" t="s">
        <v>122</v>
      </c>
      <c r="E6" s="194" t="s">
        <v>70</v>
      </c>
      <c r="F6" s="194" t="s">
        <v>73</v>
      </c>
      <c r="G6" s="195" t="s">
        <v>72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7"/>
    </row>
    <row r="7" spans="1:20" s="46" customFormat="1" ht="14.4" customHeight="1">
      <c r="A7" s="189"/>
      <c r="B7" s="193"/>
      <c r="C7" s="194"/>
      <c r="D7" s="194"/>
      <c r="E7" s="194"/>
      <c r="F7" s="194"/>
      <c r="G7" s="67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6" customFormat="1" ht="107.4">
      <c r="A8" s="189"/>
      <c r="B8" s="193"/>
      <c r="C8" s="194"/>
      <c r="D8" s="194"/>
      <c r="E8" s="194"/>
      <c r="F8" s="194"/>
      <c r="G8" s="65" t="s">
        <v>24</v>
      </c>
      <c r="H8" s="66" t="s">
        <v>25</v>
      </c>
      <c r="I8" s="66" t="s">
        <v>26</v>
      </c>
      <c r="J8" s="66" t="s">
        <v>27</v>
      </c>
      <c r="K8" s="66" t="s">
        <v>28</v>
      </c>
      <c r="L8" s="66" t="s">
        <v>29</v>
      </c>
      <c r="M8" s="66" t="s">
        <v>30</v>
      </c>
      <c r="N8" s="66" t="s">
        <v>31</v>
      </c>
      <c r="O8" s="66" t="s">
        <v>32</v>
      </c>
      <c r="P8" s="66" t="s">
        <v>33</v>
      </c>
      <c r="Q8" s="66" t="s">
        <v>34</v>
      </c>
      <c r="R8" s="66" t="s">
        <v>35</v>
      </c>
      <c r="S8" s="66" t="s">
        <v>36</v>
      </c>
      <c r="T8" s="75" t="s">
        <v>37</v>
      </c>
    </row>
    <row r="9" spans="1:20">
      <c r="A9" s="137">
        <v>1</v>
      </c>
      <c r="B9" s="138" t="s">
        <v>157</v>
      </c>
      <c r="C9" s="139">
        <v>450323</v>
      </c>
      <c r="D9" s="139">
        <v>450323388.55981666</v>
      </c>
      <c r="E9" s="139">
        <v>451023177.87100005</v>
      </c>
      <c r="F9" s="140">
        <v>1</v>
      </c>
      <c r="G9" s="139">
        <v>272930863</v>
      </c>
      <c r="H9" s="139">
        <v>60113909.160000004</v>
      </c>
      <c r="I9" s="139">
        <v>115801741.06900001</v>
      </c>
      <c r="J9" s="139"/>
      <c r="K9" s="139"/>
      <c r="L9" s="139"/>
      <c r="M9" s="139"/>
      <c r="N9" s="139"/>
      <c r="O9" s="139">
        <v>195694.05</v>
      </c>
      <c r="P9" s="139"/>
      <c r="Q9" s="139"/>
      <c r="R9" s="139"/>
      <c r="S9" s="139">
        <v>1980971.0100000002</v>
      </c>
      <c r="T9" s="134">
        <f>SUM(G9:K9,N9:S9)</f>
        <v>451023178.28900003</v>
      </c>
    </row>
    <row r="10" spans="1:20">
      <c r="A10" s="137">
        <v>2</v>
      </c>
      <c r="B10" s="141" t="s">
        <v>158</v>
      </c>
      <c r="C10" s="139">
        <v>105341</v>
      </c>
      <c r="D10" s="139">
        <v>105340760.97464395</v>
      </c>
      <c r="E10" s="139">
        <v>78958418.491999999</v>
      </c>
      <c r="F10" s="140"/>
      <c r="G10" s="139"/>
      <c r="H10" s="139">
        <v>73136874.341999993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>
        <v>5821544.1500000004</v>
      </c>
      <c r="T10" s="134">
        <f>SUM(G10:K10,N10:S10)</f>
        <v>78958418.491999999</v>
      </c>
    </row>
    <row r="11" spans="1:20">
      <c r="A11" s="137">
        <v>3</v>
      </c>
      <c r="B11" s="138" t="s">
        <v>159</v>
      </c>
      <c r="C11" s="139">
        <v>2426246</v>
      </c>
      <c r="D11" s="139">
        <v>2426246164.377584</v>
      </c>
      <c r="E11" s="142">
        <v>2404829851.5040069</v>
      </c>
      <c r="F11" s="140">
        <v>2</v>
      </c>
      <c r="G11" s="139"/>
      <c r="H11" s="139"/>
      <c r="I11" s="139"/>
      <c r="J11" s="139"/>
      <c r="K11" s="139"/>
      <c r="L11" s="139">
        <v>2501952397.2290063</v>
      </c>
      <c r="M11" s="139">
        <v>-130737566.72499961</v>
      </c>
      <c r="N11" s="139">
        <v>2371214830.5040069</v>
      </c>
      <c r="O11" s="139">
        <v>33615021</v>
      </c>
      <c r="P11" s="139"/>
      <c r="Q11" s="139"/>
      <c r="R11" s="139"/>
      <c r="S11" s="139"/>
      <c r="T11" s="134">
        <f t="shared" ref="T11:T18" si="0">SUM(G11:K11,N11:S11)</f>
        <v>2404829851.5040069</v>
      </c>
    </row>
    <row r="12" spans="1:20">
      <c r="A12" s="137">
        <v>4</v>
      </c>
      <c r="B12" s="138" t="s">
        <v>28</v>
      </c>
      <c r="C12" s="139">
        <v>369481</v>
      </c>
      <c r="D12" s="139">
        <v>369481117.29834318</v>
      </c>
      <c r="E12" s="142">
        <v>368101458.09099996</v>
      </c>
      <c r="F12" s="140"/>
      <c r="G12" s="139"/>
      <c r="H12" s="139"/>
      <c r="I12" s="139"/>
      <c r="J12" s="139"/>
      <c r="K12" s="139">
        <v>359542206.09099996</v>
      </c>
      <c r="L12" s="139"/>
      <c r="M12" s="139"/>
      <c r="N12" s="139"/>
      <c r="O12" s="139">
        <v>8559252</v>
      </c>
      <c r="P12" s="139"/>
      <c r="Q12" s="139"/>
      <c r="R12" s="139"/>
      <c r="S12" s="139"/>
      <c r="T12" s="134">
        <f t="shared" si="0"/>
        <v>368101458.09099996</v>
      </c>
    </row>
    <row r="13" spans="1:20">
      <c r="A13" s="137">
        <v>5</v>
      </c>
      <c r="B13" s="143" t="s">
        <v>160</v>
      </c>
      <c r="C13" s="139">
        <v>152074</v>
      </c>
      <c r="D13" s="139">
        <v>152074249.78999999</v>
      </c>
      <c r="E13" s="142">
        <v>151372830</v>
      </c>
      <c r="F13" s="140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>
        <v>151372830</v>
      </c>
      <c r="S13" s="139"/>
      <c r="T13" s="134">
        <f t="shared" si="0"/>
        <v>151372830</v>
      </c>
    </row>
    <row r="14" spans="1:20">
      <c r="A14" s="137">
        <v>6</v>
      </c>
      <c r="B14" s="143" t="s">
        <v>161</v>
      </c>
      <c r="C14" s="139">
        <v>57159</v>
      </c>
      <c r="D14" s="139">
        <v>57158817.809997804</v>
      </c>
      <c r="E14" s="142">
        <v>57259108</v>
      </c>
      <c r="F14" s="140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>
        <v>57259108</v>
      </c>
      <c r="S14" s="139"/>
      <c r="T14" s="134">
        <f t="shared" si="0"/>
        <v>57259108</v>
      </c>
    </row>
    <row r="15" spans="1:20">
      <c r="A15" s="137">
        <v>7</v>
      </c>
      <c r="B15" s="143" t="s">
        <v>162</v>
      </c>
      <c r="C15" s="139">
        <v>30141</v>
      </c>
      <c r="D15" s="139">
        <v>30140779</v>
      </c>
      <c r="E15" s="142">
        <v>30140779</v>
      </c>
      <c r="F15" s="140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>
        <v>30140779</v>
      </c>
      <c r="S15" s="139"/>
      <c r="T15" s="134">
        <f t="shared" si="0"/>
        <v>30140779</v>
      </c>
    </row>
    <row r="16" spans="1:20">
      <c r="A16" s="137">
        <v>8</v>
      </c>
      <c r="B16" s="138" t="s">
        <v>163</v>
      </c>
      <c r="C16" s="139">
        <v>6310</v>
      </c>
      <c r="D16" s="139">
        <v>6310063.53800001</v>
      </c>
      <c r="E16" s="142">
        <v>10984088</v>
      </c>
      <c r="F16" s="140">
        <v>3</v>
      </c>
      <c r="G16" s="139"/>
      <c r="H16" s="139"/>
      <c r="I16" s="139"/>
      <c r="J16" s="139"/>
      <c r="K16" s="139"/>
      <c r="L16" s="139"/>
      <c r="M16" s="139"/>
      <c r="N16" s="139"/>
      <c r="O16" s="139">
        <v>557488</v>
      </c>
      <c r="P16" s="139"/>
      <c r="Q16" s="139"/>
      <c r="R16" s="139"/>
      <c r="S16" s="139">
        <v>10426600</v>
      </c>
      <c r="T16" s="134">
        <f t="shared" si="0"/>
        <v>10984088</v>
      </c>
    </row>
    <row r="17" spans="1:20">
      <c r="A17" s="137">
        <v>9</v>
      </c>
      <c r="B17" s="138" t="s">
        <v>164</v>
      </c>
      <c r="C17" s="139">
        <v>1982</v>
      </c>
      <c r="D17" s="139">
        <v>1982361.000000004</v>
      </c>
      <c r="E17" s="142">
        <v>1982361</v>
      </c>
      <c r="F17" s="14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>
        <v>1982361</v>
      </c>
      <c r="T17" s="134">
        <f t="shared" si="0"/>
        <v>1982361</v>
      </c>
    </row>
    <row r="18" spans="1:20">
      <c r="A18" s="137">
        <v>10</v>
      </c>
      <c r="B18" s="138" t="s">
        <v>36</v>
      </c>
      <c r="C18" s="139">
        <v>40380</v>
      </c>
      <c r="D18" s="139">
        <v>41360048.990766346</v>
      </c>
      <c r="E18" s="142">
        <v>68619883.502399996</v>
      </c>
      <c r="F18" s="140">
        <v>4</v>
      </c>
      <c r="G18" s="139"/>
      <c r="H18" s="139"/>
      <c r="I18" s="139"/>
      <c r="J18" s="139"/>
      <c r="K18" s="139"/>
      <c r="L18" s="139"/>
      <c r="M18" s="139"/>
      <c r="N18" s="139"/>
      <c r="O18" s="139">
        <v>337624</v>
      </c>
      <c r="P18" s="139">
        <v>390232.12400000007</v>
      </c>
      <c r="Q18" s="139">
        <v>106733.3</v>
      </c>
      <c r="R18" s="139"/>
      <c r="S18" s="139">
        <v>67785294.078400001</v>
      </c>
      <c r="T18" s="134">
        <f t="shared" si="0"/>
        <v>68619883.502399996</v>
      </c>
    </row>
    <row r="19" spans="1:20" ht="15" thickBot="1">
      <c r="A19" s="61">
        <v>11</v>
      </c>
      <c r="B19" s="106" t="s">
        <v>37</v>
      </c>
      <c r="C19" s="135">
        <f>SUM(C9:C18)</f>
        <v>3639437</v>
      </c>
      <c r="D19" s="135">
        <f t="shared" ref="D19:T19" si="1">SUM(D9:D18)</f>
        <v>3640417751.3391523</v>
      </c>
      <c r="E19" s="135">
        <f t="shared" si="1"/>
        <v>3623271955.4604068</v>
      </c>
      <c r="F19" s="135">
        <f t="shared" si="1"/>
        <v>10</v>
      </c>
      <c r="G19" s="135">
        <f t="shared" si="1"/>
        <v>272930863</v>
      </c>
      <c r="H19" s="135">
        <f t="shared" si="1"/>
        <v>133250783.502</v>
      </c>
      <c r="I19" s="135">
        <f t="shared" si="1"/>
        <v>115801741.06900001</v>
      </c>
      <c r="J19" s="135">
        <f t="shared" si="1"/>
        <v>0</v>
      </c>
      <c r="K19" s="135">
        <f t="shared" si="1"/>
        <v>359542206.09099996</v>
      </c>
      <c r="L19" s="135">
        <f t="shared" si="1"/>
        <v>2501952397.2290063</v>
      </c>
      <c r="M19" s="135">
        <f t="shared" si="1"/>
        <v>-130737566.72499961</v>
      </c>
      <c r="N19" s="135">
        <f t="shared" si="1"/>
        <v>2371214830.5040069</v>
      </c>
      <c r="O19" s="135">
        <f t="shared" si="1"/>
        <v>43265079.049999997</v>
      </c>
      <c r="P19" s="135">
        <f t="shared" si="1"/>
        <v>390232.12400000007</v>
      </c>
      <c r="Q19" s="135">
        <f t="shared" si="1"/>
        <v>106733.3</v>
      </c>
      <c r="R19" s="135">
        <f t="shared" si="1"/>
        <v>238772717</v>
      </c>
      <c r="S19" s="135">
        <f t="shared" si="1"/>
        <v>87996770.238399997</v>
      </c>
      <c r="T19" s="136">
        <f t="shared" si="1"/>
        <v>3623271955.878407</v>
      </c>
    </row>
    <row r="20" spans="1:20" s="46" customFormat="1">
      <c r="A20" s="55"/>
      <c r="B20" s="62" t="s">
        <v>0</v>
      </c>
      <c r="C20" s="73" t="s">
        <v>1</v>
      </c>
      <c r="D20" s="74" t="s">
        <v>2</v>
      </c>
      <c r="E20" s="62" t="s">
        <v>3</v>
      </c>
      <c r="F20" s="62" t="s">
        <v>4</v>
      </c>
      <c r="G20" s="191" t="s">
        <v>5</v>
      </c>
      <c r="H20" s="191"/>
      <c r="I20" s="191"/>
      <c r="J20" s="191"/>
      <c r="K20" s="191"/>
      <c r="L20" s="191"/>
      <c r="M20" s="191"/>
      <c r="N20" s="191"/>
      <c r="O20" s="191"/>
      <c r="P20" s="192"/>
      <c r="Q20"/>
      <c r="R20"/>
      <c r="S20"/>
      <c r="T20"/>
    </row>
    <row r="21" spans="1:20" s="46" customFormat="1" ht="14.4" customHeight="1">
      <c r="A21" s="190"/>
      <c r="B21" s="198" t="s">
        <v>75</v>
      </c>
      <c r="C21" s="194" t="s">
        <v>74</v>
      </c>
      <c r="D21" s="194" t="s">
        <v>123</v>
      </c>
      <c r="E21" s="194" t="s">
        <v>70</v>
      </c>
      <c r="F21" s="194" t="s">
        <v>73</v>
      </c>
      <c r="G21" s="201" t="s">
        <v>72</v>
      </c>
      <c r="H21" s="201"/>
      <c r="I21" s="201"/>
      <c r="J21" s="201"/>
      <c r="K21" s="201"/>
      <c r="L21" s="201"/>
      <c r="M21" s="201"/>
      <c r="N21" s="201"/>
      <c r="O21" s="201"/>
      <c r="P21" s="202"/>
      <c r="Q21" s="3"/>
      <c r="R21" s="3"/>
      <c r="S21" s="3"/>
      <c r="T21" s="3"/>
    </row>
    <row r="22" spans="1:20" s="46" customFormat="1" ht="14.4" customHeight="1">
      <c r="A22" s="190"/>
      <c r="B22" s="199"/>
      <c r="C22" s="194"/>
      <c r="D22" s="194"/>
      <c r="E22" s="194"/>
      <c r="F22" s="194"/>
      <c r="G22" s="68">
        <v>13</v>
      </c>
      <c r="H22" s="69">
        <v>14</v>
      </c>
      <c r="I22" s="69">
        <v>15</v>
      </c>
      <c r="J22" s="69">
        <v>16</v>
      </c>
      <c r="K22" s="69">
        <v>17</v>
      </c>
      <c r="L22" s="69">
        <v>18</v>
      </c>
      <c r="M22" s="69">
        <v>19</v>
      </c>
      <c r="N22" s="69">
        <v>20</v>
      </c>
      <c r="O22" s="69">
        <v>21</v>
      </c>
      <c r="P22" s="78">
        <v>22</v>
      </c>
      <c r="Q22" s="3"/>
      <c r="R22" s="3"/>
      <c r="S22" s="3"/>
      <c r="T22" s="3"/>
    </row>
    <row r="23" spans="1:20" s="46" customFormat="1" ht="100.2" customHeight="1">
      <c r="A23" s="190"/>
      <c r="B23" s="200"/>
      <c r="C23" s="194"/>
      <c r="D23" s="194"/>
      <c r="E23" s="194"/>
      <c r="F23" s="194"/>
      <c r="G23" s="65" t="s">
        <v>38</v>
      </c>
      <c r="H23" s="66" t="s">
        <v>39</v>
      </c>
      <c r="I23" s="66" t="s">
        <v>40</v>
      </c>
      <c r="J23" s="66" t="s">
        <v>41</v>
      </c>
      <c r="K23" s="66" t="s">
        <v>42</v>
      </c>
      <c r="L23" s="66" t="s">
        <v>43</v>
      </c>
      <c r="M23" s="66" t="s">
        <v>44</v>
      </c>
      <c r="N23" s="66" t="s">
        <v>11</v>
      </c>
      <c r="O23" s="66" t="s">
        <v>45</v>
      </c>
      <c r="P23" s="75" t="s">
        <v>46</v>
      </c>
      <c r="Q23" s="3"/>
      <c r="R23" s="3"/>
      <c r="S23" s="3"/>
      <c r="T23" s="3"/>
    </row>
    <row r="24" spans="1:20">
      <c r="A24" s="22">
        <v>12</v>
      </c>
      <c r="B24" s="71" t="s">
        <v>165</v>
      </c>
      <c r="C24" s="145">
        <v>327279</v>
      </c>
      <c r="D24" s="140">
        <v>327278786.2406472</v>
      </c>
      <c r="E24" s="140">
        <v>336521102.28039098</v>
      </c>
      <c r="F24" s="140"/>
      <c r="G24" s="140">
        <v>24769912.696000002</v>
      </c>
      <c r="H24" s="140"/>
      <c r="I24" s="140"/>
      <c r="J24" s="140"/>
      <c r="K24" s="140"/>
      <c r="L24" s="140">
        <v>301548387.996391</v>
      </c>
      <c r="M24" s="140">
        <v>621599.57799999998</v>
      </c>
      <c r="N24" s="140">
        <v>9581202.0099999998</v>
      </c>
      <c r="O24" s="140"/>
      <c r="P24" s="144">
        <f t="shared" ref="P24:P33" si="2">SUM(G24:O24)</f>
        <v>336521102.28039098</v>
      </c>
    </row>
    <row r="25" spans="1:20">
      <c r="A25" s="22">
        <v>13</v>
      </c>
      <c r="B25" s="71" t="s">
        <v>166</v>
      </c>
      <c r="C25" s="145">
        <v>2689672</v>
      </c>
      <c r="D25" s="140">
        <v>2689668588.3828955</v>
      </c>
      <c r="E25" s="140">
        <v>2695945020.2950001</v>
      </c>
      <c r="F25" s="140"/>
      <c r="G25" s="140"/>
      <c r="H25" s="140">
        <v>1047851995.4230669</v>
      </c>
      <c r="I25" s="140">
        <v>350330714.47639704</v>
      </c>
      <c r="J25" s="140">
        <v>1259511030.8035364</v>
      </c>
      <c r="K25" s="140"/>
      <c r="L25" s="140"/>
      <c r="M25" s="140">
        <v>18638933.739999998</v>
      </c>
      <c r="N25" s="140">
        <v>19612345.852000002</v>
      </c>
      <c r="O25" s="140"/>
      <c r="P25" s="144">
        <f t="shared" si="2"/>
        <v>2695945020.2950001</v>
      </c>
    </row>
    <row r="26" spans="1:20">
      <c r="A26" s="22">
        <v>14</v>
      </c>
      <c r="B26" s="71" t="s">
        <v>167</v>
      </c>
      <c r="C26" s="145">
        <v>5250</v>
      </c>
      <c r="D26" s="140">
        <v>5250130</v>
      </c>
      <c r="E26" s="140">
        <v>5250130</v>
      </c>
      <c r="F26" s="140">
        <v>1</v>
      </c>
      <c r="G26" s="140"/>
      <c r="H26" s="140"/>
      <c r="I26" s="140"/>
      <c r="J26" s="140"/>
      <c r="K26" s="140"/>
      <c r="L26" s="140"/>
      <c r="M26" s="140"/>
      <c r="N26" s="140">
        <v>5250130</v>
      </c>
      <c r="O26" s="140"/>
      <c r="P26" s="144">
        <f t="shared" si="2"/>
        <v>5250130</v>
      </c>
    </row>
    <row r="27" spans="1:20">
      <c r="A27" s="22">
        <v>15</v>
      </c>
      <c r="B27" s="23" t="s">
        <v>168</v>
      </c>
      <c r="C27" s="145">
        <v>19531</v>
      </c>
      <c r="D27" s="140">
        <v>19530598.535973568</v>
      </c>
      <c r="E27" s="140">
        <v>2270663</v>
      </c>
      <c r="F27" s="140">
        <v>1</v>
      </c>
      <c r="G27" s="140"/>
      <c r="H27" s="140"/>
      <c r="I27" s="140"/>
      <c r="J27" s="140"/>
      <c r="K27" s="140"/>
      <c r="L27" s="140"/>
      <c r="M27" s="140"/>
      <c r="N27" s="140">
        <v>2270663</v>
      </c>
      <c r="O27" s="140"/>
      <c r="P27" s="144">
        <f t="shared" si="2"/>
        <v>2270663</v>
      </c>
    </row>
    <row r="28" spans="1:20">
      <c r="A28" s="22">
        <v>16</v>
      </c>
      <c r="B28" s="23" t="s">
        <v>11</v>
      </c>
      <c r="C28" s="145">
        <v>58066</v>
      </c>
      <c r="D28" s="140">
        <v>58085563.34669245</v>
      </c>
      <c r="E28" s="140">
        <v>50757588.432000004</v>
      </c>
      <c r="F28" s="140"/>
      <c r="G28" s="140"/>
      <c r="H28" s="140"/>
      <c r="I28" s="140"/>
      <c r="J28" s="140"/>
      <c r="K28" s="140"/>
      <c r="L28" s="140"/>
      <c r="M28" s="140">
        <v>641732.9980000034</v>
      </c>
      <c r="N28" s="140">
        <v>50115855.434</v>
      </c>
      <c r="O28" s="140"/>
      <c r="P28" s="144">
        <f t="shared" si="2"/>
        <v>50757588.432000004</v>
      </c>
    </row>
    <row r="29" spans="1:20">
      <c r="A29" s="22">
        <v>17</v>
      </c>
      <c r="B29" s="23" t="s">
        <v>169</v>
      </c>
      <c r="C29" s="145">
        <v>98774</v>
      </c>
      <c r="D29" s="140">
        <v>98773904.936037391</v>
      </c>
      <c r="E29" s="140">
        <v>98433556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>
        <v>98433556</v>
      </c>
      <c r="P29" s="144">
        <f t="shared" si="2"/>
        <v>98433556</v>
      </c>
    </row>
    <row r="30" spans="1:20">
      <c r="A30" s="22">
        <v>18</v>
      </c>
      <c r="B30" s="23" t="s">
        <v>176</v>
      </c>
      <c r="C30" s="145">
        <v>28741</v>
      </c>
      <c r="D30" s="140">
        <v>28740868</v>
      </c>
      <c r="E30" s="140">
        <v>28740868</v>
      </c>
      <c r="F30" s="140"/>
      <c r="G30" s="140"/>
      <c r="H30" s="140"/>
      <c r="I30" s="140"/>
      <c r="J30" s="140"/>
      <c r="K30" s="140"/>
      <c r="L30" s="140"/>
      <c r="M30" s="140"/>
      <c r="N30" s="140">
        <v>28740868</v>
      </c>
      <c r="O30" s="140"/>
      <c r="P30" s="144">
        <f t="shared" si="2"/>
        <v>28740868</v>
      </c>
    </row>
    <row r="31" spans="1:20">
      <c r="A31" s="22"/>
      <c r="B31" s="23"/>
      <c r="C31" s="145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4">
        <f t="shared" si="2"/>
        <v>0</v>
      </c>
    </row>
    <row r="32" spans="1:20">
      <c r="A32" s="22"/>
      <c r="B32" s="23"/>
      <c r="C32" s="145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4">
        <f t="shared" si="2"/>
        <v>0</v>
      </c>
    </row>
    <row r="33" spans="1:20">
      <c r="A33" s="22"/>
      <c r="B33" s="23"/>
      <c r="C33" s="145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4">
        <f t="shared" si="2"/>
        <v>0</v>
      </c>
    </row>
    <row r="34" spans="1:20" ht="15" thickBot="1">
      <c r="A34" s="61">
        <v>19</v>
      </c>
      <c r="B34" s="107" t="s">
        <v>46</v>
      </c>
      <c r="C34" s="135">
        <f>SUM(C24:C33)</f>
        <v>3227313</v>
      </c>
      <c r="D34" s="135">
        <f t="shared" ref="D34:P34" si="3">SUM(D24:D33)</f>
        <v>3227328439.4422464</v>
      </c>
      <c r="E34" s="135">
        <f t="shared" si="3"/>
        <v>3217918928.007391</v>
      </c>
      <c r="F34" s="135">
        <f t="shared" si="3"/>
        <v>2</v>
      </c>
      <c r="G34" s="135">
        <f t="shared" si="3"/>
        <v>24769912.696000002</v>
      </c>
      <c r="H34" s="135">
        <f t="shared" si="3"/>
        <v>1047851995.4230669</v>
      </c>
      <c r="I34" s="135">
        <f t="shared" si="3"/>
        <v>350330714.47639704</v>
      </c>
      <c r="J34" s="135">
        <f t="shared" si="3"/>
        <v>1259511030.8035364</v>
      </c>
      <c r="K34" s="135">
        <f t="shared" si="3"/>
        <v>0</v>
      </c>
      <c r="L34" s="135">
        <f t="shared" si="3"/>
        <v>301548387.996391</v>
      </c>
      <c r="M34" s="135">
        <f t="shared" si="3"/>
        <v>19902266.316000003</v>
      </c>
      <c r="N34" s="135">
        <f t="shared" si="3"/>
        <v>115571064.296</v>
      </c>
      <c r="O34" s="135">
        <f t="shared" si="3"/>
        <v>98433556</v>
      </c>
      <c r="P34" s="136">
        <f t="shared" si="3"/>
        <v>3217918928.007391</v>
      </c>
    </row>
    <row r="35" spans="1:20" s="46" customFormat="1">
      <c r="A35" s="55"/>
      <c r="B35" s="62" t="s">
        <v>0</v>
      </c>
      <c r="C35" s="73" t="s">
        <v>1</v>
      </c>
      <c r="D35" s="74" t="s">
        <v>2</v>
      </c>
      <c r="E35" s="62" t="s">
        <v>3</v>
      </c>
      <c r="F35" s="62" t="s">
        <v>4</v>
      </c>
      <c r="G35" s="191" t="s">
        <v>5</v>
      </c>
      <c r="H35" s="191"/>
      <c r="I35" s="191"/>
      <c r="J35" s="191"/>
      <c r="K35" s="191"/>
      <c r="L35" s="191"/>
      <c r="M35" s="191"/>
      <c r="N35" s="192"/>
      <c r="O35"/>
      <c r="P35"/>
      <c r="Q35"/>
      <c r="R35"/>
      <c r="S35"/>
      <c r="T35"/>
    </row>
    <row r="36" spans="1:20" s="46" customFormat="1" ht="40.200000000000003" customHeight="1">
      <c r="A36" s="190"/>
      <c r="B36" s="198" t="s">
        <v>134</v>
      </c>
      <c r="C36" s="194" t="s">
        <v>74</v>
      </c>
      <c r="D36" s="194" t="s">
        <v>123</v>
      </c>
      <c r="E36" s="194" t="s">
        <v>70</v>
      </c>
      <c r="F36" s="194" t="s">
        <v>73</v>
      </c>
      <c r="G36" s="203" t="s">
        <v>72</v>
      </c>
      <c r="H36" s="204"/>
      <c r="I36" s="204"/>
      <c r="J36" s="204"/>
      <c r="K36" s="204"/>
      <c r="L36" s="204"/>
      <c r="M36" s="204"/>
      <c r="N36" s="205"/>
      <c r="O36"/>
      <c r="P36"/>
      <c r="Q36"/>
      <c r="R36"/>
      <c r="S36"/>
      <c r="T36"/>
    </row>
    <row r="37" spans="1:20" s="46" customFormat="1" ht="13.95" customHeight="1">
      <c r="A37" s="190"/>
      <c r="B37" s="199"/>
      <c r="C37" s="194"/>
      <c r="D37" s="194"/>
      <c r="E37" s="194"/>
      <c r="F37" s="194"/>
      <c r="G37" s="21">
        <v>23</v>
      </c>
      <c r="H37" s="21">
        <v>24</v>
      </c>
      <c r="I37" s="21">
        <v>25</v>
      </c>
      <c r="J37" s="21">
        <v>26</v>
      </c>
      <c r="K37" s="21">
        <v>27</v>
      </c>
      <c r="L37" s="21">
        <v>28</v>
      </c>
      <c r="M37" s="21">
        <v>29</v>
      </c>
      <c r="N37" s="77">
        <v>30</v>
      </c>
      <c r="O37" s="3"/>
      <c r="P37" s="70"/>
      <c r="Q37" s="70"/>
      <c r="R37" s="70"/>
      <c r="S37" s="3"/>
      <c r="T37" s="3"/>
    </row>
    <row r="38" spans="1:20" s="46" customFormat="1" ht="102" customHeight="1">
      <c r="A38" s="190"/>
      <c r="B38" s="200"/>
      <c r="C38" s="194"/>
      <c r="D38" s="194"/>
      <c r="E38" s="194"/>
      <c r="F38" s="194"/>
      <c r="G38" s="66" t="s">
        <v>47</v>
      </c>
      <c r="H38" s="66" t="s">
        <v>48</v>
      </c>
      <c r="I38" s="66" t="s">
        <v>49</v>
      </c>
      <c r="J38" s="66" t="s">
        <v>50</v>
      </c>
      <c r="K38" s="66" t="s">
        <v>51</v>
      </c>
      <c r="L38" s="66" t="s">
        <v>52</v>
      </c>
      <c r="M38" s="66" t="s">
        <v>6</v>
      </c>
      <c r="N38" s="75" t="s">
        <v>53</v>
      </c>
      <c r="O38" s="3"/>
      <c r="P38" s="70"/>
      <c r="Q38" s="70"/>
      <c r="R38" s="70"/>
      <c r="S38" s="3"/>
      <c r="T38" s="3"/>
    </row>
    <row r="39" spans="1:20">
      <c r="A39" s="22">
        <v>20</v>
      </c>
      <c r="B39" s="72" t="s">
        <v>170</v>
      </c>
      <c r="C39" s="146">
        <v>54629</v>
      </c>
      <c r="D39" s="147">
        <v>54628743</v>
      </c>
      <c r="E39" s="147">
        <v>54628741</v>
      </c>
      <c r="F39" s="147"/>
      <c r="G39" s="140">
        <v>54628743</v>
      </c>
      <c r="H39" s="140"/>
      <c r="I39" s="140"/>
      <c r="J39" s="140"/>
      <c r="K39" s="140"/>
      <c r="L39" s="140"/>
      <c r="M39" s="140"/>
      <c r="N39" s="144">
        <f t="shared" ref="N39:N46" si="4">SUM(G39:M39)</f>
        <v>54628743</v>
      </c>
    </row>
    <row r="40" spans="1:20">
      <c r="A40" s="22">
        <v>21</v>
      </c>
      <c r="B40" s="72" t="s">
        <v>171</v>
      </c>
      <c r="C40" s="146">
        <v>36851</v>
      </c>
      <c r="D40" s="147">
        <v>35557784.999555558</v>
      </c>
      <c r="E40" s="147">
        <v>35132256</v>
      </c>
      <c r="F40" s="147"/>
      <c r="G40" s="140"/>
      <c r="H40" s="140"/>
      <c r="I40" s="140"/>
      <c r="J40" s="140">
        <v>35132256.079999998</v>
      </c>
      <c r="K40" s="140"/>
      <c r="L40" s="140"/>
      <c r="M40" s="140"/>
      <c r="N40" s="144">
        <f t="shared" si="4"/>
        <v>35132256.079999998</v>
      </c>
    </row>
    <row r="41" spans="1:20">
      <c r="A41" s="22">
        <v>22</v>
      </c>
      <c r="B41" s="72" t="s">
        <v>172</v>
      </c>
      <c r="C41" s="146">
        <v>-10138</v>
      </c>
      <c r="D41" s="147">
        <v>-10138283</v>
      </c>
      <c r="E41" s="147">
        <v>-10138283</v>
      </c>
      <c r="F41" s="147"/>
      <c r="G41" s="140"/>
      <c r="H41" s="140"/>
      <c r="I41" s="140">
        <v>-10138283</v>
      </c>
      <c r="J41" s="140"/>
      <c r="K41" s="140"/>
      <c r="L41" s="140"/>
      <c r="M41" s="140"/>
      <c r="N41" s="144">
        <f t="shared" si="4"/>
        <v>-10138283</v>
      </c>
    </row>
    <row r="42" spans="1:20">
      <c r="A42" s="22">
        <v>23</v>
      </c>
      <c r="B42" s="5" t="s">
        <v>173</v>
      </c>
      <c r="C42" s="145">
        <v>4565</v>
      </c>
      <c r="D42" s="140">
        <v>4565384</v>
      </c>
      <c r="E42" s="140">
        <v>4565384</v>
      </c>
      <c r="F42" s="140"/>
      <c r="G42" s="140"/>
      <c r="H42" s="140">
        <v>61390.64</v>
      </c>
      <c r="I42" s="140">
        <v>-15736.8</v>
      </c>
      <c r="J42" s="140">
        <v>4519730.16</v>
      </c>
      <c r="K42" s="140"/>
      <c r="L42" s="140"/>
      <c r="M42" s="140"/>
      <c r="N42" s="144">
        <f t="shared" si="4"/>
        <v>4565384</v>
      </c>
    </row>
    <row r="43" spans="1:20">
      <c r="A43" s="22">
        <v>24</v>
      </c>
      <c r="B43" s="5" t="s">
        <v>174</v>
      </c>
      <c r="C43" s="145">
        <v>240950</v>
      </c>
      <c r="D43" s="140">
        <v>243087807.58877471</v>
      </c>
      <c r="E43" s="140">
        <v>220194614</v>
      </c>
      <c r="F43" s="140">
        <v>1</v>
      </c>
      <c r="G43" s="140"/>
      <c r="H43" s="140"/>
      <c r="I43" s="140"/>
      <c r="J43" s="140"/>
      <c r="K43" s="140">
        <v>1694028</v>
      </c>
      <c r="L43" s="140">
        <v>285111219.96999997</v>
      </c>
      <c r="M43" s="140"/>
      <c r="N43" s="144">
        <f t="shared" si="4"/>
        <v>286805247.96999997</v>
      </c>
    </row>
    <row r="44" spans="1:20">
      <c r="A44" s="22">
        <v>25</v>
      </c>
      <c r="B44" s="5" t="s">
        <v>175</v>
      </c>
      <c r="C44" s="145">
        <v>22140</v>
      </c>
      <c r="D44" s="140">
        <v>22140286.604415417</v>
      </c>
      <c r="E44" s="140">
        <v>35278498</v>
      </c>
      <c r="F44" s="140"/>
      <c r="G44" s="140"/>
      <c r="H44" s="140"/>
      <c r="I44" s="140"/>
      <c r="J44" s="140"/>
      <c r="K44" s="140"/>
      <c r="L44" s="140"/>
      <c r="M44" s="140">
        <v>34359679</v>
      </c>
      <c r="N44" s="144">
        <f t="shared" si="4"/>
        <v>34359679</v>
      </c>
    </row>
    <row r="45" spans="1:20">
      <c r="A45" s="22"/>
      <c r="B45" s="5"/>
      <c r="C45" s="145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4">
        <f t="shared" si="4"/>
        <v>0</v>
      </c>
    </row>
    <row r="46" spans="1:20">
      <c r="A46" s="22"/>
      <c r="B46" s="5"/>
      <c r="C46" s="145"/>
      <c r="D46" s="140"/>
      <c r="E46" s="140"/>
      <c r="F46" s="140"/>
      <c r="G46" s="140"/>
      <c r="H46" s="140"/>
      <c r="I46" s="140"/>
      <c r="J46" s="140"/>
      <c r="K46" s="148"/>
      <c r="L46" s="140"/>
      <c r="M46" s="140"/>
      <c r="N46" s="144">
        <f t="shared" si="4"/>
        <v>0</v>
      </c>
    </row>
    <row r="47" spans="1:20" ht="15" thickBot="1">
      <c r="A47" s="61">
        <v>26</v>
      </c>
      <c r="B47" s="107" t="s">
        <v>71</v>
      </c>
      <c r="C47" s="135">
        <f t="shared" ref="C47:N47" si="5">SUM(C39:C46)</f>
        <v>348997</v>
      </c>
      <c r="D47" s="135">
        <f t="shared" si="5"/>
        <v>349841723.19274569</v>
      </c>
      <c r="E47" s="135">
        <f t="shared" si="5"/>
        <v>339661210</v>
      </c>
      <c r="F47" s="135">
        <f t="shared" si="5"/>
        <v>1</v>
      </c>
      <c r="G47" s="135">
        <f t="shared" si="5"/>
        <v>54628743</v>
      </c>
      <c r="H47" s="135">
        <f t="shared" si="5"/>
        <v>61390.64</v>
      </c>
      <c r="I47" s="135">
        <f t="shared" si="5"/>
        <v>-10154019.800000001</v>
      </c>
      <c r="J47" s="135">
        <f t="shared" si="5"/>
        <v>39651986.239999995</v>
      </c>
      <c r="K47" s="135">
        <f t="shared" si="5"/>
        <v>1694028</v>
      </c>
      <c r="L47" s="135">
        <f t="shared" si="5"/>
        <v>285111219.96999997</v>
      </c>
      <c r="M47" s="135">
        <f t="shared" si="5"/>
        <v>34359679</v>
      </c>
      <c r="N47" s="136">
        <f t="shared" si="5"/>
        <v>405353027.04999995</v>
      </c>
    </row>
    <row r="50" spans="1:20" s="4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4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>
      <c r="B53"/>
    </row>
    <row r="54" spans="1:20">
      <c r="B54"/>
    </row>
    <row r="55" spans="1:20">
      <c r="B55"/>
    </row>
    <row r="56" spans="1:20">
      <c r="B56"/>
    </row>
    <row r="57" spans="1:20">
      <c r="B57"/>
      <c r="P57" s="45"/>
    </row>
    <row r="58" spans="1:20">
      <c r="B58"/>
    </row>
  </sheetData>
  <mergeCells count="24">
    <mergeCell ref="G21:P21"/>
    <mergeCell ref="G35:N35"/>
    <mergeCell ref="B36:B38"/>
    <mergeCell ref="C36:C38"/>
    <mergeCell ref="D36:D38"/>
    <mergeCell ref="E36:E38"/>
    <mergeCell ref="F36:F38"/>
    <mergeCell ref="G36:N36"/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18" sqref="C18"/>
    </sheetView>
  </sheetViews>
  <sheetFormatPr defaultRowHeight="14.4"/>
  <cols>
    <col min="1" max="1" width="10.5546875" style="46" bestFit="1" customWidth="1"/>
    <col min="2" max="2" width="39" style="3" customWidth="1"/>
    <col min="3" max="3" width="31.33203125" style="3" bestFit="1" customWidth="1"/>
    <col min="4" max="5" width="14.5546875" style="3" bestFit="1" customWidth="1"/>
    <col min="6" max="6" width="21.6640625" style="3" customWidth="1"/>
    <col min="7" max="7" width="12" style="3" bestFit="1" customWidth="1"/>
    <col min="8" max="8" width="31.109375" style="3" bestFit="1" customWidth="1"/>
  </cols>
  <sheetData>
    <row r="1" spans="1:8">
      <c r="A1" s="7" t="s">
        <v>54</v>
      </c>
      <c r="B1" s="128" t="s">
        <v>156</v>
      </c>
    </row>
    <row r="2" spans="1:8">
      <c r="A2" s="10" t="s">
        <v>55</v>
      </c>
      <c r="B2" s="183">
        <v>44926</v>
      </c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 ht="15" thickBot="1">
      <c r="A4" s="130" t="s">
        <v>142</v>
      </c>
      <c r="B4" s="16" t="s">
        <v>86</v>
      </c>
    </row>
    <row r="5" spans="1:8" ht="14.4" customHeight="1">
      <c r="A5" s="211"/>
      <c r="B5" s="206" t="s">
        <v>85</v>
      </c>
      <c r="C5" s="208" t="s">
        <v>119</v>
      </c>
      <c r="D5" s="206" t="s">
        <v>84</v>
      </c>
      <c r="E5" s="206"/>
      <c r="F5" s="206"/>
      <c r="G5" s="206"/>
      <c r="H5" s="209" t="s">
        <v>83</v>
      </c>
    </row>
    <row r="6" spans="1:8" ht="41.4">
      <c r="A6" s="212"/>
      <c r="B6" s="207"/>
      <c r="C6" s="198"/>
      <c r="D6" s="14" t="s">
        <v>82</v>
      </c>
      <c r="E6" s="14" t="s">
        <v>81</v>
      </c>
      <c r="F6" s="14" t="s">
        <v>80</v>
      </c>
      <c r="G6" s="14" t="s">
        <v>79</v>
      </c>
      <c r="H6" s="210"/>
    </row>
    <row r="7" spans="1:8">
      <c r="A7" s="79">
        <v>1</v>
      </c>
      <c r="B7" s="47" t="s">
        <v>177</v>
      </c>
      <c r="C7" s="41" t="s">
        <v>178</v>
      </c>
      <c r="D7" s="5"/>
      <c r="E7" s="5" t="s">
        <v>179</v>
      </c>
      <c r="F7" s="5"/>
      <c r="G7" s="41"/>
      <c r="H7" s="40" t="s">
        <v>180</v>
      </c>
    </row>
    <row r="8" spans="1:8" ht="15" thickBot="1">
      <c r="A8" s="80">
        <v>2</v>
      </c>
      <c r="B8" s="76" t="s">
        <v>181</v>
      </c>
      <c r="C8" s="81" t="s">
        <v>78</v>
      </c>
      <c r="D8" s="58" t="s">
        <v>179</v>
      </c>
      <c r="E8" s="58"/>
      <c r="F8" s="58"/>
      <c r="G8" s="58"/>
      <c r="H8" s="82" t="s">
        <v>182</v>
      </c>
    </row>
    <row r="9" spans="1:8">
      <c r="A9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1" sqref="B1"/>
    </sheetView>
  </sheetViews>
  <sheetFormatPr defaultColWidth="9.109375" defaultRowHeight="13.8"/>
  <cols>
    <col min="1" max="1" width="10.5546875" style="3" bestFit="1" customWidth="1"/>
    <col min="2" max="2" width="70.109375" style="3" customWidth="1"/>
    <col min="3" max="5" width="10.6640625" style="3" customWidth="1"/>
    <col min="6" max="16384" width="9.109375" style="3"/>
  </cols>
  <sheetData>
    <row r="1" spans="1:12">
      <c r="A1" s="128" t="s">
        <v>54</v>
      </c>
      <c r="B1" s="128" t="s">
        <v>156</v>
      </c>
    </row>
    <row r="2" spans="1:12">
      <c r="A2" s="128" t="s">
        <v>55</v>
      </c>
      <c r="B2" s="183">
        <v>44926</v>
      </c>
    </row>
    <row r="3" spans="1:12">
      <c r="A3" s="70"/>
      <c r="B3" s="128"/>
    </row>
    <row r="4" spans="1:12" ht="14.4" thickBot="1">
      <c r="A4" s="129" t="s">
        <v>143</v>
      </c>
      <c r="B4" s="48" t="s">
        <v>128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7"/>
      <c r="B5" s="60"/>
      <c r="C5" s="63">
        <v>2022</v>
      </c>
      <c r="D5" s="63">
        <v>2021</v>
      </c>
      <c r="E5" s="64">
        <v>2020</v>
      </c>
      <c r="F5" s="8"/>
    </row>
    <row r="6" spans="1:12">
      <c r="A6" s="22">
        <v>1</v>
      </c>
      <c r="B6" s="5" t="s">
        <v>10</v>
      </c>
      <c r="C6" s="140">
        <v>3950178.81</v>
      </c>
      <c r="D6" s="140">
        <v>7011384.9200000092</v>
      </c>
      <c r="E6" s="149">
        <v>5882866.1799999997</v>
      </c>
      <c r="F6" s="8"/>
    </row>
    <row r="7" spans="1:12">
      <c r="A7" s="22">
        <v>2</v>
      </c>
      <c r="B7" s="27" t="s">
        <v>110</v>
      </c>
      <c r="C7" s="140">
        <v>2098564.42</v>
      </c>
      <c r="D7" s="140">
        <v>5145720.3599999985</v>
      </c>
      <c r="E7" s="149">
        <v>4601924.6399999997</v>
      </c>
      <c r="F7" s="8"/>
    </row>
    <row r="8" spans="1:12">
      <c r="A8" s="22">
        <v>3</v>
      </c>
      <c r="B8" s="5" t="s">
        <v>124</v>
      </c>
      <c r="C8" s="140">
        <v>90</v>
      </c>
      <c r="D8" s="140">
        <v>64</v>
      </c>
      <c r="E8" s="149">
        <v>41</v>
      </c>
    </row>
    <row r="9" spans="1:12" ht="14.4" thickBot="1">
      <c r="A9" s="61">
        <v>4</v>
      </c>
      <c r="B9" s="58" t="s">
        <v>103</v>
      </c>
      <c r="C9" s="150">
        <v>497955.45</v>
      </c>
      <c r="D9" s="150">
        <v>4105234.09</v>
      </c>
      <c r="E9" s="151">
        <v>3959268.95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F16" sqref="F16"/>
    </sheetView>
  </sheetViews>
  <sheetFormatPr defaultColWidth="9.109375" defaultRowHeight="13.8"/>
  <cols>
    <col min="1" max="1" width="10.5546875" style="3" bestFit="1" customWidth="1"/>
    <col min="2" max="2" width="52.5546875" style="3" customWidth="1"/>
    <col min="3" max="5" width="12.44140625" style="3" bestFit="1" customWidth="1"/>
    <col min="6" max="6" width="24.109375" style="3" customWidth="1"/>
    <col min="7" max="7" width="27.5546875" style="3" customWidth="1"/>
    <col min="8" max="16384" width="9.109375" style="3"/>
  </cols>
  <sheetData>
    <row r="1" spans="1:8">
      <c r="A1" s="3" t="s">
        <v>54</v>
      </c>
      <c r="B1" s="128" t="s">
        <v>156</v>
      </c>
    </row>
    <row r="2" spans="1:8">
      <c r="A2" s="8" t="s">
        <v>55</v>
      </c>
      <c r="B2" s="183">
        <v>44926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4.4" thickBot="1">
      <c r="A4" s="129" t="s">
        <v>144</v>
      </c>
      <c r="B4" s="49" t="s">
        <v>111</v>
      </c>
      <c r="F4" s="8"/>
      <c r="G4" s="8"/>
      <c r="H4" s="8"/>
    </row>
    <row r="5" spans="1:8">
      <c r="A5" s="83"/>
      <c r="B5" s="60"/>
      <c r="C5" s="60" t="s">
        <v>0</v>
      </c>
      <c r="D5" s="60" t="s">
        <v>1</v>
      </c>
      <c r="E5" s="60" t="s">
        <v>2</v>
      </c>
      <c r="F5" s="60" t="s">
        <v>3</v>
      </c>
      <c r="G5" s="26" t="s">
        <v>4</v>
      </c>
      <c r="H5" s="8"/>
    </row>
    <row r="6" spans="1:8" s="11" customFormat="1" ht="82.8">
      <c r="A6" s="108"/>
      <c r="B6" s="23"/>
      <c r="C6" s="98">
        <v>2022</v>
      </c>
      <c r="D6" s="98">
        <v>2021</v>
      </c>
      <c r="E6" s="98">
        <v>2020</v>
      </c>
      <c r="F6" s="69" t="s">
        <v>120</v>
      </c>
      <c r="G6" s="110" t="s">
        <v>121</v>
      </c>
      <c r="H6" s="109"/>
    </row>
    <row r="7" spans="1:8">
      <c r="A7" s="84">
        <v>1</v>
      </c>
      <c r="B7" s="5" t="s">
        <v>56</v>
      </c>
      <c r="C7" s="186">
        <v>247653211</v>
      </c>
      <c r="D7" s="186">
        <v>216778769</v>
      </c>
      <c r="E7" s="186">
        <v>154248375</v>
      </c>
      <c r="F7" s="213"/>
      <c r="G7" s="213"/>
      <c r="H7" s="8"/>
    </row>
    <row r="8" spans="1:8">
      <c r="A8" s="84">
        <v>2</v>
      </c>
      <c r="B8" s="50" t="s">
        <v>12</v>
      </c>
      <c r="C8" s="186">
        <v>42938624</v>
      </c>
      <c r="D8" s="186">
        <v>26740588</v>
      </c>
      <c r="E8" s="186">
        <v>35801278</v>
      </c>
      <c r="F8" s="213"/>
      <c r="G8" s="213"/>
    </row>
    <row r="9" spans="1:8">
      <c r="A9" s="84">
        <v>3</v>
      </c>
      <c r="B9" s="51" t="s">
        <v>125</v>
      </c>
      <c r="C9" s="186">
        <v>280672</v>
      </c>
      <c r="D9" s="186">
        <v>-681259</v>
      </c>
      <c r="E9" s="186">
        <v>122214</v>
      </c>
      <c r="F9" s="213"/>
      <c r="G9" s="213"/>
    </row>
    <row r="10" spans="1:8" ht="14.4" thickBot="1">
      <c r="A10" s="85">
        <v>4</v>
      </c>
      <c r="B10" s="86" t="s">
        <v>57</v>
      </c>
      <c r="C10" s="187">
        <f>C7+C8-C9</f>
        <v>290311163</v>
      </c>
      <c r="D10" s="188">
        <f t="shared" ref="D10:E10" si="0">D7+D8-D9</f>
        <v>244200616</v>
      </c>
      <c r="E10" s="188">
        <f t="shared" si="0"/>
        <v>189927439</v>
      </c>
      <c r="F10" s="152">
        <f>SUMIF(C10:E10, "&gt;=0",C10:E10)/3</f>
        <v>241479739.33333334</v>
      </c>
      <c r="G10" s="153">
        <f>F10*15%/8%</f>
        <v>452774511.25</v>
      </c>
    </row>
    <row r="11" spans="1:8">
      <c r="A11" s="24"/>
      <c r="B11" s="8"/>
      <c r="C11" s="8"/>
      <c r="D11" s="8"/>
      <c r="E11" s="8"/>
      <c r="F11" s="17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B1" sqref="B1"/>
    </sheetView>
  </sheetViews>
  <sheetFormatPr defaultColWidth="9.109375" defaultRowHeight="13.8"/>
  <cols>
    <col min="1" max="1" width="10.5546875" style="29" bestFit="1" customWidth="1"/>
    <col min="2" max="2" width="16.33203125" style="3" customWidth="1"/>
    <col min="3" max="3" width="42.88671875" style="3" customWidth="1"/>
    <col min="4" max="5" width="33.44140625" style="3" customWidth="1"/>
    <col min="6" max="6" width="38.88671875" style="3" customWidth="1"/>
    <col min="7" max="16384" width="9.109375" style="3"/>
  </cols>
  <sheetData>
    <row r="1" spans="1:9">
      <c r="A1" s="2" t="s">
        <v>54</v>
      </c>
      <c r="B1" s="128" t="s">
        <v>156</v>
      </c>
    </row>
    <row r="2" spans="1:9">
      <c r="A2" s="2" t="s">
        <v>55</v>
      </c>
      <c r="B2" s="183">
        <v>44926</v>
      </c>
    </row>
    <row r="3" spans="1:9">
      <c r="A3" s="2"/>
    </row>
    <row r="4" spans="1:9" ht="14.4" thickBot="1">
      <c r="A4" s="129" t="s">
        <v>145</v>
      </c>
      <c r="B4" s="30" t="s">
        <v>153</v>
      </c>
      <c r="D4" s="13"/>
      <c r="E4" s="13"/>
      <c r="F4" s="13"/>
    </row>
    <row r="5" spans="1:9" s="9" customFormat="1" ht="16.5" customHeight="1">
      <c r="A5" s="87"/>
      <c r="B5" s="88"/>
      <c r="C5" s="88"/>
      <c r="D5" s="96" t="s">
        <v>136</v>
      </c>
      <c r="E5" s="96" t="s">
        <v>137</v>
      </c>
      <c r="F5" s="97" t="s">
        <v>104</v>
      </c>
    </row>
    <row r="6" spans="1:9" ht="15" customHeight="1">
      <c r="A6" s="89">
        <v>1</v>
      </c>
      <c r="B6" s="214" t="s">
        <v>18</v>
      </c>
      <c r="C6" s="17" t="s">
        <v>15</v>
      </c>
      <c r="D6" s="160">
        <v>5</v>
      </c>
      <c r="E6" s="160">
        <v>4</v>
      </c>
      <c r="F6" s="161">
        <v>17</v>
      </c>
    </row>
    <row r="7" spans="1:9" ht="15" customHeight="1">
      <c r="A7" s="89">
        <v>2</v>
      </c>
      <c r="B7" s="214"/>
      <c r="C7" s="17" t="s">
        <v>109</v>
      </c>
      <c r="D7" s="154">
        <f>D8+D10+D12</f>
        <v>1160291</v>
      </c>
      <c r="E7" s="154">
        <f>E8+E10+E12</f>
        <v>732917.61</v>
      </c>
      <c r="F7" s="155">
        <f>F8+F10+F12</f>
        <v>2001323</v>
      </c>
    </row>
    <row r="8" spans="1:9" ht="15" customHeight="1">
      <c r="A8" s="89">
        <v>3</v>
      </c>
      <c r="B8" s="214"/>
      <c r="C8" s="31" t="s">
        <v>105</v>
      </c>
      <c r="D8" s="184">
        <v>1160291</v>
      </c>
      <c r="E8" s="184">
        <v>732917.61</v>
      </c>
      <c r="F8" s="185">
        <v>2001323</v>
      </c>
      <c r="G8" s="8"/>
      <c r="H8" s="8"/>
    </row>
    <row r="9" spans="1:9" ht="15" customHeight="1">
      <c r="A9" s="90">
        <v>4</v>
      </c>
      <c r="B9" s="214"/>
      <c r="C9" s="32" t="s">
        <v>16</v>
      </c>
      <c r="D9" s="184">
        <v>0</v>
      </c>
      <c r="E9" s="184">
        <v>0</v>
      </c>
      <c r="F9" s="185">
        <v>0</v>
      </c>
      <c r="G9" s="8"/>
      <c r="H9" s="8"/>
    </row>
    <row r="10" spans="1:9" ht="30" customHeight="1">
      <c r="A10" s="90">
        <v>5</v>
      </c>
      <c r="B10" s="214"/>
      <c r="C10" s="31" t="s">
        <v>17</v>
      </c>
      <c r="D10" s="184">
        <v>0</v>
      </c>
      <c r="E10" s="184">
        <v>0</v>
      </c>
      <c r="F10" s="185">
        <v>0</v>
      </c>
    </row>
    <row r="11" spans="1:9" ht="15" customHeight="1">
      <c r="A11" s="90">
        <v>6</v>
      </c>
      <c r="B11" s="214"/>
      <c r="C11" s="32" t="s">
        <v>16</v>
      </c>
      <c r="D11" s="184">
        <v>0</v>
      </c>
      <c r="E11" s="184">
        <v>0</v>
      </c>
      <c r="F11" s="185">
        <v>0</v>
      </c>
    </row>
    <row r="12" spans="1:9" ht="15" customHeight="1">
      <c r="A12" s="90">
        <v>7</v>
      </c>
      <c r="B12" s="214"/>
      <c r="C12" s="31" t="s">
        <v>127</v>
      </c>
      <c r="D12" s="184">
        <v>0</v>
      </c>
      <c r="E12" s="184">
        <v>0</v>
      </c>
      <c r="F12" s="185">
        <v>0</v>
      </c>
    </row>
    <row r="13" spans="1:9" ht="15" customHeight="1">
      <c r="A13" s="90">
        <v>8</v>
      </c>
      <c r="B13" s="214"/>
      <c r="C13" s="32" t="s">
        <v>16</v>
      </c>
      <c r="D13" s="184">
        <v>0</v>
      </c>
      <c r="E13" s="184">
        <v>0</v>
      </c>
      <c r="F13" s="185">
        <v>0</v>
      </c>
    </row>
    <row r="14" spans="1:9" ht="15" customHeight="1">
      <c r="A14" s="90">
        <v>9</v>
      </c>
      <c r="B14" s="214" t="s">
        <v>138</v>
      </c>
      <c r="C14" s="17" t="s">
        <v>15</v>
      </c>
      <c r="D14" s="184">
        <v>0</v>
      </c>
      <c r="E14" s="184">
        <v>0</v>
      </c>
      <c r="F14" s="185">
        <v>12</v>
      </c>
      <c r="I14" s="18"/>
    </row>
    <row r="15" spans="1:9" ht="15" customHeight="1">
      <c r="A15" s="90">
        <v>10</v>
      </c>
      <c r="B15" s="214"/>
      <c r="C15" s="17" t="s">
        <v>139</v>
      </c>
      <c r="D15" s="156">
        <f>D16+D18+D20</f>
        <v>0</v>
      </c>
      <c r="E15" s="156">
        <f>E16+E18+E20</f>
        <v>0</v>
      </c>
      <c r="F15" s="157">
        <f>F16+F18+F20</f>
        <v>661000</v>
      </c>
    </row>
    <row r="16" spans="1:9" ht="15" customHeight="1">
      <c r="A16" s="90">
        <v>11</v>
      </c>
      <c r="B16" s="214"/>
      <c r="C16" s="31" t="s">
        <v>106</v>
      </c>
      <c r="D16" s="184">
        <v>0</v>
      </c>
      <c r="E16" s="184">
        <v>0</v>
      </c>
      <c r="F16" s="185">
        <v>661000</v>
      </c>
    </row>
    <row r="17" spans="1:6" ht="15" customHeight="1">
      <c r="A17" s="90">
        <v>12</v>
      </c>
      <c r="B17" s="214"/>
      <c r="C17" s="32" t="s">
        <v>16</v>
      </c>
      <c r="D17" s="184">
        <v>0</v>
      </c>
      <c r="E17" s="184">
        <v>0</v>
      </c>
      <c r="F17" s="185">
        <v>0</v>
      </c>
    </row>
    <row r="18" spans="1:6" ht="30" customHeight="1">
      <c r="A18" s="90">
        <v>13</v>
      </c>
      <c r="B18" s="214"/>
      <c r="C18" s="31" t="s">
        <v>17</v>
      </c>
      <c r="D18" s="184">
        <v>0</v>
      </c>
      <c r="E18" s="184">
        <v>0</v>
      </c>
      <c r="F18" s="185">
        <v>0</v>
      </c>
    </row>
    <row r="19" spans="1:6" ht="15" customHeight="1">
      <c r="A19" s="90">
        <v>14</v>
      </c>
      <c r="B19" s="214"/>
      <c r="C19" s="32" t="s">
        <v>16</v>
      </c>
      <c r="D19" s="184">
        <v>0</v>
      </c>
      <c r="E19" s="184">
        <v>0</v>
      </c>
      <c r="F19" s="185">
        <v>0</v>
      </c>
    </row>
    <row r="20" spans="1:6" ht="15" customHeight="1">
      <c r="A20" s="90">
        <v>15</v>
      </c>
      <c r="B20" s="214"/>
      <c r="C20" s="31" t="s">
        <v>127</v>
      </c>
      <c r="D20" s="184">
        <v>0</v>
      </c>
      <c r="E20" s="184">
        <v>0</v>
      </c>
      <c r="F20" s="185">
        <v>0</v>
      </c>
    </row>
    <row r="21" spans="1:6" ht="15" customHeight="1">
      <c r="A21" s="90">
        <v>16</v>
      </c>
      <c r="B21" s="214"/>
      <c r="C21" s="32" t="s">
        <v>16</v>
      </c>
      <c r="D21" s="184">
        <v>0</v>
      </c>
      <c r="E21" s="184">
        <v>0</v>
      </c>
      <c r="F21" s="185">
        <v>0</v>
      </c>
    </row>
    <row r="22" spans="1:6" ht="15" customHeight="1" thickBot="1">
      <c r="A22" s="91">
        <v>17</v>
      </c>
      <c r="B22" s="215" t="s">
        <v>108</v>
      </c>
      <c r="C22" s="215"/>
      <c r="D22" s="158">
        <f>D7+D15</f>
        <v>1160291</v>
      </c>
      <c r="E22" s="158">
        <f>E7+E15</f>
        <v>732917.61</v>
      </c>
      <c r="F22" s="159">
        <f>F7+F15</f>
        <v>2662323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1" sqref="B1"/>
    </sheetView>
  </sheetViews>
  <sheetFormatPr defaultColWidth="9.109375" defaultRowHeight="13.8"/>
  <cols>
    <col min="1" max="1" width="35.109375" style="3" customWidth="1"/>
    <col min="2" max="2" width="45.88671875" style="3" customWidth="1"/>
    <col min="3" max="4" width="29.44140625" style="3" customWidth="1"/>
    <col min="5" max="5" width="28.44140625" style="3" customWidth="1"/>
    <col min="6" max="6" width="14" style="3" bestFit="1" customWidth="1"/>
    <col min="7" max="7" width="14.6640625" style="3" customWidth="1"/>
    <col min="8" max="8" width="26.44140625" style="3" customWidth="1"/>
    <col min="9" max="9" width="16.109375" style="3" bestFit="1" customWidth="1"/>
    <col min="10" max="10" width="14" style="3" bestFit="1" customWidth="1"/>
    <col min="11" max="11" width="14.6640625" style="3" customWidth="1"/>
    <col min="12" max="12" width="26.88671875" style="3" customWidth="1"/>
    <col min="13" max="16384" width="9.109375" style="3"/>
  </cols>
  <sheetData>
    <row r="1" spans="1:12">
      <c r="A1" s="3" t="s">
        <v>54</v>
      </c>
      <c r="B1" s="128" t="s">
        <v>156</v>
      </c>
    </row>
    <row r="2" spans="1:12">
      <c r="A2" s="3" t="s">
        <v>55</v>
      </c>
      <c r="B2" s="183">
        <v>44926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4.4" thickBot="1">
      <c r="A4" s="129" t="s">
        <v>146</v>
      </c>
      <c r="B4" s="33" t="s">
        <v>112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30">
      <c r="A5" s="25"/>
      <c r="B5" s="60"/>
      <c r="C5" s="113" t="s">
        <v>136</v>
      </c>
      <c r="D5" s="113" t="s">
        <v>137</v>
      </c>
      <c r="E5" s="114" t="s">
        <v>115</v>
      </c>
      <c r="F5" s="34"/>
      <c r="G5" s="34"/>
      <c r="H5" s="34"/>
      <c r="I5" s="34"/>
      <c r="J5" s="34"/>
      <c r="K5" s="34"/>
      <c r="L5" s="34"/>
    </row>
    <row r="6" spans="1:12">
      <c r="A6" s="216" t="s">
        <v>19</v>
      </c>
      <c r="B6" s="116" t="s">
        <v>15</v>
      </c>
      <c r="C6" s="140">
        <v>0</v>
      </c>
      <c r="D6" s="140">
        <v>0</v>
      </c>
      <c r="E6" s="149">
        <v>0</v>
      </c>
      <c r="F6" s="34"/>
      <c r="G6" s="34"/>
      <c r="H6" s="34"/>
      <c r="I6" s="34"/>
      <c r="J6" s="34"/>
      <c r="K6" s="34"/>
      <c r="L6" s="34"/>
    </row>
    <row r="7" spans="1:12" ht="15">
      <c r="A7" s="216"/>
      <c r="B7" s="115" t="s">
        <v>107</v>
      </c>
      <c r="C7" s="140">
        <v>0</v>
      </c>
      <c r="D7" s="140">
        <v>0</v>
      </c>
      <c r="E7" s="149">
        <v>0</v>
      </c>
      <c r="F7" s="34"/>
      <c r="G7" s="34"/>
      <c r="H7" s="34"/>
      <c r="I7" s="34"/>
      <c r="J7" s="34"/>
      <c r="K7" s="34"/>
      <c r="L7" s="34"/>
    </row>
    <row r="8" spans="1:12" ht="15">
      <c r="A8" s="216" t="s">
        <v>69</v>
      </c>
      <c r="B8" s="115" t="s">
        <v>15</v>
      </c>
      <c r="C8" s="140">
        <v>1</v>
      </c>
      <c r="D8" s="140">
        <v>0</v>
      </c>
      <c r="E8" s="149">
        <v>3</v>
      </c>
      <c r="F8" s="34"/>
      <c r="G8" s="34"/>
      <c r="H8" s="34"/>
      <c r="I8" s="34"/>
      <c r="J8" s="34"/>
      <c r="K8" s="34"/>
      <c r="L8" s="34"/>
    </row>
    <row r="9" spans="1:12" ht="15">
      <c r="A9" s="216"/>
      <c r="B9" s="115" t="s">
        <v>13</v>
      </c>
      <c r="C9" s="162">
        <f>C10+C11+C12+C13</f>
        <v>322696</v>
      </c>
      <c r="D9" s="162">
        <f>D10+D11+D12+D13</f>
        <v>0</v>
      </c>
      <c r="E9" s="162">
        <f>E10+E11+E12+E13</f>
        <v>87500</v>
      </c>
      <c r="F9" s="34"/>
      <c r="G9" s="34"/>
      <c r="H9" s="34"/>
      <c r="I9" s="34"/>
      <c r="J9" s="34"/>
      <c r="K9" s="34"/>
      <c r="L9" s="34"/>
    </row>
    <row r="10" spans="1:12" ht="15">
      <c r="A10" s="216"/>
      <c r="B10" s="117" t="s">
        <v>20</v>
      </c>
      <c r="C10" s="140">
        <v>322696</v>
      </c>
      <c r="D10" s="140">
        <v>0</v>
      </c>
      <c r="E10" s="149">
        <v>87500</v>
      </c>
      <c r="F10" s="34"/>
      <c r="G10" s="34"/>
      <c r="H10" s="34"/>
      <c r="I10" s="34"/>
      <c r="J10" s="34"/>
      <c r="K10" s="34"/>
      <c r="L10" s="34"/>
    </row>
    <row r="11" spans="1:12" ht="15">
      <c r="A11" s="216"/>
      <c r="B11" s="117" t="s">
        <v>131</v>
      </c>
      <c r="C11" s="140">
        <v>0</v>
      </c>
      <c r="D11" s="140">
        <v>0</v>
      </c>
      <c r="E11" s="149">
        <v>0</v>
      </c>
      <c r="F11" s="34"/>
      <c r="G11" s="34"/>
      <c r="H11" s="34"/>
      <c r="I11" s="34"/>
      <c r="J11" s="34"/>
      <c r="K11" s="34"/>
      <c r="L11" s="34"/>
    </row>
    <row r="12" spans="1:12" ht="30">
      <c r="A12" s="216"/>
      <c r="B12" s="117" t="s">
        <v>132</v>
      </c>
      <c r="C12" s="140">
        <v>0</v>
      </c>
      <c r="D12" s="140">
        <v>0</v>
      </c>
      <c r="E12" s="149">
        <v>0</v>
      </c>
      <c r="F12" s="34"/>
      <c r="G12" s="34"/>
      <c r="H12" s="34"/>
      <c r="I12" s="34"/>
      <c r="J12" s="34"/>
      <c r="K12" s="34"/>
      <c r="L12" s="34"/>
    </row>
    <row r="13" spans="1:12" ht="15">
      <c r="A13" s="216"/>
      <c r="B13" s="117" t="s">
        <v>133</v>
      </c>
      <c r="C13" s="140">
        <v>0</v>
      </c>
      <c r="D13" s="140">
        <v>0</v>
      </c>
      <c r="E13" s="149">
        <v>0</v>
      </c>
      <c r="F13" s="34"/>
      <c r="G13" s="34"/>
      <c r="H13" s="34"/>
      <c r="I13" s="34"/>
      <c r="J13" s="34"/>
      <c r="K13" s="34"/>
      <c r="L13" s="34"/>
    </row>
    <row r="14" spans="1:12" ht="15">
      <c r="A14" s="216" t="s">
        <v>135</v>
      </c>
      <c r="B14" s="115" t="s">
        <v>15</v>
      </c>
      <c r="C14" s="140">
        <v>1</v>
      </c>
      <c r="D14" s="140">
        <v>0</v>
      </c>
      <c r="E14" s="149">
        <v>2</v>
      </c>
      <c r="F14" s="34"/>
      <c r="G14" s="34"/>
      <c r="H14" s="34"/>
      <c r="I14" s="34"/>
      <c r="J14" s="34"/>
      <c r="K14" s="34"/>
      <c r="L14" s="34"/>
    </row>
    <row r="15" spans="1:12" ht="15">
      <c r="A15" s="216"/>
      <c r="B15" s="115" t="s">
        <v>13</v>
      </c>
      <c r="C15" s="162">
        <f>C16+C17+C18+C19</f>
        <v>2884731.3</v>
      </c>
      <c r="D15" s="162">
        <f>D16+D17+D18+D19</f>
        <v>0</v>
      </c>
      <c r="E15" s="162">
        <f>E16+E17+E18+E19</f>
        <v>132344.09</v>
      </c>
      <c r="F15" s="34"/>
      <c r="G15" s="34"/>
      <c r="H15" s="34"/>
      <c r="I15" s="34"/>
      <c r="J15" s="34"/>
      <c r="K15" s="34"/>
      <c r="L15" s="34"/>
    </row>
    <row r="16" spans="1:12" ht="15">
      <c r="A16" s="216"/>
      <c r="B16" s="117" t="s">
        <v>20</v>
      </c>
      <c r="C16" s="140">
        <v>2884731.3</v>
      </c>
      <c r="D16" s="140">
        <v>0</v>
      </c>
      <c r="E16" s="149">
        <v>132344.09</v>
      </c>
      <c r="F16" s="34"/>
      <c r="G16" s="34"/>
      <c r="H16" s="34"/>
      <c r="I16" s="34"/>
      <c r="J16" s="34"/>
      <c r="K16" s="34"/>
      <c r="L16" s="34"/>
    </row>
    <row r="17" spans="1:12" ht="15">
      <c r="A17" s="217"/>
      <c r="B17" s="121" t="s">
        <v>131</v>
      </c>
      <c r="C17" s="163">
        <v>0</v>
      </c>
      <c r="D17" s="163">
        <v>0</v>
      </c>
      <c r="E17" s="164">
        <v>0</v>
      </c>
      <c r="F17" s="34"/>
      <c r="G17" s="34"/>
      <c r="H17" s="34"/>
      <c r="I17" s="34"/>
      <c r="J17" s="34"/>
      <c r="K17" s="34"/>
      <c r="L17" s="34"/>
    </row>
    <row r="18" spans="1:12" ht="30">
      <c r="A18" s="217"/>
      <c r="B18" s="121" t="s">
        <v>132</v>
      </c>
      <c r="C18" s="163">
        <v>0</v>
      </c>
      <c r="D18" s="163">
        <v>0</v>
      </c>
      <c r="E18" s="164">
        <v>0</v>
      </c>
      <c r="F18" s="34"/>
      <c r="G18" s="34"/>
      <c r="H18" s="34"/>
      <c r="I18" s="34"/>
      <c r="J18" s="34"/>
      <c r="K18" s="34"/>
      <c r="L18" s="34"/>
    </row>
    <row r="19" spans="1:12" ht="15.6" thickBot="1">
      <c r="A19" s="218"/>
      <c r="B19" s="118" t="s">
        <v>133</v>
      </c>
      <c r="C19" s="150">
        <v>0</v>
      </c>
      <c r="D19" s="150">
        <v>0</v>
      </c>
      <c r="E19" s="151">
        <v>0</v>
      </c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ColWidth="9.109375" defaultRowHeight="13.8"/>
  <cols>
    <col min="1" max="1" width="10.5546875" style="3" bestFit="1" customWidth="1"/>
    <col min="2" max="2" width="54.6640625" style="3" customWidth="1"/>
    <col min="3" max="3" width="26.6640625" style="3" customWidth="1"/>
    <col min="4" max="4" width="32.88671875" style="3" customWidth="1"/>
    <col min="5" max="5" width="26.6640625" style="3" customWidth="1"/>
    <col min="6" max="6" width="25.5546875" style="3" customWidth="1"/>
    <col min="7" max="7" width="28.109375" style="3" customWidth="1"/>
    <col min="8" max="16384" width="9.109375" style="3"/>
  </cols>
  <sheetData>
    <row r="1" spans="1:7">
      <c r="A1" s="3" t="s">
        <v>54</v>
      </c>
      <c r="B1" s="128" t="s">
        <v>156</v>
      </c>
    </row>
    <row r="2" spans="1:7">
      <c r="A2" s="3" t="s">
        <v>55</v>
      </c>
      <c r="B2" s="183">
        <v>44926</v>
      </c>
    </row>
    <row r="3" spans="1:7">
      <c r="B3" s="15"/>
    </row>
    <row r="4" spans="1:7" ht="14.4" thickBot="1">
      <c r="A4" s="129" t="s">
        <v>147</v>
      </c>
      <c r="B4" s="95" t="s">
        <v>114</v>
      </c>
    </row>
    <row r="5" spans="1:7" s="15" customFormat="1" ht="15">
      <c r="A5" s="92"/>
      <c r="B5" s="62"/>
      <c r="C5" s="93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90">
      <c r="A6" s="94"/>
      <c r="B6" s="35"/>
      <c r="C6" s="119" t="s">
        <v>149</v>
      </c>
      <c r="D6" s="112" t="s">
        <v>150</v>
      </c>
      <c r="E6" s="112" t="s">
        <v>152</v>
      </c>
      <c r="F6" s="112" t="s">
        <v>151</v>
      </c>
      <c r="G6" s="120" t="s">
        <v>23</v>
      </c>
    </row>
    <row r="7" spans="1:7" ht="15">
      <c r="A7" s="94">
        <v>1</v>
      </c>
      <c r="B7" s="122" t="s">
        <v>136</v>
      </c>
      <c r="C7" s="165">
        <f>SUM(C8:C11)</f>
        <v>0</v>
      </c>
      <c r="D7" s="165">
        <f t="shared" ref="D7:G7" si="0">SUM(D8:D11)</f>
        <v>0</v>
      </c>
      <c r="E7" s="165">
        <f t="shared" si="0"/>
        <v>0</v>
      </c>
      <c r="F7" s="165">
        <f t="shared" si="0"/>
        <v>0</v>
      </c>
      <c r="G7" s="165">
        <f t="shared" si="0"/>
        <v>0</v>
      </c>
    </row>
    <row r="8" spans="1:7" ht="15">
      <c r="A8" s="94">
        <v>2</v>
      </c>
      <c r="B8" s="36" t="s">
        <v>21</v>
      </c>
      <c r="C8" s="168"/>
      <c r="D8" s="169"/>
      <c r="E8" s="169"/>
      <c r="F8" s="169"/>
      <c r="G8" s="170"/>
    </row>
    <row r="9" spans="1:7" ht="15">
      <c r="A9" s="94">
        <v>3</v>
      </c>
      <c r="B9" s="36" t="s">
        <v>22</v>
      </c>
      <c r="C9" s="168"/>
      <c r="D9" s="169"/>
      <c r="E9" s="169"/>
      <c r="F9" s="169"/>
      <c r="G9" s="170"/>
    </row>
    <row r="10" spans="1:7" ht="30">
      <c r="A10" s="94">
        <v>4</v>
      </c>
      <c r="B10" s="37" t="s">
        <v>129</v>
      </c>
      <c r="C10" s="168"/>
      <c r="D10" s="169"/>
      <c r="E10" s="169"/>
      <c r="F10" s="169"/>
      <c r="G10" s="170"/>
    </row>
    <row r="11" spans="1:7" ht="15">
      <c r="A11" s="94">
        <v>5</v>
      </c>
      <c r="B11" s="36" t="s">
        <v>130</v>
      </c>
      <c r="C11" s="168"/>
      <c r="D11" s="169"/>
      <c r="E11" s="169"/>
      <c r="F11" s="169"/>
      <c r="G11" s="170"/>
    </row>
    <row r="12" spans="1:7" ht="15">
      <c r="A12" s="94">
        <v>6</v>
      </c>
      <c r="B12" s="17" t="s">
        <v>137</v>
      </c>
      <c r="C12" s="154">
        <f>SUM(C13:C16)</f>
        <v>0</v>
      </c>
      <c r="D12" s="154">
        <f>SUM(D13:D16)</f>
        <v>0</v>
      </c>
      <c r="E12" s="154">
        <f>SUM(E13:E16)</f>
        <v>0</v>
      </c>
      <c r="F12" s="154">
        <f>SUM(F13:F16)</f>
        <v>0</v>
      </c>
      <c r="G12" s="155">
        <f>SUM(G13:G16)</f>
        <v>0</v>
      </c>
    </row>
    <row r="13" spans="1:7" ht="15">
      <c r="A13" s="94">
        <v>7</v>
      </c>
      <c r="B13" s="36" t="s">
        <v>21</v>
      </c>
      <c r="C13" s="160"/>
      <c r="D13" s="160"/>
      <c r="E13" s="160"/>
      <c r="F13" s="160"/>
      <c r="G13" s="161"/>
    </row>
    <row r="14" spans="1:7" ht="15">
      <c r="A14" s="94">
        <v>8</v>
      </c>
      <c r="B14" s="36" t="s">
        <v>22</v>
      </c>
      <c r="C14" s="160"/>
      <c r="D14" s="160"/>
      <c r="E14" s="160"/>
      <c r="F14" s="160"/>
      <c r="G14" s="161"/>
    </row>
    <row r="15" spans="1:7" ht="30">
      <c r="A15" s="94">
        <v>9</v>
      </c>
      <c r="B15" s="37" t="s">
        <v>129</v>
      </c>
      <c r="C15" s="160"/>
      <c r="D15" s="160"/>
      <c r="E15" s="160"/>
      <c r="F15" s="160"/>
      <c r="G15" s="161"/>
    </row>
    <row r="16" spans="1:7" ht="15">
      <c r="A16" s="94">
        <v>10</v>
      </c>
      <c r="B16" s="36" t="s">
        <v>130</v>
      </c>
      <c r="C16" s="160"/>
      <c r="D16" s="160"/>
      <c r="E16" s="160"/>
      <c r="F16" s="160"/>
      <c r="G16" s="161"/>
    </row>
    <row r="17" spans="1:7" ht="15">
      <c r="A17" s="94">
        <v>11</v>
      </c>
      <c r="B17" s="17" t="s">
        <v>102</v>
      </c>
      <c r="C17" s="154">
        <f>SUM(C18:C21)</f>
        <v>0</v>
      </c>
      <c r="D17" s="154">
        <f>SUM(D18:D21)</f>
        <v>0</v>
      </c>
      <c r="E17" s="154">
        <f>SUM(E18:E21)</f>
        <v>0</v>
      </c>
      <c r="F17" s="154">
        <f>SUM(F18:F21)</f>
        <v>0</v>
      </c>
      <c r="G17" s="155">
        <f>SUM(G18:G21)</f>
        <v>0</v>
      </c>
    </row>
    <row r="18" spans="1:7" ht="15">
      <c r="A18" s="94">
        <v>12</v>
      </c>
      <c r="B18" s="36" t="s">
        <v>21</v>
      </c>
      <c r="C18" s="160"/>
      <c r="D18" s="160"/>
      <c r="E18" s="160" t="s">
        <v>9</v>
      </c>
      <c r="F18" s="160"/>
      <c r="G18" s="161"/>
    </row>
    <row r="19" spans="1:7" ht="15">
      <c r="A19" s="94">
        <v>13</v>
      </c>
      <c r="B19" s="36" t="s">
        <v>22</v>
      </c>
      <c r="C19" s="160"/>
      <c r="D19" s="160"/>
      <c r="E19" s="160"/>
      <c r="F19" s="160"/>
      <c r="G19" s="161"/>
    </row>
    <row r="20" spans="1:7" ht="30">
      <c r="A20" s="94">
        <v>14</v>
      </c>
      <c r="B20" s="37" t="s">
        <v>129</v>
      </c>
      <c r="C20" s="160"/>
      <c r="D20" s="160"/>
      <c r="E20" s="160"/>
      <c r="F20" s="160"/>
      <c r="G20" s="161"/>
    </row>
    <row r="21" spans="1:7" ht="15">
      <c r="A21" s="94">
        <v>15</v>
      </c>
      <c r="B21" s="36" t="s">
        <v>130</v>
      </c>
      <c r="C21" s="160"/>
      <c r="D21" s="160"/>
      <c r="E21" s="160"/>
      <c r="F21" s="160"/>
      <c r="G21" s="161"/>
    </row>
    <row r="22" spans="1:7" ht="15.6" thickBot="1">
      <c r="A22" s="94">
        <v>16</v>
      </c>
      <c r="B22" s="56" t="s">
        <v>7</v>
      </c>
      <c r="C22" s="166">
        <f>C12+C17</f>
        <v>0</v>
      </c>
      <c r="D22" s="166">
        <f>D12+D17</f>
        <v>0</v>
      </c>
      <c r="E22" s="166">
        <f>E12+E17</f>
        <v>0</v>
      </c>
      <c r="F22" s="166">
        <f>F12+F17</f>
        <v>0</v>
      </c>
      <c r="G22" s="16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K30" sqref="K30"/>
    </sheetView>
  </sheetViews>
  <sheetFormatPr defaultColWidth="9.109375" defaultRowHeight="13.8"/>
  <cols>
    <col min="1" max="1" width="10.5546875" style="3" bestFit="1" customWidth="1"/>
    <col min="2" max="2" width="89.109375" style="3" bestFit="1" customWidth="1"/>
    <col min="3" max="3" width="15.109375" style="19" customWidth="1"/>
    <col min="4" max="5" width="13.6640625" style="19" customWidth="1"/>
    <col min="6" max="6" width="16.33203125" style="19" customWidth="1"/>
    <col min="7" max="8" width="13.6640625" style="19" customWidth="1"/>
    <col min="9" max="9" width="17.5546875" style="19" customWidth="1"/>
    <col min="10" max="10" width="14.5546875" style="19" customWidth="1"/>
    <col min="11" max="12" width="13.6640625" style="19" customWidth="1"/>
    <col min="13" max="13" width="15" style="19" customWidth="1"/>
    <col min="14" max="15" width="13.6640625" style="19" customWidth="1"/>
    <col min="16" max="17" width="15.6640625" style="19" customWidth="1"/>
    <col min="18" max="18" width="9.109375" style="19"/>
    <col min="19" max="16384" width="9.109375" style="3"/>
  </cols>
  <sheetData>
    <row r="1" spans="1:15">
      <c r="A1" s="3" t="s">
        <v>54</v>
      </c>
      <c r="B1" s="128" t="s">
        <v>156</v>
      </c>
    </row>
    <row r="2" spans="1:15">
      <c r="A2" s="3" t="s">
        <v>55</v>
      </c>
      <c r="B2" s="183">
        <v>44926</v>
      </c>
    </row>
    <row r="4" spans="1:15" ht="14.4" thickBot="1">
      <c r="A4" s="129" t="s">
        <v>148</v>
      </c>
      <c r="B4" s="53" t="s">
        <v>155</v>
      </c>
    </row>
    <row r="5" spans="1:15">
      <c r="A5" s="55"/>
      <c r="B5" s="57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>
      <c r="A6" s="22"/>
      <c r="B6" s="5"/>
      <c r="C6" s="219" t="s">
        <v>58</v>
      </c>
      <c r="D6" s="219"/>
      <c r="E6" s="219"/>
      <c r="F6" s="221" t="s">
        <v>59</v>
      </c>
      <c r="G6" s="221"/>
      <c r="H6" s="221"/>
      <c r="I6" s="221"/>
      <c r="J6" s="221"/>
      <c r="K6" s="221"/>
      <c r="L6" s="221"/>
      <c r="M6" s="221" t="s">
        <v>60</v>
      </c>
      <c r="N6" s="221"/>
      <c r="O6" s="220"/>
    </row>
    <row r="7" spans="1:15" ht="15" customHeight="1">
      <c r="A7" s="22"/>
      <c r="B7" s="5"/>
      <c r="C7" s="221" t="s">
        <v>61</v>
      </c>
      <c r="D7" s="221" t="s">
        <v>62</v>
      </c>
      <c r="E7" s="221" t="s">
        <v>95</v>
      </c>
      <c r="F7" s="221" t="s">
        <v>63</v>
      </c>
      <c r="G7" s="221"/>
      <c r="H7" s="221" t="s">
        <v>64</v>
      </c>
      <c r="I7" s="221" t="s">
        <v>65</v>
      </c>
      <c r="J7" s="221"/>
      <c r="K7" s="222" t="s">
        <v>8</v>
      </c>
      <c r="L7" s="222"/>
      <c r="M7" s="219" t="s">
        <v>96</v>
      </c>
      <c r="N7" s="219" t="s">
        <v>100</v>
      </c>
      <c r="O7" s="220" t="s">
        <v>101</v>
      </c>
    </row>
    <row r="8" spans="1:15" ht="27.6">
      <c r="A8" s="22"/>
      <c r="B8" s="5"/>
      <c r="C8" s="221"/>
      <c r="D8" s="221"/>
      <c r="E8" s="221"/>
      <c r="F8" s="175" t="s">
        <v>16</v>
      </c>
      <c r="G8" s="175" t="s">
        <v>66</v>
      </c>
      <c r="H8" s="221"/>
      <c r="I8" s="175" t="s">
        <v>98</v>
      </c>
      <c r="J8" s="175" t="s">
        <v>99</v>
      </c>
      <c r="K8" s="176" t="s">
        <v>67</v>
      </c>
      <c r="L8" s="176" t="s">
        <v>68</v>
      </c>
      <c r="M8" s="219"/>
      <c r="N8" s="219"/>
      <c r="O8" s="220"/>
    </row>
    <row r="9" spans="1:15">
      <c r="A9" s="59"/>
      <c r="B9" s="54" t="s">
        <v>14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5">
      <c r="A10" s="22">
        <v>1</v>
      </c>
      <c r="B10" s="52" t="s">
        <v>87</v>
      </c>
      <c r="C10" s="171">
        <f>SUM(C11:C17)</f>
        <v>0</v>
      </c>
      <c r="D10" s="171">
        <f>SUM(D11:D17)</f>
        <v>1364636066</v>
      </c>
      <c r="E10" s="171">
        <f>SUM(E11:E17)</f>
        <v>1364636066</v>
      </c>
      <c r="F10" s="172">
        <f t="shared" ref="F10:O10" si="0">SUM(F11:F17)</f>
        <v>0</v>
      </c>
      <c r="G10" s="172">
        <f t="shared" si="0"/>
        <v>0</v>
      </c>
      <c r="H10" s="171">
        <f t="shared" si="0"/>
        <v>0</v>
      </c>
      <c r="I10" s="171">
        <f t="shared" si="0"/>
        <v>0</v>
      </c>
      <c r="J10" s="171">
        <f t="shared" si="0"/>
        <v>0</v>
      </c>
      <c r="K10" s="171">
        <f t="shared" si="0"/>
        <v>0</v>
      </c>
      <c r="L10" s="171">
        <f t="shared" si="0"/>
        <v>0</v>
      </c>
      <c r="M10" s="172">
        <f>SUM(M11:M17)</f>
        <v>0</v>
      </c>
      <c r="N10" s="172">
        <f t="shared" si="0"/>
        <v>1364636066</v>
      </c>
      <c r="O10" s="173">
        <f t="shared" si="0"/>
        <v>1364636066</v>
      </c>
    </row>
    <row r="11" spans="1:15">
      <c r="A11" s="22">
        <v>1.1000000000000001</v>
      </c>
      <c r="B11" s="5" t="s">
        <v>183</v>
      </c>
      <c r="C11" s="139"/>
      <c r="D11" s="139">
        <v>1364337500</v>
      </c>
      <c r="E11" s="171">
        <f>C11+D11</f>
        <v>1364337500</v>
      </c>
      <c r="F11" s="139"/>
      <c r="G11" s="139"/>
      <c r="H11" s="139"/>
      <c r="I11" s="139"/>
      <c r="J11" s="139"/>
      <c r="K11" s="174"/>
      <c r="L11" s="174"/>
      <c r="M11" s="171">
        <f>C11+F11-H11-I11</f>
        <v>0</v>
      </c>
      <c r="N11" s="171">
        <f>D11+G11+H11-J11+K11-L11</f>
        <v>1364337500</v>
      </c>
      <c r="O11" s="173">
        <f t="shared" ref="O11:O17" si="1">M11+N11</f>
        <v>1364337500</v>
      </c>
    </row>
    <row r="12" spans="1:15">
      <c r="A12" s="22">
        <v>1.2</v>
      </c>
      <c r="B12" s="5" t="s">
        <v>184</v>
      </c>
      <c r="C12" s="139"/>
      <c r="D12" s="139">
        <v>80000</v>
      </c>
      <c r="E12" s="171">
        <f t="shared" ref="E12:E17" si="2">C12+D12</f>
        <v>80000</v>
      </c>
      <c r="F12" s="139"/>
      <c r="G12" s="139"/>
      <c r="H12" s="139"/>
      <c r="I12" s="139"/>
      <c r="J12" s="139"/>
      <c r="K12" s="174"/>
      <c r="L12" s="174"/>
      <c r="M12" s="171">
        <f t="shared" ref="M12:M15" si="3">C12+F12-H12-I12</f>
        <v>0</v>
      </c>
      <c r="N12" s="171">
        <f t="shared" ref="N12:N17" si="4">D12+G12+H12-J12+K12-L12</f>
        <v>80000</v>
      </c>
      <c r="O12" s="173">
        <f t="shared" si="1"/>
        <v>80000</v>
      </c>
    </row>
    <row r="13" spans="1:15">
      <c r="A13" s="22">
        <v>1.3</v>
      </c>
      <c r="B13" s="5" t="s">
        <v>183</v>
      </c>
      <c r="C13" s="139"/>
      <c r="D13" s="139">
        <v>218566</v>
      </c>
      <c r="E13" s="171">
        <f t="shared" si="2"/>
        <v>218566</v>
      </c>
      <c r="F13" s="139"/>
      <c r="G13" s="139"/>
      <c r="H13" s="139"/>
      <c r="I13" s="139"/>
      <c r="J13" s="139"/>
      <c r="K13" s="174"/>
      <c r="L13" s="174"/>
      <c r="M13" s="171">
        <f t="shared" si="3"/>
        <v>0</v>
      </c>
      <c r="N13" s="171">
        <f t="shared" si="4"/>
        <v>218566</v>
      </c>
      <c r="O13" s="173">
        <f t="shared" si="1"/>
        <v>218566</v>
      </c>
    </row>
    <row r="14" spans="1:15">
      <c r="A14" s="22">
        <v>1.4</v>
      </c>
      <c r="B14" s="5"/>
      <c r="C14" s="139"/>
      <c r="D14" s="139"/>
      <c r="E14" s="171">
        <f t="shared" si="2"/>
        <v>0</v>
      </c>
      <c r="F14" s="139"/>
      <c r="G14" s="139"/>
      <c r="H14" s="139"/>
      <c r="I14" s="139"/>
      <c r="J14" s="139"/>
      <c r="K14" s="174"/>
      <c r="L14" s="174"/>
      <c r="M14" s="171">
        <f t="shared" si="3"/>
        <v>0</v>
      </c>
      <c r="N14" s="171">
        <f t="shared" si="4"/>
        <v>0</v>
      </c>
      <c r="O14" s="173">
        <f t="shared" si="1"/>
        <v>0</v>
      </c>
    </row>
    <row r="15" spans="1:15">
      <c r="A15" s="22">
        <v>1.5</v>
      </c>
      <c r="B15" s="5"/>
      <c r="C15" s="139"/>
      <c r="D15" s="139"/>
      <c r="E15" s="171">
        <f t="shared" si="2"/>
        <v>0</v>
      </c>
      <c r="F15" s="139"/>
      <c r="G15" s="139"/>
      <c r="H15" s="139"/>
      <c r="I15" s="139"/>
      <c r="J15" s="139"/>
      <c r="K15" s="174"/>
      <c r="L15" s="174"/>
      <c r="M15" s="171">
        <f t="shared" si="3"/>
        <v>0</v>
      </c>
      <c r="N15" s="171">
        <f t="shared" si="4"/>
        <v>0</v>
      </c>
      <c r="O15" s="173">
        <f t="shared" si="1"/>
        <v>0</v>
      </c>
    </row>
    <row r="16" spans="1:15">
      <c r="A16" s="22">
        <v>1.6</v>
      </c>
      <c r="B16" s="5"/>
      <c r="C16" s="139"/>
      <c r="D16" s="139"/>
      <c r="E16" s="171">
        <f t="shared" si="2"/>
        <v>0</v>
      </c>
      <c r="F16" s="139"/>
      <c r="G16" s="139"/>
      <c r="H16" s="139"/>
      <c r="I16" s="139"/>
      <c r="J16" s="139"/>
      <c r="K16" s="174"/>
      <c r="L16" s="174"/>
      <c r="M16" s="171">
        <f>C16+F16-H16-I16</f>
        <v>0</v>
      </c>
      <c r="N16" s="171">
        <f t="shared" si="4"/>
        <v>0</v>
      </c>
      <c r="O16" s="173">
        <f t="shared" si="1"/>
        <v>0</v>
      </c>
    </row>
    <row r="17" spans="1:15">
      <c r="A17" s="22" t="s">
        <v>88</v>
      </c>
      <c r="B17" s="5"/>
      <c r="C17" s="139"/>
      <c r="D17" s="139"/>
      <c r="E17" s="171">
        <f t="shared" si="2"/>
        <v>0</v>
      </c>
      <c r="F17" s="139"/>
      <c r="G17" s="139"/>
      <c r="H17" s="139"/>
      <c r="I17" s="139"/>
      <c r="J17" s="139"/>
      <c r="K17" s="174"/>
      <c r="L17" s="174"/>
      <c r="M17" s="171">
        <f>C17+F17-H17-I17</f>
        <v>0</v>
      </c>
      <c r="N17" s="171">
        <f t="shared" si="4"/>
        <v>0</v>
      </c>
      <c r="O17" s="173">
        <f t="shared" si="1"/>
        <v>0</v>
      </c>
    </row>
    <row r="18" spans="1:15">
      <c r="A18" s="59"/>
      <c r="B18" s="8" t="s">
        <v>102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9"/>
    </row>
    <row r="19" spans="1:15" ht="11.25" customHeight="1" thickBot="1">
      <c r="A19" s="61">
        <v>2</v>
      </c>
      <c r="B19" s="180" t="s">
        <v>87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>
        <f>C19+F19-H19-I19</f>
        <v>0</v>
      </c>
      <c r="N19" s="181">
        <f t="shared" ref="N19" si="5">D19+G19+H19-J19+K19-L19</f>
        <v>0</v>
      </c>
      <c r="O19" s="182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E9kTXo3qcr0oN6j6Irw9Hb9JKIujUJSiGKuulv9s0U0=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JDizQ5pCiW2f7V8nDsSbhQQddrALOPlbDgj3ZkIFruI=</DigestValue>
    </Reference>
  </SignedInfo>
  <SignatureValue>aolOCummQgxfwPKbCGiK/GrQEFY8q7UsAMqvDVngyn7aeSk8Ak1m36ur8Wtt6HtLfd75M30gwQ4h
pa+ZjT6IyGyj/1SZavoP6h1ZcC3EoUj2BWVTE/CDOIznGtG73m2HlboZ7u2EzAqEpT60iGeT0xqq
XsmPyYPfh3snjXjC3UxP/j/S3YoaKxwWkKKQkDxOoTC5pr3bbh1G7jQ30EM8D1hN+8qdf1ATNKoC
+OTXRbWnRTUmOGty5sI9/dJk7J04ypuDpmrXFBi4if4AVSeYw5Juv4v17Jk4t7i46GyvqivZDdOT
lHL+DyLR4ZVDoCDVJQMVZnAhqsmDaI6j5LX+OA==</SignatureValue>
  <KeyInfo>
    <X509Data>
      <X509Certificate>MIIGQjCCBSqgAwIBAgIKOn6eJwADAAIBWTANBgkqhkiG9w0BAQsFADBKMRIwEAYKCZImiZPyLGQBGRYCZ2UxEzARBgoJkiaJk/IsZAEZFgNuYmcxHzAdBgNVBAMTFk5CRyBDbGFzcyAyIElOVCBTdWIgQ0EwHhcNMjExMjIyMTExNTM3WhcNMjMxMjIyMTExNTM3WjBAMRgwFgYDVQQKEw9KU0MgTGliZXR5IEJhbmsxJDAiBgNVBAMTG0JMQiAtIFZha2h0YW5nIEJhYnVuYXNodmlsaTCCASIwDQYJKoZIhvcNAQEBBQADggEPADCCAQoCggEBANyuHSUxKJTwwcfsjkMI0gYutOafbUX7aCogdRK4+LH2mxoMQldS2SK4ou1++u+pE3m3ievvC7yng68JoezFFHHmzRspmEWlW7OnNH3zPzBx99ySvIrtYPh2jLXK72hJr+gr1ME+tciCP9BgishijwNmbFzsxFxYGtw5duZH+p38h+k5OawOjWEzWsGm0+g4MqSgT3MNnTpuCTVgr9Uo0U1HjJhQ784sMkZ43Qs/p819tjmV+87MbSfzMKKP/l/f+Z2Fp9BNJR/0zjw1zi6zkGqzIZeJl8vzW81HPrk75IwRCa3BprpmMMtEmmJUSsaxUAVDlVUpLMQL3VAADOMrZlUCAwEAAaOCAzIwggMuMDwGCSsGAQQBgjcVBwQvMC0GJSsGAQQBgjcVCOayYION9USGgZkJg7ihSoO+hHEEg8SRM4SDiF0CAWQCASMwHQYDVR0lBBYwFAYIKwYBBQUHAwIGCCsGAQUFBwMEMAsGA1UdDwQEAwIHgDAnBgkrBgEEAYI3FQoEGjAYMAoGCCsGAQUFBwMCMAoGCCsGAQUFBwMEMB0GA1UdDgQWBBQbTqosdHoBZ5EWiNkD/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I135fNK10DAwJc6+EIAH4GvaCS+/GWsI/kl7Vy0cFLeZrXonWVXYv1ckEoSLHbM04CM2ZavvrpJOaP7lQIsHG6bycsMXvkp5G7IRCsU3A7PVTlphRljjsYyNC4YdFrSje/B9yf45N0OxekjqAzUFoHgxQi5mwqsTgCOKAD9RQsEshQrPh69OLyJdjjZSDACGwY2hkYrhvuMB+B8/20atwpNO5OSkRt/7XuKW0vwqad2cTjWbUsp/odAg2jNWzRNTZkyN/EHDfrTXj5ubNTiNTD4ITg87cokFIl2G7l3ogLzj67H/ibMjbSQ12vikMzKu6nug1gIJ6P2nNJ810xCiw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cSqgRm6wxhR4HyvgDNWeqwfNnOaY3hmra36jivXo1i8=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yGFd4LPVuCQss1/cEPIqgBTuVbZ/XXuWgKacMjc3ssc=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fBcTW13jh6Qr3vHzyt57p0ddEkRWl1Pam7/ReTj2pvk=</DigestValue>
      </Reference>
      <Reference URI="/xl/styles.xml?ContentType=application/vnd.openxmlformats-officedocument.spreadsheetml.styles+xml">
        <DigestMethod Algorithm="http://www.w3.org/2001/04/xmlenc#sha256"/>
        <DigestValue>P7KcUe93HvLY3msDXnS69yhq/2LV56r3NsWMUhPYjwk=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asMX2O697k595WVegJcMAi5t7vdc0fH/pyO67S6d94g=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7xLa9eNDlWj+9ZNa8EtSkNQUHsoyEDbzOmVfDxPJ8oE=</DigestValue>
      </Reference>
      <Reference URI="/xl/worksheets/sheet2.xml?ContentType=application/vnd.openxmlformats-officedocument.spreadsheetml.worksheet+xml">
        <DigestMethod Algorithm="http://www.w3.org/2001/04/xmlenc#sha256"/>
        <DigestValue>HeTzZVc6esd+f/OJXt/tyVuTkCt5MChRAadRkssrEYs=</DigestValue>
      </Reference>
      <Reference URI="/xl/worksheets/sheet3.xml?ContentType=application/vnd.openxmlformats-officedocument.spreadsheetml.worksheet+xml">
        <DigestMethod Algorithm="http://www.w3.org/2001/04/xmlenc#sha256"/>
        <DigestValue>/2+xawT49ALW+o4cs9bL05+sjKh5V89Z0+vtxzuKn+U=</DigestValue>
      </Reference>
      <Reference URI="/xl/worksheets/sheet4.xml?ContentType=application/vnd.openxmlformats-officedocument.spreadsheetml.worksheet+xml">
        <DigestMethod Algorithm="http://www.w3.org/2001/04/xmlenc#sha256"/>
        <DigestValue>dLGGo2RsCCCBEpxX53vHy9Cctlx2zPr6H6DDeuureKk=</DigestValue>
      </Reference>
      <Reference URI="/xl/worksheets/sheet5.xml?ContentType=application/vnd.openxmlformats-officedocument.spreadsheetml.worksheet+xml">
        <DigestMethod Algorithm="http://www.w3.org/2001/04/xmlenc#sha256"/>
        <DigestValue>MyfrHaY8bkTcxxMN6QUD/Pma7wGxfPhdiLppz1pe87Y=</DigestValue>
      </Reference>
      <Reference URI="/xl/worksheets/sheet6.xml?ContentType=application/vnd.openxmlformats-officedocument.spreadsheetml.worksheet+xml">
        <DigestMethod Algorithm="http://www.w3.org/2001/04/xmlenc#sha256"/>
        <DigestValue>oZiGdn/c+YY5O4z5Gqge6EXhQ/ayOBNNNC0yhf92D7Q=</DigestValue>
      </Reference>
      <Reference URI="/xl/worksheets/sheet7.xml?ContentType=application/vnd.openxmlformats-officedocument.spreadsheetml.worksheet+xml">
        <DigestMethod Algorithm="http://www.w3.org/2001/04/xmlenc#sha256"/>
        <DigestValue>LfhYPoLW0m9M50xtU1D5FV6LHZS8e7TCuETWv91Uah8=</DigestValue>
      </Reference>
      <Reference URI="/xl/worksheets/sheet8.xml?ContentType=application/vnd.openxmlformats-officedocument.spreadsheetml.worksheet+xml">
        <DigestMethod Algorithm="http://www.w3.org/2001/04/xmlenc#sha256"/>
        <DigestValue>4B+dPuNO6BYEyfV8NXWq8a9AcpUU0DYvx9FuVctnxAI=</DigestValue>
      </Reference>
      <Reference URI="/xl/worksheets/sheet9.xml?ContentType=application/vnd.openxmlformats-officedocument.spreadsheetml.worksheet+xml">
        <DigestMethod Algorithm="http://www.w3.org/2001/04/xmlenc#sha256"/>
        <DigestValue>+5FXCNi42hY4XlfxYzxE1BpTHYLIjOk2iTegXNfezAM=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2023-05-15T17:07:49Z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2023-05-15T17:07:49Z</xd:SigningTime>
          <xd:SigningCertificate>
            <xd:Cert>
              <xd:CertDigest>
                <DigestMethod Algorithm="http://www.w3.org/2001/04/xmlenc#sha256"/>
                <DigestValue>7KERUnivDZR11aSRZd56anpQdD8zkZBizm72jymzNBs=</DigestValue>
              </xd:CertDigest>
              <xd:IssuerSerial>
                <X509IssuerName>CN=NBG Class 2 INT Sub CA, DC=nbg, DC=ge</X509IssuerName>
                <X509SerialNumber>276232941837121795260761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kc+tFcLKV1+0tgPGhEy9QT22mdCNNKyM/apa0hS1eps=</DigestValue>
    </Reference>
    <Reference Type="http://www.w3.org/2000/09/xmldsig#Object" URI="#idOfficeObject">
      <DigestMethod Algorithm="http://www.w3.org/2001/04/xmlenc#sha256"/>
      <DigestValue>VAdPAJxlOI4/XgZW/p9LOd1HCCUIujcbDQyoI2Eovw4=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cj++340+MyzdVzxgHlIElW1mWduDm6gE6B2Hw5dCe+Y=</DigestValue>
    </Reference>
  </SignedInfo>
  <SignatureValue>L5JPQ+tsU0oGESw7Fh+LeJ9zlcz2e0sgavrSsKNMoCamSIAnuSgF5pbCHsrmjAgMq0Ssw1Bc5iWm
nzepBSkz1L9Xo6QWIBR0UNj7+sQVjGY1p6ITBJO5nNMizEdwpWEi+EDaNVCd7HhmtKfFBbWhq0Gx
ZhpJkMLhE3JpBaCbDX+MzBjBm56No96daRFCQEU9h5yFsuuJuJTyxuIEB4zKD9BOlkw1iYePcVq6
0s2fz17pFirquSUh0esBDXzkC4ctCaY2q1i+HBiJOWF8usAE+TQPuPSNJV1CoqBSlR9+n7rIQBTx
qFaGued2vhi/nCK0TZ9X5R5xLfzfoWo5O2DM9w==</SignatureValue>
  <KeyInfo>
    <X509Data>
      <X509Certificate>MIIGOTCCBSGgAwIBAgIKd6OX0gADAAIj1jANBgkqhkiG9w0BAQsFADBKMRIwEAYKCZImiZPyLGQBGRYCZ2UxEzARBgoJkiaJk/IsZAEZFgNuYmcxHzAdBgNVBAMTFk5CRyBDbGFzcyAyIElOVCBTdWIgQ0EwHhcNMjIxMDI2MDcxOTU0WhcNMjQxMDI1MDcxOTU0WjA3MRgwFgYDVQQKEw9KU0MgTGliZXR5IEJhbmsxGzAZBgNVBAMTEkJMQiAtIE5pa2EgS2lsYWR6ZTCCASIwDQYJKoZIhvcNAQEBBQADggEPADCCAQoCggEBAN9Tj39EghYLF9cNk0Az8Z5iXOxXmB3/yC2fbBGCK4BzfUXJtwynyMqjyYDBb+87Oqc6ktXcL03GI16lThzUVPu2sWqeo9AFGsdrHZMNb9qOeofU7ocpwzg2ROqumLXcGaxYJ4JIZVfgiLRal2KdkDJM8GXWjyxLYM8cbee3g1aBWtWu4Tjg9gwf9/6hkOzVTjBYWEdqZODximHHh4qEy1uqUxguIyaUH6bmmO8BtgjE/AOB8S4gp6EQhVyxvAIX44GucUItGopdJLgrK8Y10W8fjD/ZqvvAQ+/1iX4XWKTuGATO6EFaC7TPZRelnuMyWiUyC3cIVIpQs0QTBEqMA4sCAwEAAaOCAzIwggMuMDwGCSsGAQQBgjcVBwQvMC0GJSsGAQQBgjcVCOayYION9USGgZkJg7ihSoO+hHEEg8SRM4SDiF0CAWQCASMwHQYDVR0lBBYwFAYIKwYBBQUHAwIGCCsGAQUFBwMEMAsGA1UdDwQEAwIHgDAnBgkrBgEEAYI3FQoEGjAYMAoGCCsGAQUFBwMCMAoGCCsGAQUFBwMEMB0GA1UdDgQWBBSSyZqwfIOkGqbhXYUpNKf8SLJcO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ETuzxf+KeRlXYUJK/bwA4dLjgAs9ctYs+UtVd7ngturP/LGDecNtz5r0kACg+DOLRXDZr22m40NUTbe1NHe4Wu/e4XqP9MWzlJn7g0ILsUKM7bDIMm0fmRm1IGnDw/T38RvaISYGA6bvytsbzoZtEPua/sNmry4RFzhDlY9JvBKXa7X8vEZnQsIDgyLl/kfnWYQNDtXA+DAvYgu0dYlBlNoHj+RmjmVP/R5IdsFSWaINREFmyD1IU/3/rz6BnSUD7RgatM77jaCugKSt4igltMWa9tUruM3CIfMcqD/DUaJjxjJ5qmf7c8DSa65uAOmi8rqmDu/M/yzy+6AWv6RJQ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cSqgRm6wxhR4HyvgDNWeqwfNnOaY3hmra36jivXo1i8=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yGFd4LPVuCQss1/cEPIqgBTuVbZ/XXuWgKacMjc3ssc=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fBcTW13jh6Qr3vHzyt57p0ddEkRWl1Pam7/ReTj2pvk=</DigestValue>
      </Reference>
      <Reference URI="/xl/styles.xml?ContentType=application/vnd.openxmlformats-officedocument.spreadsheetml.styles+xml">
        <DigestMethod Algorithm="http://www.w3.org/2001/04/xmlenc#sha256"/>
        <DigestValue>P7KcUe93HvLY3msDXnS69yhq/2LV56r3NsWMUhPYjwk=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asMX2O697k595WVegJcMAi5t7vdc0fH/pyO67S6d94g=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7xLa9eNDlWj+9ZNa8EtSkNQUHsoyEDbzOmVfDxPJ8oE=</DigestValue>
      </Reference>
      <Reference URI="/xl/worksheets/sheet2.xml?ContentType=application/vnd.openxmlformats-officedocument.spreadsheetml.worksheet+xml">
        <DigestMethod Algorithm="http://www.w3.org/2001/04/xmlenc#sha256"/>
        <DigestValue>HeTzZVc6esd+f/OJXt/tyVuTkCt5MChRAadRkssrEYs=</DigestValue>
      </Reference>
      <Reference URI="/xl/worksheets/sheet3.xml?ContentType=application/vnd.openxmlformats-officedocument.spreadsheetml.worksheet+xml">
        <DigestMethod Algorithm="http://www.w3.org/2001/04/xmlenc#sha256"/>
        <DigestValue>/2+xawT49ALW+o4cs9bL05+sjKh5V89Z0+vtxzuKn+U=</DigestValue>
      </Reference>
      <Reference URI="/xl/worksheets/sheet4.xml?ContentType=application/vnd.openxmlformats-officedocument.spreadsheetml.worksheet+xml">
        <DigestMethod Algorithm="http://www.w3.org/2001/04/xmlenc#sha256"/>
        <DigestValue>dLGGo2RsCCCBEpxX53vHy9Cctlx2zPr6H6DDeuureKk=</DigestValue>
      </Reference>
      <Reference URI="/xl/worksheets/sheet5.xml?ContentType=application/vnd.openxmlformats-officedocument.spreadsheetml.worksheet+xml">
        <DigestMethod Algorithm="http://www.w3.org/2001/04/xmlenc#sha256"/>
        <DigestValue>MyfrHaY8bkTcxxMN6QUD/Pma7wGxfPhdiLppz1pe87Y=</DigestValue>
      </Reference>
      <Reference URI="/xl/worksheets/sheet6.xml?ContentType=application/vnd.openxmlformats-officedocument.spreadsheetml.worksheet+xml">
        <DigestMethod Algorithm="http://www.w3.org/2001/04/xmlenc#sha256"/>
        <DigestValue>oZiGdn/c+YY5O4z5Gqge6EXhQ/ayOBNNNC0yhf92D7Q=</DigestValue>
      </Reference>
      <Reference URI="/xl/worksheets/sheet7.xml?ContentType=application/vnd.openxmlformats-officedocument.spreadsheetml.worksheet+xml">
        <DigestMethod Algorithm="http://www.w3.org/2001/04/xmlenc#sha256"/>
        <DigestValue>LfhYPoLW0m9M50xtU1D5FV6LHZS8e7TCuETWv91Uah8=</DigestValue>
      </Reference>
      <Reference URI="/xl/worksheets/sheet8.xml?ContentType=application/vnd.openxmlformats-officedocument.spreadsheetml.worksheet+xml">
        <DigestMethod Algorithm="http://www.w3.org/2001/04/xmlenc#sha256"/>
        <DigestValue>4B+dPuNO6BYEyfV8NXWq8a9AcpUU0DYvx9FuVctnxAI=</DigestValue>
      </Reference>
      <Reference URI="/xl/worksheets/sheet9.xml?ContentType=application/vnd.openxmlformats-officedocument.spreadsheetml.worksheet+xml">
        <DigestMethod Algorithm="http://www.w3.org/2001/04/xmlenc#sha256"/>
        <DigestValue>+5FXCNi42hY4XlfxYzxE1BpTHYLIjOk2iTegXNfezAM=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2023-05-17T10:04:54Z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2023-05-17T10:04:54Z</xd:SigningTime>
          <xd:SigningCertificate>
            <xd:Cert>
              <xd:CertDigest>
                <DigestMethod Algorithm="http://www.w3.org/2001/04/xmlenc#sha256"/>
                <DigestValue>2a9wvWRX4QNOcd7tK5GoIyMoeuCJwIkzSAKBZXiVGlA=</DigestValue>
              </xd:CertDigest>
              <xd:IssuerSerial>
                <X509IssuerName>CN=NBG Class 2 INT Sub CA, DC=nbg, DC=ge</X509IssuerName>
                <X509SerialNumber>564979370551960158741462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2023-05-15T17:04:58Z</dcterms:modified>
</cp:coreProperties>
</file>