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47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T17" i="67" l="1"/>
  <c r="E10" i="40" l="1"/>
  <c r="D10" i="40"/>
  <c r="C10" i="40"/>
  <c r="C10" i="63" l="1"/>
  <c r="D10" i="63"/>
  <c r="F10" i="63"/>
  <c r="G10" i="63"/>
  <c r="H10" i="63"/>
  <c r="I10" i="63"/>
  <c r="J10" i="63"/>
  <c r="K10" i="63"/>
  <c r="L10" i="63"/>
  <c r="E11" i="63"/>
  <c r="M11" i="63"/>
  <c r="N11" i="63"/>
  <c r="E12" i="63"/>
  <c r="M12" i="63"/>
  <c r="N12" i="63"/>
  <c r="E13" i="63"/>
  <c r="M13" i="63"/>
  <c r="N13" i="63"/>
  <c r="O13" i="63" s="1"/>
  <c r="E14" i="63"/>
  <c r="M14" i="63"/>
  <c r="O14" i="63" s="1"/>
  <c r="N14" i="63"/>
  <c r="E15" i="63"/>
  <c r="M15" i="63"/>
  <c r="N15" i="63"/>
  <c r="O15" i="63"/>
  <c r="E16" i="63"/>
  <c r="M16" i="63"/>
  <c r="O16" i="63" s="1"/>
  <c r="N16" i="63"/>
  <c r="E17" i="63"/>
  <c r="M17" i="63"/>
  <c r="N17" i="63"/>
  <c r="O17" i="63"/>
  <c r="E10" i="63" l="1"/>
  <c r="N10" i="63"/>
  <c r="O12" i="63"/>
  <c r="O11" i="63"/>
  <c r="O10" i="63"/>
  <c r="M10" i="63"/>
  <c r="F10" i="40" l="1"/>
  <c r="G10" i="40" s="1"/>
  <c r="O19" i="63" l="1"/>
  <c r="N19" i="63"/>
  <c r="M19" i="63"/>
  <c r="C7" i="50" l="1"/>
  <c r="T10" i="67" l="1"/>
  <c r="T18" i="67"/>
  <c r="T16" i="67"/>
  <c r="T15" i="67"/>
  <c r="T14" i="67"/>
  <c r="T13" i="67"/>
  <c r="T12" i="67"/>
  <c r="T11" i="67"/>
  <c r="T9" i="67"/>
  <c r="D7" i="50" l="1"/>
  <c r="E7" i="50"/>
  <c r="F7" i="50"/>
  <c r="G7" i="50"/>
  <c r="C17" i="50"/>
  <c r="C19" i="67" l="1"/>
  <c r="N41" i="67" l="1"/>
  <c r="N42" i="67"/>
  <c r="N43" i="67"/>
  <c r="N44" i="67"/>
  <c r="N45" i="67"/>
  <c r="D46" i="67"/>
  <c r="E46" i="67"/>
  <c r="G46" i="67"/>
  <c r="H46" i="67"/>
  <c r="I46" i="67"/>
  <c r="J46" i="67"/>
  <c r="K46" i="67"/>
  <c r="L46" i="67"/>
  <c r="M46" i="67"/>
  <c r="C34" i="67"/>
  <c r="D34" i="67"/>
  <c r="E34" i="67"/>
  <c r="G34" i="67"/>
  <c r="H34" i="67"/>
  <c r="I34" i="67"/>
  <c r="J34" i="67"/>
  <c r="K34" i="67"/>
  <c r="L34" i="67"/>
  <c r="M34" i="67"/>
  <c r="N34" i="67"/>
  <c r="O34" i="67"/>
  <c r="F12" i="50" l="1"/>
  <c r="G12" i="50"/>
  <c r="D12" i="50"/>
  <c r="E12" i="50"/>
  <c r="C12" i="50"/>
  <c r="D17" i="50"/>
  <c r="E17" i="50"/>
  <c r="F17" i="50"/>
  <c r="G17" i="50"/>
  <c r="F22" i="50" l="1"/>
  <c r="D22" i="50"/>
  <c r="C22" i="50"/>
  <c r="G22" i="50"/>
  <c r="E22" i="50"/>
  <c r="C46" i="67" l="1"/>
  <c r="N40" i="67"/>
  <c r="N46" i="67" s="1"/>
  <c r="P33" i="67"/>
  <c r="P32" i="67"/>
  <c r="P31" i="67"/>
  <c r="P30" i="67"/>
  <c r="P29" i="67"/>
  <c r="P28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E19" i="67"/>
  <c r="D19" i="67"/>
  <c r="T19" i="67" l="1"/>
  <c r="P34" i="67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<sst xmlns="http://schemas.openxmlformats.org/spreadsheetml/2006/main" count="290" uniqueCount="191">
  <si>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</si>
  <si>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</si>
  <si>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</si>
  <si>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</si>
  <si>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</si>
  <si>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</si>
  <si>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</si>
  <si>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</si>
  <si>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</si>
  <si>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</si>
  <si>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</si>
  <si>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</si>
  <si>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</si>
  <si>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</si>
  <si>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</si>
  <si>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</si>
  <si>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</si>
  <si>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</si>
  <si>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</si>
  <si>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</si>
  <si>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</si>
  <si>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</si>
  <si>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</si>
  <si>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</si>
  <si>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</si>
  <si>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</si>
  <si>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</si>
  <si>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</si>
  <si>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</si>
  <si>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</si>
  <si>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</si>
  <si>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</si>
  <si>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</si>
  <si>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</si>
  <si>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</si>
  <si>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</si>
  <si>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</si>
  <si>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</si>
  <si>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</si>
  <si>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</si>
  <si>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</si>
  <si>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</si>
  <si>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</si>
  <si>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</si>
  <si>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</si>
  <si>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</si>
  <si>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</si>
  <si>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</si>
  <si>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</si>
  <si>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</si>
  <si>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</si>
  <si>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</si>
  <si>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</si>
  <si>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</si>
  <si>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</si>
  <si>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</si>
  <si>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</si>
  <si>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</si>
  <si>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</si>
  <si>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</si>
  <si>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</si>
  <si>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</si>
  <si>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</si>
  <si>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</si>
  <si>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</si>
  <si>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</si>
  <si>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</si>
  <si>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</si>
  <si>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</si>
  <si>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</si>
  <si>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</si>
  <si>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</si>
  <si>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</si>
  <si>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</si>
  <si>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</si>
  <si>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</si>
  <si>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</si>
  <si>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</si>
  <si>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</si>
  <si>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</si>
  <si>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</si>
  <si>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</si>
  <si>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</si>
  <si>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</si>
  <si>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</si>
  <si>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</si>
  <si>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</si>
  <si>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</si>
  <si>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</si>
  <si>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</si>
  <si>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</si>
  <si>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</si>
  <si>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</si>
  <si>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</si>
  <si>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</si>
  <si>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</si>
  <si>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</si>
  <si>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</si>
  <si>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</si>
  <si>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</si>
  <si>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</si>
  <si>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</si>
  <si>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</si>
  <si>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</si>
  <si>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</si>
  <si>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</si>
  <si>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</si>
  <si>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</si>
  <si>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</si>
  <si>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</si>
  <si>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</si>
  <si>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</si>
  <si>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</si>
  <si>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</si>
  <si>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</si>
  <si>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</si>
  <si>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</si>
  <si>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</si>
  <si>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</si>
  <si>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</si>
  <si>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</si>
  <si>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</si>
  <si>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</si>
  <si>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</si>
  <si>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</si>
  <si>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</si>
  <si>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</si>
  <si>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</si>
  <si>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</si>
  <si>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</si>
  <si>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</si>
  <si>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</si>
  <si>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</si>
  <si>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</si>
  <si>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</si>
  <si>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</si>
  <si>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</si>
  <si>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</si>
  <si>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</si>
  <si>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</si>
  <si>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</si>
  <si>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</si>
  <si>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</si>
  <si>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</si>
  <si>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</si>
  <si>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</si>
  <si>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</si>
  <si>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</si>
  <si>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</si>
  <si>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</si>
  <si>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</si>
  <si>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</si>
  <si>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</si>
  <si>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</si>
  <si>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</si>
  <si>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</si>
  <si>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ირაკლი ოთარ რუხაძე - ჩვეულებრივი აქცია:</t>
  </si>
  <si>
    <t>ირაკლი ოთარ რუხაძე - პრივილეგირებული აქცია:</t>
  </si>
  <si>
    <t>ბექა გოგიჩაიშვილი - პრივილეგირებული აქცია:</t>
  </si>
  <si>
    <t>ფულადი სახსრები და მათი ეკვივალენტები</t>
  </si>
  <si>
    <t>მოთხოვნები საკრედიტო დაწესებულებების მიმართ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</si>
  <si>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</si>
  <si>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</si>
  <si>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</si>
  <si>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აქტივების გამოყენების უფლება</t>
  </si>
  <si>
    <t>წინასწარი გადახდები</t>
  </si>
  <si>
    <t>მოგების გადავადებული საგადასახადო აქტივები</t>
  </si>
  <si>
    <t>ვალდებულებები საკრედიტო დაწესებულებების წინაშე</t>
  </si>
  <si>
    <t>ვალდებულებები კლიენტების მიმართ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</si>
  <si>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</si>
  <si>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</si>
  <si>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>სუბორდინირებული ვალი</t>
  </si>
  <si>
    <t>Share capital</t>
  </si>
  <si>
    <t>Additional paid-in capital</t>
  </si>
  <si>
    <t>Treasury shares</t>
  </si>
  <si>
    <t>Convertible preferred shares</t>
  </si>
  <si>
    <t>Retained earnings</t>
  </si>
  <si>
    <t>Other reserves</t>
  </si>
  <si>
    <t>სს „სმარტექსი</t>
  </si>
  <si>
    <t>კაპიტალ-მეთოდი</t>
  </si>
  <si>
    <t xml:space="preserve"> x </t>
  </si>
  <si>
    <t>ადრეული ეტაპის VC ინვესტიციები</t>
  </si>
  <si>
    <t>შპს „ბას სტოპ“</t>
  </si>
  <si>
    <t>გარე რეკლამირება</t>
  </si>
  <si>
    <t>(2) განსხვავება ძირითადად გამოწვეულია მოსალოდნელი საკრედიტო ზარალის, საფასურის გადავადებისა და დაგროვილი დავალიანების დარიცხვის სხვადასხვა მეთოდოლოგიებით ეროვნულ ბანკსა და ფასს-ს შორის</t>
  </si>
  <si>
    <t>(3) განსხვავება ძირითადად გამოწვეულია სესხებზე პროცენტის დარიცხვის სხვადასხვა მეთოდოლოგიებით ეროვნულ ბანკსა და ფასს-ს შორის</t>
  </si>
  <si>
    <t>(4) სხვაობა აიხსნება კონკრეტული ფინანსური აქტივებისა და ვალდებულებების ოფსეტით ფასს-ის მიერ და სებ-სა და ფასს-ს შორის არსებული განსხვავებული დარეზერვების პოლიტიკით</t>
  </si>
  <si>
    <t xml:space="preserve">(1) განსხვავება გამოწვეულია ფასს-ის მიხედვით ფულადი სახსრებისა და ფულის ექვივალენტების განაშთვით ვალდებულებებთან </t>
  </si>
  <si>
    <t>(1) განსხვავება მიმდინარე შემოსავალსა და გადავადებულ საშემოსავლო გადასახადის ვალდებულებებს შორის აიხსნება ფასს-ისა და ეროვნული ბანკის ანგარიშგებაში სხვადასხვა საგადასახადო აღიარების მეთოდოლოგიებით </t>
  </si>
  <si>
    <t>(1) სხვაობა გაუნაწილებელ მოგებაში გამოწვეულია ისტორიის მანძილზე დაგროვილი განსხვავებების ჯამით, რომლებიც გამოწვეულია ფასს-ისა და ეროვნული ბანკის ანგარიშგების სტანდარტების სხვაობით</t>
  </si>
  <si>
    <t>სს ლიბერთი ბანკი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</si>
</sst>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dd/mm/yy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75" borderId="15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64" fontId="10" fillId="0" borderId="2" xfId="20956" applyNumberFormat="1" applyFont="1" applyBorder="1" applyAlignment="1" applyProtection="1">
      <alignment vertical="center" wrapText="1"/>
      <protection locked="0"/>
    </xf>
    <xf numFmtId="164" fontId="10" fillId="0" borderId="15" xfId="20956" applyNumberFormat="1" applyFont="1" applyBorder="1" applyAlignment="1" applyProtection="1">
      <alignment vertical="center" wrapText="1"/>
      <protection locked="0"/>
    </xf>
    <xf numFmtId="164" fontId="10" fillId="35" borderId="2" xfId="20956" applyNumberFormat="1" applyFont="1" applyFill="1" applyBorder="1" applyAlignment="1">
      <alignment vertical="center" wrapText="1"/>
    </xf>
    <xf numFmtId="164" fontId="10" fillId="35" borderId="15" xfId="20956" applyNumberFormat="1" applyFont="1" applyFill="1" applyBorder="1" applyAlignment="1">
      <alignment vertical="center" wrapText="1"/>
    </xf>
    <xf numFmtId="164" fontId="10" fillId="0" borderId="2" xfId="20956" applyNumberFormat="1" applyFont="1" applyBorder="1" applyAlignment="1" applyProtection="1">
      <alignment horizontal="center" vertical="center" wrapText="1"/>
      <protection locked="0"/>
    </xf>
    <xf numFmtId="164" fontId="10" fillId="0" borderId="15" xfId="20956" applyNumberFormat="1" applyFont="1" applyBorder="1" applyAlignment="1" applyProtection="1">
      <alignment horizontal="center" vertical="center" wrapText="1"/>
      <protection locked="0"/>
    </xf>
    <xf numFmtId="164" fontId="10" fillId="35" borderId="2" xfId="20956" applyNumberFormat="1" applyFont="1" applyFill="1" applyBorder="1" applyAlignment="1">
      <alignment horizontal="right" vertical="center" wrapText="1"/>
    </xf>
    <xf numFmtId="164" fontId="10" fillId="35" borderId="15" xfId="20956" applyNumberFormat="1" applyFont="1" applyFill="1" applyBorder="1" applyAlignment="1">
      <alignment horizontal="right" vertical="center" wrapText="1"/>
    </xf>
    <xf numFmtId="164" fontId="10" fillId="35" borderId="18" xfId="20956" applyNumberFormat="1" applyFont="1" applyFill="1" applyBorder="1" applyAlignment="1">
      <alignment horizontal="right" vertical="center" wrapText="1"/>
    </xf>
    <xf numFmtId="164" fontId="10" fillId="35" borderId="19" xfId="20956" applyNumberFormat="1" applyFont="1" applyFill="1" applyBorder="1" applyAlignment="1">
      <alignment horizontal="right" vertical="center" wrapText="1"/>
    </xf>
    <xf numFmtId="164" fontId="3" fillId="0" borderId="2" xfId="20956" applyNumberFormat="1" applyFont="1" applyBorder="1" applyProtection="1">
      <protection locked="0"/>
    </xf>
    <xf numFmtId="164" fontId="3" fillId="0" borderId="15" xfId="20956" applyNumberFormat="1" applyFont="1" applyBorder="1" applyProtection="1">
      <protection locked="0"/>
    </xf>
    <xf numFmtId="164" fontId="3" fillId="35" borderId="2" xfId="20956" applyNumberFormat="1" applyFont="1" applyFill="1" applyBorder="1"/>
    <xf numFmtId="164" fontId="3" fillId="0" borderId="1" xfId="20956" applyNumberFormat="1" applyFont="1" applyBorder="1" applyProtection="1">
      <protection locked="0"/>
    </xf>
    <xf numFmtId="164" fontId="3" fillId="0" borderId="53" xfId="20956" applyNumberFormat="1" applyFont="1" applyBorder="1" applyProtection="1">
      <protection locked="0"/>
    </xf>
    <xf numFmtId="164" fontId="3" fillId="0" borderId="18" xfId="20956" applyNumberFormat="1" applyFont="1" applyBorder="1" applyProtection="1">
      <protection locked="0"/>
    </xf>
    <xf numFmtId="164" fontId="3" fillId="0" borderId="19" xfId="20956" applyNumberFormat="1" applyFont="1" applyBorder="1" applyProtection="1">
      <protection locked="0"/>
    </xf>
    <xf numFmtId="0" fontId="8" fillId="0" borderId="0" xfId="0" applyFont="1"/>
    <xf numFmtId="0" fontId="8" fillId="0" borderId="0" xfId="0" applyFont="1" applyFill="1"/>
    <xf numFmtId="193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94" fontId="6" fillId="0" borderId="0" xfId="8" applyNumberFormat="1" applyFont="1" applyFill="1" applyBorder="1" applyAlignment="1" applyProtection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8" sqref="B18"/>
    </sheetView>
  </sheetViews>
  <sheetFormatPr defaultRowHeight="15"/>
  <cols>
    <col min="1" max="1" width="9.7109375" style="123" bestFit="1" customWidth="1"/>
    <col min="2" max="2" width="128.7109375" style="99" bestFit="1" customWidth="1"/>
    <col min="3" max="3" width="39.42578125" customWidth="1"/>
  </cols>
  <sheetData>
    <row r="1" spans="1:3" s="1" customFormat="1">
      <c r="A1" s="121" t="s">
        <v>140</v>
      </c>
      <c r="B1" s="100" t="s">
        <v>116</v>
      </c>
      <c r="C1" s="97"/>
    </row>
    <row r="2" spans="1:3" s="101" customFormat="1">
      <c r="A2" s="122">
        <v>20</v>
      </c>
      <c r="B2" s="98" t="s">
        <v>118</v>
      </c>
    </row>
    <row r="3" spans="1:3" s="101" customFormat="1">
      <c r="A3" s="122">
        <v>21</v>
      </c>
      <c r="B3" s="98" t="s">
        <v>86</v>
      </c>
    </row>
    <row r="4" spans="1:3" s="101" customFormat="1">
      <c r="A4" s="122">
        <v>22</v>
      </c>
      <c r="B4" s="103" t="s">
        <v>128</v>
      </c>
    </row>
    <row r="5" spans="1:3" s="101" customFormat="1">
      <c r="A5" s="122">
        <v>23</v>
      </c>
      <c r="B5" s="103" t="s">
        <v>111</v>
      </c>
    </row>
    <row r="6" spans="1:3" s="101" customFormat="1">
      <c r="A6" s="122">
        <v>24</v>
      </c>
      <c r="B6" s="98" t="s">
        <v>126</v>
      </c>
    </row>
    <row r="7" spans="1:3" s="101" customFormat="1">
      <c r="A7" s="122">
        <v>25</v>
      </c>
      <c r="B7" s="102" t="s">
        <v>112</v>
      </c>
    </row>
    <row r="8" spans="1:3" s="101" customFormat="1">
      <c r="A8" s="122">
        <v>26</v>
      </c>
      <c r="B8" s="102" t="s">
        <v>114</v>
      </c>
    </row>
    <row r="9" spans="1:3" s="101" customFormat="1">
      <c r="A9" s="122">
        <v>27</v>
      </c>
      <c r="B9" s="102" t="s">
        <v>113</v>
      </c>
    </row>
    <row r="10" spans="1:3" s="1" customFormat="1">
      <c r="A10" s="124"/>
      <c r="B10" s="99"/>
      <c r="C10" s="97"/>
    </row>
    <row r="11" spans="1:3" s="1" customFormat="1" ht="45">
      <c r="A11" s="124"/>
      <c r="B11" s="109" t="s">
        <v>154</v>
      </c>
      <c r="C11" s="97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tabSelected="1" zoomScale="60" zoomScaleNormal="6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RowHeight="15"/>
  <cols>
    <col min="1" max="1" width="10.5703125" style="3" bestFit="1" customWidth="1"/>
    <col min="2" max="2" width="28" style="3" customWidth="1"/>
    <col min="3" max="3" width="29.7109375" style="3" customWidth="1"/>
    <col min="4" max="4" width="38.5703125" style="3" customWidth="1"/>
    <col min="5" max="5" width="29.5703125" style="3" customWidth="1"/>
    <col min="6" max="6" width="13.28515625" style="3" customWidth="1"/>
    <col min="7" max="7" width="15.140625" style="3" bestFit="1" customWidth="1"/>
    <col min="8" max="8" width="19" style="3" bestFit="1" customWidth="1"/>
    <col min="9" max="9" width="16.85546875" style="3" bestFit="1" customWidth="1"/>
    <col min="10" max="10" width="15.42578125" style="3" bestFit="1" customWidth="1"/>
    <col min="11" max="11" width="15.140625" style="3" bestFit="1" customWidth="1"/>
    <col min="12" max="12" width="18.28515625" style="3" bestFit="1" customWidth="1"/>
    <col min="13" max="13" width="15.85546875" style="3" bestFit="1" customWidth="1"/>
    <col min="14" max="14" width="17.7109375" style="3" bestFit="1" customWidth="1"/>
    <col min="15" max="15" width="15.140625" style="3" bestFit="1" customWidth="1"/>
    <col min="16" max="16" width="19.140625" style="3" bestFit="1" customWidth="1"/>
    <col min="17" max="17" width="11.28515625" style="3" bestFit="1" customWidth="1"/>
    <col min="18" max="18" width="17" style="3" bestFit="1" customWidth="1"/>
    <col min="19" max="19" width="14.7109375" style="3" bestFit="1" customWidth="1"/>
    <col min="20" max="20" width="19" style="3" bestFit="1" customWidth="1"/>
  </cols>
  <sheetData>
    <row r="1" spans="1:20" ht="15.75">
      <c r="A1" s="7" t="s">
        <v>54</v>
      </c>
      <c r="B1" s="126" t="s">
        <v>190</v>
      </c>
    </row>
    <row r="2" spans="1:20" s="10" customFormat="1" ht="15.75" customHeight="1">
      <c r="A2" s="10" t="s">
        <v>55</v>
      </c>
      <c r="B2" s="194">
        <v>44196</v>
      </c>
    </row>
    <row r="3" spans="1:20">
      <c r="A3" s="71"/>
      <c r="B3" s="126"/>
      <c r="C3" s="44"/>
      <c r="D3" s="44"/>
      <c r="E3" s="11"/>
      <c r="F3" s="20"/>
    </row>
    <row r="4" spans="1:20" ht="15.75" thickBot="1">
      <c r="A4" s="128" t="s">
        <v>141</v>
      </c>
      <c r="B4" s="129" t="s">
        <v>117</v>
      </c>
      <c r="C4" s="44"/>
      <c r="D4" s="44"/>
      <c r="E4" s="11"/>
      <c r="F4" s="20"/>
    </row>
    <row r="5" spans="1:20" s="47" customFormat="1">
      <c r="A5" s="130"/>
      <c r="B5" s="131" t="s">
        <v>0</v>
      </c>
      <c r="C5" s="74" t="s">
        <v>1</v>
      </c>
      <c r="D5" s="75" t="s">
        <v>2</v>
      </c>
      <c r="E5" s="63" t="s">
        <v>3</v>
      </c>
      <c r="F5" s="63" t="s">
        <v>4</v>
      </c>
      <c r="G5" s="197" t="s">
        <v>5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/>
    </row>
    <row r="6" spans="1:20" s="47" customFormat="1" ht="16.899999999999999" customHeight="1">
      <c r="A6" s="195"/>
      <c r="B6" s="199" t="s">
        <v>77</v>
      </c>
      <c r="C6" s="200" t="s">
        <v>76</v>
      </c>
      <c r="D6" s="200" t="s">
        <v>122</v>
      </c>
      <c r="E6" s="200" t="s">
        <v>70</v>
      </c>
      <c r="F6" s="200" t="s">
        <v>73</v>
      </c>
      <c r="G6" s="201" t="s">
        <v>72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3"/>
    </row>
    <row r="7" spans="1:20" s="47" customFormat="1" ht="14.45" customHeight="1">
      <c r="A7" s="195"/>
      <c r="B7" s="199"/>
      <c r="C7" s="200"/>
      <c r="D7" s="200"/>
      <c r="E7" s="200"/>
      <c r="F7" s="200"/>
      <c r="G7" s="68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109.5">
      <c r="A8" s="195"/>
      <c r="B8" s="199"/>
      <c r="C8" s="200"/>
      <c r="D8" s="200"/>
      <c r="E8" s="200"/>
      <c r="F8" s="200"/>
      <c r="G8" s="66" t="s">
        <v>24</v>
      </c>
      <c r="H8" s="67" t="s">
        <v>25</v>
      </c>
      <c r="I8" s="67" t="s">
        <v>26</v>
      </c>
      <c r="J8" s="67" t="s">
        <v>27</v>
      </c>
      <c r="K8" s="67" t="s">
        <v>28</v>
      </c>
      <c r="L8" s="67" t="s">
        <v>29</v>
      </c>
      <c r="M8" s="67" t="s">
        <v>30</v>
      </c>
      <c r="N8" s="67" t="s">
        <v>31</v>
      </c>
      <c r="O8" s="67" t="s">
        <v>32</v>
      </c>
      <c r="P8" s="67" t="s">
        <v>33</v>
      </c>
      <c r="Q8" s="67" t="s">
        <v>34</v>
      </c>
      <c r="R8" s="67" t="s">
        <v>35</v>
      </c>
      <c r="S8" s="67" t="s">
        <v>36</v>
      </c>
      <c r="T8" s="76" t="s">
        <v>37</v>
      </c>
    </row>
    <row r="9" spans="1:20" ht="26.25">
      <c r="A9" s="135">
        <v>1</v>
      </c>
      <c r="B9" s="136" t="s">
        <v>159</v>
      </c>
      <c r="C9" s="137">
        <v>632100</v>
      </c>
      <c r="D9" s="137">
        <v>632101483.87116027</v>
      </c>
      <c r="E9" s="137">
        <v>636822217</v>
      </c>
      <c r="F9" s="138">
        <v>1</v>
      </c>
      <c r="G9" s="137">
        <v>250115311.21999997</v>
      </c>
      <c r="H9" s="137">
        <v>16223014.76</v>
      </c>
      <c r="I9" s="137">
        <v>370483890.67000002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2">
        <f>SUM(G9:K9,N9:S9)</f>
        <v>636822216.64999998</v>
      </c>
    </row>
    <row r="10" spans="1:20" ht="25.5">
      <c r="A10" s="135">
        <v>2</v>
      </c>
      <c r="B10" s="139" t="s">
        <v>160</v>
      </c>
      <c r="C10" s="137">
        <v>203155</v>
      </c>
      <c r="D10" s="137">
        <v>203154844.78218466</v>
      </c>
      <c r="E10" s="137">
        <v>193454615</v>
      </c>
      <c r="F10" s="138"/>
      <c r="G10" s="137"/>
      <c r="H10" s="137">
        <v>193454615.25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2">
        <f>SUM(G10:K10,N10:S10)</f>
        <v>193454615.25</v>
      </c>
    </row>
    <row r="11" spans="1:20" ht="26.25">
      <c r="A11" s="135">
        <v>3</v>
      </c>
      <c r="B11" s="136" t="s">
        <v>161</v>
      </c>
      <c r="C11" s="137">
        <v>1606159</v>
      </c>
      <c r="D11" s="137">
        <v>1606158746.1669679</v>
      </c>
      <c r="E11" s="140">
        <v>1564467892</v>
      </c>
      <c r="F11" s="138">
        <v>2</v>
      </c>
      <c r="G11" s="137"/>
      <c r="H11" s="137"/>
      <c r="I11" s="137"/>
      <c r="J11" s="137"/>
      <c r="K11" s="137"/>
      <c r="L11" s="137">
        <v>1672980140.4899893</v>
      </c>
      <c r="M11" s="137">
        <v>-117613974.60000025</v>
      </c>
      <c r="N11" s="137">
        <v>1555366165.8899891</v>
      </c>
      <c r="O11" s="137">
        <v>9101726</v>
      </c>
      <c r="P11" s="137"/>
      <c r="Q11" s="137"/>
      <c r="R11" s="137"/>
      <c r="S11" s="137"/>
      <c r="T11" s="132">
        <f t="shared" ref="T11:T18" si="0">SUM(G11:K11,N11:S11)</f>
        <v>1564467891.8899891</v>
      </c>
    </row>
    <row r="12" spans="1:20" ht="26.25">
      <c r="A12" s="135">
        <v>4</v>
      </c>
      <c r="B12" s="136" t="s">
        <v>28</v>
      </c>
      <c r="C12" s="137">
        <v>271192</v>
      </c>
      <c r="D12" s="137">
        <v>271192064.24959743</v>
      </c>
      <c r="E12" s="140">
        <v>265217811</v>
      </c>
      <c r="F12" s="138"/>
      <c r="G12" s="137"/>
      <c r="H12" s="137"/>
      <c r="I12" s="137"/>
      <c r="J12" s="137"/>
      <c r="K12" s="137">
        <v>265217811.13999999</v>
      </c>
      <c r="L12" s="137"/>
      <c r="M12" s="137"/>
      <c r="N12" s="137"/>
      <c r="O12" s="137"/>
      <c r="P12" s="137"/>
      <c r="Q12" s="137"/>
      <c r="R12" s="137"/>
      <c r="S12" s="137"/>
      <c r="T12" s="132">
        <f t="shared" si="0"/>
        <v>265217811.13999999</v>
      </c>
    </row>
    <row r="13" spans="1:20">
      <c r="A13" s="135">
        <v>5</v>
      </c>
      <c r="B13" s="141" t="s">
        <v>162</v>
      </c>
      <c r="C13" s="137">
        <v>157026</v>
      </c>
      <c r="D13" s="137">
        <v>156833846.2100912</v>
      </c>
      <c r="E13" s="140">
        <v>151621663</v>
      </c>
      <c r="F13" s="138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>
        <v>151621663</v>
      </c>
      <c r="S13" s="137"/>
      <c r="T13" s="132">
        <f t="shared" si="0"/>
        <v>151621663</v>
      </c>
    </row>
    <row r="14" spans="1:20">
      <c r="A14" s="135">
        <v>6</v>
      </c>
      <c r="B14" s="141" t="s">
        <v>163</v>
      </c>
      <c r="C14" s="137">
        <v>52338</v>
      </c>
      <c r="D14" s="137">
        <v>52337531.560000002</v>
      </c>
      <c r="E14" s="140">
        <v>52348483</v>
      </c>
      <c r="F14" s="138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>
        <v>52348483</v>
      </c>
      <c r="S14" s="137"/>
      <c r="T14" s="132">
        <f t="shared" si="0"/>
        <v>52348483</v>
      </c>
    </row>
    <row r="15" spans="1:20">
      <c r="A15" s="135">
        <v>7</v>
      </c>
      <c r="B15" s="141" t="s">
        <v>164</v>
      </c>
      <c r="C15" s="137">
        <v>34419</v>
      </c>
      <c r="D15" s="137">
        <v>34419277</v>
      </c>
      <c r="E15" s="140">
        <v>34419279</v>
      </c>
      <c r="F15" s="138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>
        <v>34419279</v>
      </c>
      <c r="S15" s="137"/>
      <c r="T15" s="132">
        <f t="shared" si="0"/>
        <v>34419279</v>
      </c>
    </row>
    <row r="16" spans="1:20">
      <c r="A16" s="135">
        <v>8</v>
      </c>
      <c r="B16" s="136" t="s">
        <v>165</v>
      </c>
      <c r="C16" s="137">
        <v>7815</v>
      </c>
      <c r="D16" s="137">
        <v>7815048.799999997</v>
      </c>
      <c r="E16" s="140">
        <v>45090561</v>
      </c>
      <c r="F16" s="138">
        <v>3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>
        <v>45090561</v>
      </c>
      <c r="T16" s="132">
        <f t="shared" si="0"/>
        <v>45090561</v>
      </c>
    </row>
    <row r="17" spans="1:20" ht="26.25">
      <c r="A17" s="135">
        <v>9</v>
      </c>
      <c r="B17" s="136" t="s">
        <v>166</v>
      </c>
      <c r="C17" s="137">
        <v>5590</v>
      </c>
      <c r="D17" s="137">
        <v>5590315.8316354845</v>
      </c>
      <c r="E17" s="140">
        <v>9807303</v>
      </c>
      <c r="F17" s="138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>
        <v>9807303</v>
      </c>
      <c r="T17" s="132">
        <f t="shared" si="0"/>
        <v>9807303</v>
      </c>
    </row>
    <row r="18" spans="1:20">
      <c r="A18" s="135">
        <v>10</v>
      </c>
      <c r="B18" s="136" t="s">
        <v>36</v>
      </c>
      <c r="C18" s="137">
        <v>20906</v>
      </c>
      <c r="D18" s="137">
        <v>22061983.422921594</v>
      </c>
      <c r="E18" s="140">
        <v>28716538</v>
      </c>
      <c r="F18" s="138">
        <v>4</v>
      </c>
      <c r="G18" s="137"/>
      <c r="H18" s="137"/>
      <c r="I18" s="137"/>
      <c r="J18" s="137"/>
      <c r="K18" s="137"/>
      <c r="L18" s="137"/>
      <c r="M18" s="137"/>
      <c r="N18" s="137"/>
      <c r="O18" s="137">
        <v>26725856</v>
      </c>
      <c r="P18" s="137">
        <v>103192</v>
      </c>
      <c r="Q18" s="137">
        <v>106733.3</v>
      </c>
      <c r="R18" s="137"/>
      <c r="S18" s="137">
        <v>1780757</v>
      </c>
      <c r="T18" s="132">
        <f t="shared" si="0"/>
        <v>28716538.300000001</v>
      </c>
    </row>
    <row r="19" spans="1:20" ht="15.75" thickBot="1">
      <c r="A19" s="62"/>
      <c r="B19" s="104" t="s">
        <v>37</v>
      </c>
      <c r="C19" s="133">
        <f>SUM(C9:C18)</f>
        <v>2990700</v>
      </c>
      <c r="D19" s="133">
        <f>SUM(D9:D18)</f>
        <v>2991665141.8945584</v>
      </c>
      <c r="E19" s="133">
        <f>SUM(E9:E18)</f>
        <v>2981966362</v>
      </c>
      <c r="F19" s="133"/>
      <c r="G19" s="133">
        <f t="shared" ref="G19:T19" si="1">SUM(G9:G18)</f>
        <v>250115311.21999997</v>
      </c>
      <c r="H19" s="133">
        <f t="shared" si="1"/>
        <v>209677630.00999999</v>
      </c>
      <c r="I19" s="133">
        <f t="shared" si="1"/>
        <v>370483890.67000002</v>
      </c>
      <c r="J19" s="133">
        <f t="shared" si="1"/>
        <v>0</v>
      </c>
      <c r="K19" s="133">
        <f t="shared" si="1"/>
        <v>265217811.13999999</v>
      </c>
      <c r="L19" s="133">
        <f t="shared" si="1"/>
        <v>1672980140.4899893</v>
      </c>
      <c r="M19" s="133">
        <f t="shared" si="1"/>
        <v>-117613974.60000025</v>
      </c>
      <c r="N19" s="133">
        <f t="shared" si="1"/>
        <v>1555366165.8899891</v>
      </c>
      <c r="O19" s="133">
        <f t="shared" si="1"/>
        <v>35827582</v>
      </c>
      <c r="P19" s="133">
        <f t="shared" si="1"/>
        <v>103192</v>
      </c>
      <c r="Q19" s="133">
        <f t="shared" si="1"/>
        <v>106733.3</v>
      </c>
      <c r="R19" s="133">
        <f t="shared" si="1"/>
        <v>238389425</v>
      </c>
      <c r="S19" s="133">
        <f t="shared" si="1"/>
        <v>56678621</v>
      </c>
      <c r="T19" s="134">
        <f t="shared" si="1"/>
        <v>2981966362.2299891</v>
      </c>
    </row>
    <row r="20" spans="1:20" s="193" customFormat="1">
      <c r="A20" s="191" t="s">
        <v>187</v>
      </c>
      <c r="B20" s="45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</row>
    <row r="21" spans="1:20" s="193" customFormat="1">
      <c r="A21" s="191" t="s">
        <v>184</v>
      </c>
      <c r="B21" s="45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</row>
    <row r="22" spans="1:20" s="193" customFormat="1">
      <c r="A22" s="191" t="s">
        <v>185</v>
      </c>
      <c r="B22" s="45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</row>
    <row r="23" spans="1:20" s="193" customFormat="1" ht="15.75" thickBot="1">
      <c r="A23" s="191" t="s">
        <v>186</v>
      </c>
      <c r="B23" s="45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</row>
    <row r="24" spans="1:20" s="47" customFormat="1">
      <c r="A24" s="56"/>
      <c r="B24" s="63" t="s">
        <v>0</v>
      </c>
      <c r="C24" s="74" t="s">
        <v>1</v>
      </c>
      <c r="D24" s="75" t="s">
        <v>2</v>
      </c>
      <c r="E24" s="63" t="s">
        <v>3</v>
      </c>
      <c r="F24" s="63" t="s">
        <v>4</v>
      </c>
      <c r="G24" s="197" t="s">
        <v>5</v>
      </c>
      <c r="H24" s="197"/>
      <c r="I24" s="197"/>
      <c r="J24" s="197"/>
      <c r="K24" s="197"/>
      <c r="L24" s="197"/>
      <c r="M24" s="197"/>
      <c r="N24" s="197"/>
      <c r="O24" s="197"/>
      <c r="P24" s="198"/>
      <c r="Q24"/>
      <c r="R24"/>
      <c r="S24"/>
      <c r="T24"/>
    </row>
    <row r="25" spans="1:20" s="47" customFormat="1" ht="14.45" customHeight="1">
      <c r="A25" s="196"/>
      <c r="B25" s="204" t="s">
        <v>75</v>
      </c>
      <c r="C25" s="200" t="s">
        <v>74</v>
      </c>
      <c r="D25" s="200" t="s">
        <v>123</v>
      </c>
      <c r="E25" s="200" t="s">
        <v>70</v>
      </c>
      <c r="F25" s="200" t="s">
        <v>73</v>
      </c>
      <c r="G25" s="207" t="s">
        <v>72</v>
      </c>
      <c r="H25" s="207"/>
      <c r="I25" s="207"/>
      <c r="J25" s="207"/>
      <c r="K25" s="207"/>
      <c r="L25" s="207"/>
      <c r="M25" s="207"/>
      <c r="N25" s="207"/>
      <c r="O25" s="207"/>
      <c r="P25" s="208"/>
      <c r="Q25" s="3"/>
      <c r="R25" s="3"/>
      <c r="S25" s="3"/>
      <c r="T25" s="3"/>
    </row>
    <row r="26" spans="1:20" s="47" customFormat="1" ht="14.45" customHeight="1">
      <c r="A26" s="196"/>
      <c r="B26" s="205"/>
      <c r="C26" s="200"/>
      <c r="D26" s="200"/>
      <c r="E26" s="200"/>
      <c r="F26" s="200"/>
      <c r="G26" s="69">
        <v>13</v>
      </c>
      <c r="H26" s="70">
        <v>14</v>
      </c>
      <c r="I26" s="70">
        <v>15</v>
      </c>
      <c r="J26" s="70">
        <v>16</v>
      </c>
      <c r="K26" s="70">
        <v>17</v>
      </c>
      <c r="L26" s="70">
        <v>18</v>
      </c>
      <c r="M26" s="70">
        <v>19</v>
      </c>
      <c r="N26" s="70">
        <v>20</v>
      </c>
      <c r="O26" s="70">
        <v>21</v>
      </c>
      <c r="P26" s="78">
        <v>22</v>
      </c>
      <c r="Q26" s="3"/>
      <c r="R26" s="3"/>
      <c r="S26" s="3"/>
      <c r="T26" s="3"/>
    </row>
    <row r="27" spans="1:20" s="47" customFormat="1" ht="100.15" customHeight="1">
      <c r="A27" s="196"/>
      <c r="B27" s="206"/>
      <c r="C27" s="200"/>
      <c r="D27" s="200"/>
      <c r="E27" s="200"/>
      <c r="F27" s="200"/>
      <c r="G27" s="66" t="s">
        <v>38</v>
      </c>
      <c r="H27" s="67" t="s">
        <v>39</v>
      </c>
      <c r="I27" s="67" t="s">
        <v>40</v>
      </c>
      <c r="J27" s="67" t="s">
        <v>41</v>
      </c>
      <c r="K27" s="67" t="s">
        <v>42</v>
      </c>
      <c r="L27" s="67" t="s">
        <v>43</v>
      </c>
      <c r="M27" s="67" t="s">
        <v>44</v>
      </c>
      <c r="N27" s="67" t="s">
        <v>11</v>
      </c>
      <c r="O27" s="67" t="s">
        <v>45</v>
      </c>
      <c r="P27" s="76" t="s">
        <v>46</v>
      </c>
      <c r="Q27" s="3"/>
      <c r="R27" s="3"/>
      <c r="S27" s="3"/>
      <c r="T27" s="3"/>
    </row>
    <row r="28" spans="1:20">
      <c r="A28" s="22">
        <v>12</v>
      </c>
      <c r="B28" s="72" t="s">
        <v>167</v>
      </c>
      <c r="C28" s="143">
        <v>322749</v>
      </c>
      <c r="D28" s="138">
        <v>322748916.76999998</v>
      </c>
      <c r="E28" s="138">
        <v>330309433</v>
      </c>
      <c r="F28" s="138"/>
      <c r="G28" s="138">
        <v>17003331.059999999</v>
      </c>
      <c r="H28" s="138"/>
      <c r="I28" s="138"/>
      <c r="J28" s="138"/>
      <c r="K28" s="138"/>
      <c r="L28" s="138">
        <v>305113360.03822136</v>
      </c>
      <c r="M28" s="138">
        <v>12355.4</v>
      </c>
      <c r="N28" s="138">
        <v>8180386.7199999997</v>
      </c>
      <c r="O28" s="138"/>
      <c r="P28" s="142">
        <f t="shared" ref="P28:P33" si="2">SUM(G28:O28)</f>
        <v>330309433.21822137</v>
      </c>
    </row>
    <row r="29" spans="1:20">
      <c r="A29" s="22">
        <v>13</v>
      </c>
      <c r="B29" s="72" t="s">
        <v>168</v>
      </c>
      <c r="C29" s="143">
        <v>2173399</v>
      </c>
      <c r="D29" s="138">
        <v>2173356396.5</v>
      </c>
      <c r="E29" s="138">
        <v>2176935812</v>
      </c>
      <c r="F29" s="138"/>
      <c r="G29" s="138"/>
      <c r="H29" s="138">
        <v>1024440328.2932237</v>
      </c>
      <c r="I29" s="138">
        <v>296363211.58900499</v>
      </c>
      <c r="J29" s="138">
        <v>841715591.6477766</v>
      </c>
      <c r="K29" s="138"/>
      <c r="L29" s="138"/>
      <c r="M29" s="138">
        <v>11141148.24</v>
      </c>
      <c r="N29" s="138">
        <v>3275532.13</v>
      </c>
      <c r="O29" s="138"/>
      <c r="P29" s="142">
        <f t="shared" si="2"/>
        <v>2176935811.9000053</v>
      </c>
    </row>
    <row r="30" spans="1:20">
      <c r="A30" s="22">
        <v>14</v>
      </c>
      <c r="B30" s="72" t="s">
        <v>169</v>
      </c>
      <c r="C30" s="143">
        <v>391</v>
      </c>
      <c r="D30" s="138">
        <v>391165</v>
      </c>
      <c r="E30" s="138">
        <v>11767170</v>
      </c>
      <c r="F30" s="138">
        <v>1</v>
      </c>
      <c r="G30" s="138"/>
      <c r="H30" s="138"/>
      <c r="I30" s="138"/>
      <c r="J30" s="138"/>
      <c r="K30" s="138"/>
      <c r="L30" s="138"/>
      <c r="M30" s="138"/>
      <c r="N30" s="138">
        <v>11767170.129999999</v>
      </c>
      <c r="O30" s="138"/>
      <c r="P30" s="142">
        <f t="shared" si="2"/>
        <v>11767170.129999999</v>
      </c>
    </row>
    <row r="31" spans="1:20" ht="39">
      <c r="A31" s="22">
        <v>15</v>
      </c>
      <c r="B31" s="23" t="s">
        <v>170</v>
      </c>
      <c r="C31" s="143">
        <v>0</v>
      </c>
      <c r="D31" s="138">
        <v>0</v>
      </c>
      <c r="E31" s="138">
        <v>6431635</v>
      </c>
      <c r="F31" s="138">
        <v>1</v>
      </c>
      <c r="G31" s="138"/>
      <c r="H31" s="138"/>
      <c r="I31" s="138"/>
      <c r="J31" s="138"/>
      <c r="K31" s="138"/>
      <c r="L31" s="138"/>
      <c r="M31" s="138">
        <v>1219230.3899999987</v>
      </c>
      <c r="N31" s="138">
        <v>5212404.42</v>
      </c>
      <c r="O31" s="138"/>
      <c r="P31" s="142">
        <f t="shared" si="2"/>
        <v>6431634.8099999987</v>
      </c>
    </row>
    <row r="32" spans="1:20">
      <c r="A32" s="22">
        <v>16</v>
      </c>
      <c r="B32" s="23" t="s">
        <v>11</v>
      </c>
      <c r="C32" s="143">
        <v>69343</v>
      </c>
      <c r="D32" s="138">
        <v>69360946.787350714</v>
      </c>
      <c r="E32" s="138">
        <v>57926338</v>
      </c>
      <c r="F32" s="138"/>
      <c r="G32" s="138"/>
      <c r="H32" s="138"/>
      <c r="I32" s="138"/>
      <c r="J32" s="138"/>
      <c r="K32" s="138"/>
      <c r="L32" s="138"/>
      <c r="M32" s="138"/>
      <c r="N32" s="138">
        <v>57926338.074599989</v>
      </c>
      <c r="O32" s="138"/>
      <c r="P32" s="142">
        <f t="shared" si="2"/>
        <v>57926338.074599989</v>
      </c>
    </row>
    <row r="33" spans="1:20">
      <c r="A33" s="22">
        <v>17</v>
      </c>
      <c r="B33" s="23" t="s">
        <v>171</v>
      </c>
      <c r="C33" s="143">
        <v>113572</v>
      </c>
      <c r="D33" s="138">
        <v>113572420</v>
      </c>
      <c r="E33" s="138">
        <v>113132914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113132914</v>
      </c>
      <c r="P33" s="142">
        <f t="shared" si="2"/>
        <v>113132914</v>
      </c>
    </row>
    <row r="34" spans="1:20" ht="15.75" thickBot="1">
      <c r="A34" s="62"/>
      <c r="B34" s="105" t="s">
        <v>46</v>
      </c>
      <c r="C34" s="133">
        <f>SUM(C28:C33)</f>
        <v>2679454</v>
      </c>
      <c r="D34" s="133">
        <f>SUM(D28:D33)</f>
        <v>2679429845.0573506</v>
      </c>
      <c r="E34" s="133">
        <f>SUM(E28:E33)</f>
        <v>2696503302</v>
      </c>
      <c r="F34" s="133"/>
      <c r="G34" s="133">
        <f t="shared" ref="G34:P34" si="3">SUM(G28:G33)</f>
        <v>17003331.059999999</v>
      </c>
      <c r="H34" s="133">
        <f t="shared" si="3"/>
        <v>1024440328.2932237</v>
      </c>
      <c r="I34" s="133">
        <f t="shared" si="3"/>
        <v>296363211.58900499</v>
      </c>
      <c r="J34" s="133">
        <f t="shared" si="3"/>
        <v>841715591.6477766</v>
      </c>
      <c r="K34" s="133">
        <f t="shared" si="3"/>
        <v>0</v>
      </c>
      <c r="L34" s="133">
        <f t="shared" si="3"/>
        <v>305113360.03822136</v>
      </c>
      <c r="M34" s="133">
        <f t="shared" si="3"/>
        <v>12372734.029999999</v>
      </c>
      <c r="N34" s="133">
        <f t="shared" si="3"/>
        <v>86361831.474599987</v>
      </c>
      <c r="O34" s="133">
        <f t="shared" si="3"/>
        <v>113132914</v>
      </c>
      <c r="P34" s="134">
        <f t="shared" si="3"/>
        <v>2696503302.1328268</v>
      </c>
    </row>
    <row r="35" spans="1:20" s="193" customFormat="1" ht="15.75" thickBot="1">
      <c r="A35" s="191" t="s">
        <v>188</v>
      </c>
      <c r="B35" s="45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26"/>
      <c r="R35" s="126"/>
      <c r="S35" s="126"/>
      <c r="T35" s="126"/>
    </row>
    <row r="36" spans="1:20" s="47" customFormat="1">
      <c r="A36" s="56"/>
      <c r="B36" s="63" t="s">
        <v>0</v>
      </c>
      <c r="C36" s="74" t="s">
        <v>1</v>
      </c>
      <c r="D36" s="75" t="s">
        <v>2</v>
      </c>
      <c r="E36" s="63" t="s">
        <v>3</v>
      </c>
      <c r="F36" s="63" t="s">
        <v>4</v>
      </c>
      <c r="G36" s="197" t="s">
        <v>5</v>
      </c>
      <c r="H36" s="197"/>
      <c r="I36" s="197"/>
      <c r="J36" s="197"/>
      <c r="K36" s="197"/>
      <c r="L36" s="197"/>
      <c r="M36" s="197"/>
      <c r="N36" s="198"/>
      <c r="O36"/>
      <c r="P36"/>
      <c r="Q36"/>
      <c r="R36"/>
      <c r="S36"/>
      <c r="T36"/>
    </row>
    <row r="37" spans="1:20" s="47" customFormat="1" ht="40.15" customHeight="1">
      <c r="A37" s="196"/>
      <c r="B37" s="204" t="s">
        <v>134</v>
      </c>
      <c r="C37" s="200" t="s">
        <v>74</v>
      </c>
      <c r="D37" s="200" t="s">
        <v>123</v>
      </c>
      <c r="E37" s="200" t="s">
        <v>70</v>
      </c>
      <c r="F37" s="200" t="s">
        <v>73</v>
      </c>
      <c r="G37" s="209" t="s">
        <v>72</v>
      </c>
      <c r="H37" s="210"/>
      <c r="I37" s="210"/>
      <c r="J37" s="210"/>
      <c r="K37" s="210"/>
      <c r="L37" s="210"/>
      <c r="M37" s="210"/>
      <c r="N37" s="211"/>
      <c r="O37"/>
      <c r="P37"/>
      <c r="Q37"/>
      <c r="R37"/>
      <c r="S37"/>
      <c r="T37"/>
    </row>
    <row r="38" spans="1:20" s="47" customFormat="1" ht="13.9" customHeight="1">
      <c r="A38" s="196"/>
      <c r="B38" s="205"/>
      <c r="C38" s="200"/>
      <c r="D38" s="200"/>
      <c r="E38" s="200"/>
      <c r="F38" s="200"/>
      <c r="G38" s="21">
        <v>23</v>
      </c>
      <c r="H38" s="21">
        <v>24</v>
      </c>
      <c r="I38" s="21">
        <v>25</v>
      </c>
      <c r="J38" s="21">
        <v>26</v>
      </c>
      <c r="K38" s="21">
        <v>27</v>
      </c>
      <c r="L38" s="21">
        <v>28</v>
      </c>
      <c r="M38" s="21">
        <v>29</v>
      </c>
      <c r="N38" s="77">
        <v>30</v>
      </c>
      <c r="O38" s="3"/>
      <c r="P38" s="71"/>
      <c r="Q38" s="71"/>
      <c r="R38" s="71"/>
      <c r="S38" s="3"/>
      <c r="T38" s="3"/>
    </row>
    <row r="39" spans="1:20" s="47" customFormat="1" ht="102" customHeight="1">
      <c r="A39" s="196"/>
      <c r="B39" s="206"/>
      <c r="C39" s="200"/>
      <c r="D39" s="200"/>
      <c r="E39" s="200"/>
      <c r="F39" s="200"/>
      <c r="G39" s="67" t="s">
        <v>47</v>
      </c>
      <c r="H39" s="67" t="s">
        <v>48</v>
      </c>
      <c r="I39" s="67" t="s">
        <v>49</v>
      </c>
      <c r="J39" s="67" t="s">
        <v>50</v>
      </c>
      <c r="K39" s="67" t="s">
        <v>51</v>
      </c>
      <c r="L39" s="67" t="s">
        <v>52</v>
      </c>
      <c r="M39" s="67" t="s">
        <v>6</v>
      </c>
      <c r="N39" s="76" t="s">
        <v>53</v>
      </c>
      <c r="O39" s="3"/>
      <c r="P39" s="71"/>
      <c r="Q39" s="71"/>
      <c r="R39" s="71"/>
      <c r="S39" s="3"/>
      <c r="T39" s="3"/>
    </row>
    <row r="40" spans="1:20">
      <c r="A40" s="22">
        <v>21</v>
      </c>
      <c r="B40" s="73" t="s">
        <v>172</v>
      </c>
      <c r="C40" s="144">
        <v>54629</v>
      </c>
      <c r="D40" s="145">
        <v>54628743</v>
      </c>
      <c r="E40" s="145">
        <v>54628743</v>
      </c>
      <c r="F40" s="145"/>
      <c r="G40" s="138">
        <v>54628743</v>
      </c>
      <c r="H40" s="138"/>
      <c r="I40" s="138"/>
      <c r="J40" s="138"/>
      <c r="K40" s="138"/>
      <c r="L40" s="138"/>
      <c r="M40" s="138"/>
      <c r="N40" s="142">
        <f t="shared" ref="N40:N45" si="4">SUM(G40:M40)</f>
        <v>54628743</v>
      </c>
    </row>
    <row r="41" spans="1:20">
      <c r="A41" s="22">
        <v>22</v>
      </c>
      <c r="B41" s="73" t="s">
        <v>173</v>
      </c>
      <c r="C41" s="144">
        <v>36851</v>
      </c>
      <c r="D41" s="145">
        <v>35557784.999555558</v>
      </c>
      <c r="E41" s="145">
        <v>35132256</v>
      </c>
      <c r="F41" s="145"/>
      <c r="G41" s="138"/>
      <c r="H41" s="138"/>
      <c r="I41" s="138"/>
      <c r="J41" s="138">
        <v>35132256.079999998</v>
      </c>
      <c r="K41" s="138"/>
      <c r="L41" s="138"/>
      <c r="M41" s="138"/>
      <c r="N41" s="142">
        <f t="shared" si="4"/>
        <v>35132256.079999998</v>
      </c>
    </row>
    <row r="42" spans="1:20">
      <c r="A42" s="22">
        <v>23</v>
      </c>
      <c r="B42" s="73" t="s">
        <v>174</v>
      </c>
      <c r="C42" s="144">
        <v>-10138</v>
      </c>
      <c r="D42" s="145">
        <v>-10138283</v>
      </c>
      <c r="E42" s="145">
        <v>-10138283</v>
      </c>
      <c r="F42" s="145"/>
      <c r="G42" s="138"/>
      <c r="H42" s="138"/>
      <c r="I42" s="138">
        <v>-10138283</v>
      </c>
      <c r="J42" s="138"/>
      <c r="K42" s="138"/>
      <c r="L42" s="138"/>
      <c r="M42" s="138"/>
      <c r="N42" s="142">
        <f t="shared" si="4"/>
        <v>-10138283</v>
      </c>
    </row>
    <row r="43" spans="1:20">
      <c r="A43" s="22">
        <v>24</v>
      </c>
      <c r="B43" s="5" t="s">
        <v>175</v>
      </c>
      <c r="C43" s="143">
        <v>4565</v>
      </c>
      <c r="D43" s="138">
        <v>4565384</v>
      </c>
      <c r="E43" s="138">
        <v>4565384</v>
      </c>
      <c r="F43" s="138"/>
      <c r="G43" s="138"/>
      <c r="H43" s="138">
        <v>61390.64</v>
      </c>
      <c r="I43" s="138">
        <v>-15736.8</v>
      </c>
      <c r="J43" s="138">
        <v>4519730.16</v>
      </c>
      <c r="K43" s="138"/>
      <c r="L43" s="138"/>
      <c r="M43" s="138"/>
      <c r="N43" s="142">
        <f t="shared" si="4"/>
        <v>4565384</v>
      </c>
    </row>
    <row r="44" spans="1:20">
      <c r="A44" s="22">
        <v>25</v>
      </c>
      <c r="B44" s="5" t="s">
        <v>176</v>
      </c>
      <c r="C44" s="143">
        <v>202737</v>
      </c>
      <c r="D44" s="138">
        <v>205020125.54237249</v>
      </c>
      <c r="E44" s="138">
        <v>172201012</v>
      </c>
      <c r="F44" s="138">
        <v>1</v>
      </c>
      <c r="G44" s="138"/>
      <c r="H44" s="138"/>
      <c r="I44" s="138"/>
      <c r="J44" s="138"/>
      <c r="K44" s="138">
        <v>1694028</v>
      </c>
      <c r="L44" s="138">
        <v>170506983.91999996</v>
      </c>
      <c r="M44" s="138"/>
      <c r="N44" s="142">
        <f t="shared" si="4"/>
        <v>172201011.91999996</v>
      </c>
    </row>
    <row r="45" spans="1:20">
      <c r="A45" s="22">
        <v>26</v>
      </c>
      <c r="B45" s="5" t="s">
        <v>177</v>
      </c>
      <c r="C45" s="143">
        <v>22602</v>
      </c>
      <c r="D45" s="138">
        <v>22601542.404415369</v>
      </c>
      <c r="E45" s="138">
        <v>29073948</v>
      </c>
      <c r="F45" s="138"/>
      <c r="G45" s="138"/>
      <c r="H45" s="138"/>
      <c r="I45" s="138"/>
      <c r="J45" s="138"/>
      <c r="K45" s="138"/>
      <c r="L45" s="138"/>
      <c r="M45" s="138">
        <v>29073948</v>
      </c>
      <c r="N45" s="142">
        <f t="shared" si="4"/>
        <v>29073948</v>
      </c>
    </row>
    <row r="46" spans="1:20" ht="15.75" thickBot="1">
      <c r="A46" s="62"/>
      <c r="B46" s="105" t="s">
        <v>71</v>
      </c>
      <c r="C46" s="133">
        <f>SUM(C40:C45)</f>
        <v>311246</v>
      </c>
      <c r="D46" s="133">
        <f>SUM(D40:D45)</f>
        <v>312235296.94634342</v>
      </c>
      <c r="E46" s="133">
        <f>SUM(E40:E45)</f>
        <v>285463060</v>
      </c>
      <c r="F46" s="133"/>
      <c r="G46" s="133">
        <f t="shared" ref="G46:N46" si="5">SUM(G40:G45)</f>
        <v>54628743</v>
      </c>
      <c r="H46" s="133">
        <f t="shared" si="5"/>
        <v>61390.64</v>
      </c>
      <c r="I46" s="133">
        <f t="shared" si="5"/>
        <v>-10154019.800000001</v>
      </c>
      <c r="J46" s="133">
        <f t="shared" si="5"/>
        <v>39651986.239999995</v>
      </c>
      <c r="K46" s="133">
        <f t="shared" si="5"/>
        <v>1694028</v>
      </c>
      <c r="L46" s="133">
        <f t="shared" si="5"/>
        <v>170506983.91999996</v>
      </c>
      <c r="M46" s="133">
        <f t="shared" si="5"/>
        <v>29073948</v>
      </c>
      <c r="N46" s="134">
        <f t="shared" si="5"/>
        <v>285463059.99999994</v>
      </c>
    </row>
    <row r="47" spans="1:20">
      <c r="A47" s="190" t="s">
        <v>189</v>
      </c>
    </row>
    <row r="49" spans="1:20" s="4" customForma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4" customForma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4" customForma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6" spans="1:20">
      <c r="P56" s="46"/>
    </row>
  </sheetData>
  <mergeCells count="24">
    <mergeCell ref="G25:P25"/>
    <mergeCell ref="G36:N36"/>
    <mergeCell ref="B37:B39"/>
    <mergeCell ref="C37:C39"/>
    <mergeCell ref="D37:D39"/>
    <mergeCell ref="E37:E39"/>
    <mergeCell ref="F37:F39"/>
    <mergeCell ref="G37:N37"/>
    <mergeCell ref="A6:A8"/>
    <mergeCell ref="A25:A27"/>
    <mergeCell ref="A37:A39"/>
    <mergeCell ref="G24:P24"/>
    <mergeCell ref="G5:T5"/>
    <mergeCell ref="B6:B8"/>
    <mergeCell ref="C6:C8"/>
    <mergeCell ref="D6:D8"/>
    <mergeCell ref="E6:E8"/>
    <mergeCell ref="F6:F8"/>
    <mergeCell ref="G6:T6"/>
    <mergeCell ref="B25:B27"/>
    <mergeCell ref="C25:C27"/>
    <mergeCell ref="D25:D27"/>
    <mergeCell ref="E25:E27"/>
    <mergeCell ref="F25:F27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9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2" sqref="B12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32.5703125" style="3" bestFit="1" customWidth="1"/>
  </cols>
  <sheetData>
    <row r="1" spans="1:8" ht="15.75">
      <c r="A1" s="7" t="s">
        <v>54</v>
      </c>
      <c r="B1" s="126" t="s">
        <v>190</v>
      </c>
    </row>
    <row r="2" spans="1:8" ht="15.75">
      <c r="A2" s="10" t="s">
        <v>55</v>
      </c>
      <c r="B2" s="194">
        <v>44196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28" t="s">
        <v>142</v>
      </c>
      <c r="B4" s="16" t="s">
        <v>86</v>
      </c>
    </row>
    <row r="5" spans="1:8" ht="14.45" customHeight="1">
      <c r="A5" s="217"/>
      <c r="B5" s="212" t="s">
        <v>85</v>
      </c>
      <c r="C5" s="214" t="s">
        <v>119</v>
      </c>
      <c r="D5" s="212" t="s">
        <v>84</v>
      </c>
      <c r="E5" s="212"/>
      <c r="F5" s="212"/>
      <c r="G5" s="212"/>
      <c r="H5" s="215" t="s">
        <v>83</v>
      </c>
    </row>
    <row r="6" spans="1:8" ht="38.25">
      <c r="A6" s="218"/>
      <c r="B6" s="213"/>
      <c r="C6" s="204"/>
      <c r="D6" s="14" t="s">
        <v>82</v>
      </c>
      <c r="E6" s="14" t="s">
        <v>81</v>
      </c>
      <c r="F6" s="14" t="s">
        <v>80</v>
      </c>
      <c r="G6" s="14" t="s">
        <v>79</v>
      </c>
      <c r="H6" s="216"/>
    </row>
    <row r="7" spans="1:8" ht="15.75">
      <c r="A7" s="79">
        <v>1</v>
      </c>
      <c r="B7" s="48" t="s">
        <v>178</v>
      </c>
      <c r="C7" s="41" t="s">
        <v>179</v>
      </c>
      <c r="D7" s="5"/>
      <c r="E7" s="5" t="s">
        <v>180</v>
      </c>
      <c r="F7" s="5"/>
      <c r="G7" s="41"/>
      <c r="H7" s="40" t="s">
        <v>181</v>
      </c>
    </row>
    <row r="8" spans="1:8" ht="15.75">
      <c r="A8" s="80">
        <v>2</v>
      </c>
      <c r="B8" s="48" t="s">
        <v>182</v>
      </c>
      <c r="C8" s="41" t="s">
        <v>78</v>
      </c>
      <c r="D8" s="5" t="s">
        <v>180</v>
      </c>
      <c r="E8" s="5"/>
      <c r="F8" s="41"/>
      <c r="G8" s="5"/>
      <c r="H8" s="40" t="s">
        <v>183</v>
      </c>
    </row>
    <row r="9" spans="1:8" ht="15.75">
      <c r="A9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D5" sqref="D5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6" t="s">
        <v>54</v>
      </c>
      <c r="B1" s="126" t="s">
        <v>190</v>
      </c>
    </row>
    <row r="2" spans="1:12" ht="15">
      <c r="A2" s="126" t="s">
        <v>55</v>
      </c>
      <c r="B2" s="194">
        <v>44196</v>
      </c>
    </row>
    <row r="3" spans="1:12">
      <c r="A3" s="71"/>
      <c r="B3" s="126"/>
    </row>
    <row r="4" spans="1:12" ht="13.5" thickBot="1">
      <c r="A4" s="127" t="s">
        <v>143</v>
      </c>
      <c r="B4" s="49" t="s">
        <v>128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5"/>
      <c r="B5" s="61"/>
      <c r="C5" s="64">
        <v>2020</v>
      </c>
      <c r="D5" s="64">
        <v>2019</v>
      </c>
      <c r="E5" s="65">
        <v>2018</v>
      </c>
      <c r="F5" s="8"/>
    </row>
    <row r="6" spans="1:12">
      <c r="A6" s="22">
        <v>1</v>
      </c>
      <c r="B6" s="5" t="s">
        <v>10</v>
      </c>
      <c r="C6" s="138">
        <v>5882866.1799999997</v>
      </c>
      <c r="D6" s="138">
        <v>1951554.16</v>
      </c>
      <c r="E6" s="146">
        <v>2160766.15</v>
      </c>
      <c r="F6" s="8"/>
    </row>
    <row r="7" spans="1:12">
      <c r="A7" s="22">
        <v>2</v>
      </c>
      <c r="B7" s="27" t="s">
        <v>110</v>
      </c>
      <c r="C7" s="138">
        <v>4601924.6399999997</v>
      </c>
      <c r="D7" s="138">
        <v>783896.8</v>
      </c>
      <c r="E7" s="146">
        <v>1100856.49</v>
      </c>
      <c r="F7" s="8"/>
    </row>
    <row r="8" spans="1:12">
      <c r="A8" s="22">
        <v>3</v>
      </c>
      <c r="B8" s="5" t="s">
        <v>124</v>
      </c>
      <c r="C8" s="138">
        <v>41</v>
      </c>
      <c r="D8" s="138">
        <v>25</v>
      </c>
      <c r="E8" s="146">
        <v>24</v>
      </c>
    </row>
    <row r="9" spans="1:12" ht="13.5" thickBot="1">
      <c r="A9" s="62">
        <v>4</v>
      </c>
      <c r="B9" s="59" t="s">
        <v>103</v>
      </c>
      <c r="C9" s="147">
        <v>3959268.95</v>
      </c>
      <c r="D9" s="147">
        <v>415333.67</v>
      </c>
      <c r="E9" s="148">
        <v>749113.53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E6" sqref="E6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4.5703125" style="3" bestFit="1" customWidth="1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54</v>
      </c>
      <c r="B1" s="126" t="s">
        <v>190</v>
      </c>
    </row>
    <row r="2" spans="1:8" ht="15">
      <c r="A2" s="8" t="s">
        <v>55</v>
      </c>
      <c r="B2" s="194">
        <v>44196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7" t="s">
        <v>144</v>
      </c>
      <c r="B4" s="50" t="s">
        <v>111</v>
      </c>
      <c r="F4" s="8"/>
      <c r="G4" s="8"/>
      <c r="H4" s="8"/>
    </row>
    <row r="5" spans="1:8">
      <c r="A5" s="81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6"/>
      <c r="B6" s="23"/>
      <c r="C6" s="96">
        <v>2020</v>
      </c>
      <c r="D6" s="96">
        <v>2019</v>
      </c>
      <c r="E6" s="96">
        <v>2018</v>
      </c>
      <c r="F6" s="70" t="s">
        <v>120</v>
      </c>
      <c r="G6" s="108" t="s">
        <v>121</v>
      </c>
      <c r="H6" s="107"/>
    </row>
    <row r="7" spans="1:8">
      <c r="A7" s="82">
        <v>1</v>
      </c>
      <c r="B7" s="5" t="s">
        <v>56</v>
      </c>
      <c r="C7" s="183">
        <v>154248374.55999997</v>
      </c>
      <c r="D7" s="183">
        <v>162385086</v>
      </c>
      <c r="E7" s="183">
        <v>177152729</v>
      </c>
      <c r="F7" s="219"/>
      <c r="G7" s="220"/>
      <c r="H7" s="8"/>
    </row>
    <row r="8" spans="1:8">
      <c r="A8" s="82">
        <v>2</v>
      </c>
      <c r="B8" s="51" t="s">
        <v>12</v>
      </c>
      <c r="C8" s="183">
        <v>35801278.420000002</v>
      </c>
      <c r="D8" s="183">
        <v>36180872</v>
      </c>
      <c r="E8" s="183">
        <v>45786594</v>
      </c>
      <c r="F8" s="221"/>
      <c r="G8" s="222"/>
    </row>
    <row r="9" spans="1:8">
      <c r="A9" s="82">
        <v>3</v>
      </c>
      <c r="B9" s="52" t="s">
        <v>125</v>
      </c>
      <c r="C9" s="183">
        <v>122213.6</v>
      </c>
      <c r="D9" s="183">
        <v>315197</v>
      </c>
      <c r="E9" s="183">
        <v>183487</v>
      </c>
      <c r="F9" s="223"/>
      <c r="G9" s="224"/>
    </row>
    <row r="10" spans="1:8" ht="13.5" thickBot="1">
      <c r="A10" s="83">
        <v>4</v>
      </c>
      <c r="B10" s="84" t="s">
        <v>57</v>
      </c>
      <c r="C10" s="147">
        <f>C7+C8-C9</f>
        <v>189927439.37999997</v>
      </c>
      <c r="D10" s="147">
        <f>D7+D8-D9</f>
        <v>198250761</v>
      </c>
      <c r="E10" s="147">
        <f>E7+E8-E9</f>
        <v>222755836</v>
      </c>
      <c r="F10" s="149">
        <f>SUMIF(C10:E10, "&gt;=0",C10:E10)/3</f>
        <v>203644678.79333332</v>
      </c>
      <c r="G10" s="150">
        <f>F10*15%/8%</f>
        <v>381833772.73749995</v>
      </c>
    </row>
    <row r="11" spans="1:8">
      <c r="A11" s="24"/>
      <c r="B11" s="8"/>
      <c r="C11" s="8"/>
      <c r="D11" s="8"/>
      <c r="E11" s="8"/>
      <c r="F11" s="167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="80" zoomScaleNormal="80" workbookViewId="0">
      <selection activeCell="D24" sqref="D24"/>
    </sheetView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54</v>
      </c>
      <c r="B1" s="126" t="s">
        <v>190</v>
      </c>
    </row>
    <row r="2" spans="1:9" ht="15">
      <c r="A2" s="2" t="s">
        <v>55</v>
      </c>
      <c r="B2" s="194">
        <v>44196</v>
      </c>
    </row>
    <row r="3" spans="1:9">
      <c r="A3" s="2"/>
    </row>
    <row r="4" spans="1:9" ht="13.5" thickBot="1">
      <c r="A4" s="127" t="s">
        <v>145</v>
      </c>
      <c r="B4" s="30" t="s">
        <v>153</v>
      </c>
      <c r="D4" s="13"/>
      <c r="E4" s="13"/>
      <c r="F4" s="13"/>
    </row>
    <row r="5" spans="1:9" s="9" customFormat="1" ht="16.5" customHeight="1">
      <c r="A5" s="85"/>
      <c r="B5" s="86"/>
      <c r="C5" s="86"/>
      <c r="D5" s="94" t="s">
        <v>136</v>
      </c>
      <c r="E5" s="94" t="s">
        <v>137</v>
      </c>
      <c r="F5" s="95" t="s">
        <v>104</v>
      </c>
    </row>
    <row r="6" spans="1:9" ht="15" customHeight="1">
      <c r="A6" s="87">
        <v>1</v>
      </c>
      <c r="B6" s="225" t="s">
        <v>18</v>
      </c>
      <c r="C6" s="17" t="s">
        <v>15</v>
      </c>
      <c r="D6" s="173">
        <v>7</v>
      </c>
      <c r="E6" s="173">
        <v>4</v>
      </c>
      <c r="F6" s="174">
        <v>18</v>
      </c>
    </row>
    <row r="7" spans="1:9" ht="15" customHeight="1">
      <c r="A7" s="87">
        <v>2</v>
      </c>
      <c r="B7" s="225"/>
      <c r="C7" s="17" t="s">
        <v>109</v>
      </c>
      <c r="D7" s="175">
        <v>2818991</v>
      </c>
      <c r="E7" s="175">
        <v>723214</v>
      </c>
      <c r="F7" s="176">
        <v>1870837</v>
      </c>
    </row>
    <row r="8" spans="1:9" ht="15" customHeight="1">
      <c r="A8" s="87">
        <v>3</v>
      </c>
      <c r="B8" s="225"/>
      <c r="C8" s="31" t="s">
        <v>105</v>
      </c>
      <c r="D8" s="173">
        <v>2818991</v>
      </c>
      <c r="E8" s="173">
        <v>723214</v>
      </c>
      <c r="F8" s="174">
        <v>1870837</v>
      </c>
      <c r="G8" s="8"/>
      <c r="H8" s="8"/>
    </row>
    <row r="9" spans="1:9" ht="15" customHeight="1">
      <c r="A9" s="88">
        <v>4</v>
      </c>
      <c r="B9" s="225"/>
      <c r="C9" s="32" t="s">
        <v>16</v>
      </c>
      <c r="D9" s="173">
        <v>0</v>
      </c>
      <c r="E9" s="173">
        <v>0</v>
      </c>
      <c r="F9" s="174">
        <v>0</v>
      </c>
      <c r="G9" s="8"/>
      <c r="H9" s="8"/>
    </row>
    <row r="10" spans="1:9" ht="30" customHeight="1">
      <c r="A10" s="88">
        <v>5</v>
      </c>
      <c r="B10" s="225"/>
      <c r="C10" s="31" t="s">
        <v>17</v>
      </c>
      <c r="D10" s="173">
        <v>0</v>
      </c>
      <c r="E10" s="173">
        <v>0</v>
      </c>
      <c r="F10" s="174">
        <v>0</v>
      </c>
    </row>
    <row r="11" spans="1:9" ht="15" customHeight="1">
      <c r="A11" s="88">
        <v>6</v>
      </c>
      <c r="B11" s="225"/>
      <c r="C11" s="32" t="s">
        <v>16</v>
      </c>
      <c r="D11" s="173">
        <v>0</v>
      </c>
      <c r="E11" s="173">
        <v>0</v>
      </c>
      <c r="F11" s="174">
        <v>0</v>
      </c>
    </row>
    <row r="12" spans="1:9" ht="15" customHeight="1">
      <c r="A12" s="88">
        <v>7</v>
      </c>
      <c r="B12" s="225"/>
      <c r="C12" s="31" t="s">
        <v>127</v>
      </c>
      <c r="D12" s="173">
        <v>0</v>
      </c>
      <c r="E12" s="173">
        <v>0</v>
      </c>
      <c r="F12" s="174">
        <v>0</v>
      </c>
    </row>
    <row r="13" spans="1:9" ht="15" customHeight="1">
      <c r="A13" s="88">
        <v>8</v>
      </c>
      <c r="B13" s="225"/>
      <c r="C13" s="32" t="s">
        <v>16</v>
      </c>
      <c r="D13" s="173">
        <v>0</v>
      </c>
      <c r="E13" s="173">
        <v>0</v>
      </c>
      <c r="F13" s="174">
        <v>0</v>
      </c>
    </row>
    <row r="14" spans="1:9" ht="15" customHeight="1">
      <c r="A14" s="88">
        <v>9</v>
      </c>
      <c r="B14" s="225" t="s">
        <v>138</v>
      </c>
      <c r="C14" s="17" t="s">
        <v>15</v>
      </c>
      <c r="D14" s="173">
        <v>0</v>
      </c>
      <c r="E14" s="173">
        <v>0</v>
      </c>
      <c r="F14" s="178">
        <v>14</v>
      </c>
      <c r="I14" s="18"/>
    </row>
    <row r="15" spans="1:9" ht="15" customHeight="1">
      <c r="A15" s="88">
        <v>10</v>
      </c>
      <c r="B15" s="225"/>
      <c r="C15" s="17" t="s">
        <v>139</v>
      </c>
      <c r="D15" s="179">
        <v>0</v>
      </c>
      <c r="E15" s="179">
        <v>0</v>
      </c>
      <c r="F15" s="180">
        <v>404439</v>
      </c>
    </row>
    <row r="16" spans="1:9" ht="15" customHeight="1">
      <c r="A16" s="88">
        <v>11</v>
      </c>
      <c r="B16" s="225"/>
      <c r="C16" s="31" t="s">
        <v>106</v>
      </c>
      <c r="D16" s="177">
        <v>0</v>
      </c>
      <c r="E16" s="177">
        <v>0</v>
      </c>
      <c r="F16" s="178">
        <v>404439</v>
      </c>
    </row>
    <row r="17" spans="1:6" ht="15" customHeight="1">
      <c r="A17" s="88">
        <v>12</v>
      </c>
      <c r="B17" s="225"/>
      <c r="C17" s="32" t="s">
        <v>16</v>
      </c>
      <c r="D17" s="177">
        <v>0</v>
      </c>
      <c r="E17" s="177">
        <v>0</v>
      </c>
      <c r="F17" s="178">
        <v>0</v>
      </c>
    </row>
    <row r="18" spans="1:6" ht="30" customHeight="1">
      <c r="A18" s="88">
        <v>13</v>
      </c>
      <c r="B18" s="225"/>
      <c r="C18" s="31" t="s">
        <v>17</v>
      </c>
      <c r="D18" s="177">
        <v>0</v>
      </c>
      <c r="E18" s="177">
        <v>0</v>
      </c>
      <c r="F18" s="178">
        <v>0</v>
      </c>
    </row>
    <row r="19" spans="1:6" ht="15" customHeight="1">
      <c r="A19" s="88">
        <v>14</v>
      </c>
      <c r="B19" s="225"/>
      <c r="C19" s="32" t="s">
        <v>16</v>
      </c>
      <c r="D19" s="177">
        <v>0</v>
      </c>
      <c r="E19" s="177">
        <v>0</v>
      </c>
      <c r="F19" s="178">
        <v>0</v>
      </c>
    </row>
    <row r="20" spans="1:6" ht="15" customHeight="1">
      <c r="A20" s="88">
        <v>15</v>
      </c>
      <c r="B20" s="225"/>
      <c r="C20" s="31" t="s">
        <v>127</v>
      </c>
      <c r="D20" s="177">
        <v>0</v>
      </c>
      <c r="E20" s="177">
        <v>0</v>
      </c>
      <c r="F20" s="178">
        <v>0</v>
      </c>
    </row>
    <row r="21" spans="1:6" ht="15" customHeight="1">
      <c r="A21" s="88">
        <v>16</v>
      </c>
      <c r="B21" s="225"/>
      <c r="C21" s="32" t="s">
        <v>16</v>
      </c>
      <c r="D21" s="177">
        <v>0</v>
      </c>
      <c r="E21" s="177">
        <v>0</v>
      </c>
      <c r="F21" s="178">
        <v>0</v>
      </c>
    </row>
    <row r="22" spans="1:6" ht="15" customHeight="1" thickBot="1">
      <c r="A22" s="89">
        <v>17</v>
      </c>
      <c r="B22" s="226" t="s">
        <v>108</v>
      </c>
      <c r="C22" s="226"/>
      <c r="D22" s="181">
        <v>2818991</v>
      </c>
      <c r="E22" s="181">
        <v>723214</v>
      </c>
      <c r="F22" s="182">
        <v>2275276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="90" zoomScaleNormal="90" workbookViewId="0">
      <selection activeCell="C6" sqref="C6:E19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54</v>
      </c>
      <c r="B1" s="126" t="s">
        <v>190</v>
      </c>
    </row>
    <row r="2" spans="1:12" ht="15">
      <c r="A2" s="3" t="s">
        <v>55</v>
      </c>
      <c r="B2" s="194">
        <v>44196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7" t="s">
        <v>146</v>
      </c>
      <c r="B4" s="33" t="s">
        <v>112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1" t="s">
        <v>136</v>
      </c>
      <c r="D5" s="111" t="s">
        <v>137</v>
      </c>
      <c r="E5" s="112" t="s">
        <v>115</v>
      </c>
      <c r="F5" s="34"/>
      <c r="G5" s="34"/>
      <c r="H5" s="34"/>
      <c r="I5" s="34"/>
      <c r="J5" s="34"/>
      <c r="K5" s="34"/>
      <c r="L5" s="34"/>
    </row>
    <row r="6" spans="1:12" ht="12.75" customHeight="1">
      <c r="A6" s="227" t="s">
        <v>19</v>
      </c>
      <c r="B6" s="114" t="s">
        <v>15</v>
      </c>
      <c r="C6" s="183">
        <v>1</v>
      </c>
      <c r="D6" s="183">
        <v>0</v>
      </c>
      <c r="E6" s="184">
        <v>1</v>
      </c>
      <c r="F6" s="34"/>
      <c r="G6" s="34"/>
      <c r="H6" s="34"/>
      <c r="I6" s="34"/>
      <c r="J6" s="34"/>
      <c r="K6" s="34"/>
      <c r="L6" s="34"/>
    </row>
    <row r="7" spans="1:12" ht="14.25">
      <c r="A7" s="227"/>
      <c r="B7" s="113" t="s">
        <v>107</v>
      </c>
      <c r="C7" s="183">
        <v>494250</v>
      </c>
      <c r="D7" s="183"/>
      <c r="E7" s="184">
        <v>75000</v>
      </c>
      <c r="F7" s="34"/>
      <c r="G7" s="34"/>
      <c r="H7" s="34"/>
      <c r="I7" s="34"/>
      <c r="J7" s="34"/>
      <c r="K7" s="34"/>
      <c r="L7" s="34"/>
    </row>
    <row r="8" spans="1:12" ht="28.5" customHeight="1">
      <c r="A8" s="227" t="s">
        <v>69</v>
      </c>
      <c r="B8" s="113" t="s">
        <v>15</v>
      </c>
      <c r="C8" s="183">
        <v>0</v>
      </c>
      <c r="D8" s="183">
        <v>0</v>
      </c>
      <c r="E8" s="184">
        <v>2</v>
      </c>
      <c r="F8" s="34"/>
      <c r="G8" s="34"/>
      <c r="H8" s="34"/>
      <c r="I8" s="34"/>
      <c r="J8" s="34"/>
      <c r="K8" s="34"/>
      <c r="L8" s="34"/>
    </row>
    <row r="9" spans="1:12" ht="14.25">
      <c r="A9" s="227"/>
      <c r="B9" s="113" t="s">
        <v>13</v>
      </c>
      <c r="C9" s="185"/>
      <c r="D9" s="185"/>
      <c r="E9" s="185">
        <v>192500</v>
      </c>
      <c r="F9" s="34"/>
      <c r="G9" s="34"/>
      <c r="H9" s="34"/>
      <c r="I9" s="34"/>
      <c r="J9" s="34"/>
      <c r="K9" s="34"/>
      <c r="L9" s="34"/>
    </row>
    <row r="10" spans="1:12" ht="14.25">
      <c r="A10" s="227"/>
      <c r="B10" s="115" t="s">
        <v>20</v>
      </c>
      <c r="C10" s="183">
        <v>0</v>
      </c>
      <c r="D10" s="183">
        <v>0</v>
      </c>
      <c r="E10" s="184">
        <v>192500</v>
      </c>
      <c r="F10" s="34"/>
      <c r="G10" s="34"/>
      <c r="H10" s="34"/>
      <c r="I10" s="34"/>
      <c r="J10" s="34"/>
      <c r="K10" s="34"/>
      <c r="L10" s="34"/>
    </row>
    <row r="11" spans="1:12" ht="14.25">
      <c r="A11" s="227"/>
      <c r="B11" s="115" t="s">
        <v>131</v>
      </c>
      <c r="C11" s="183">
        <v>0</v>
      </c>
      <c r="D11" s="183">
        <v>0</v>
      </c>
      <c r="E11" s="184">
        <v>0</v>
      </c>
      <c r="F11" s="34"/>
      <c r="G11" s="34"/>
      <c r="H11" s="34"/>
      <c r="I11" s="34"/>
      <c r="J11" s="34"/>
      <c r="K11" s="34"/>
      <c r="L11" s="34"/>
    </row>
    <row r="12" spans="1:12" ht="28.5">
      <c r="A12" s="227"/>
      <c r="B12" s="115" t="s">
        <v>132</v>
      </c>
      <c r="C12" s="183">
        <v>0</v>
      </c>
      <c r="D12" s="183">
        <v>0</v>
      </c>
      <c r="E12" s="184">
        <v>0</v>
      </c>
      <c r="F12" s="34"/>
      <c r="G12" s="34"/>
      <c r="H12" s="34"/>
      <c r="I12" s="34"/>
      <c r="J12" s="34"/>
      <c r="K12" s="34"/>
      <c r="L12" s="34"/>
    </row>
    <row r="13" spans="1:12" ht="14.25">
      <c r="A13" s="227"/>
      <c r="B13" s="115" t="s">
        <v>133</v>
      </c>
      <c r="C13" s="183">
        <v>0</v>
      </c>
      <c r="D13" s="183">
        <v>0</v>
      </c>
      <c r="E13" s="184">
        <v>0</v>
      </c>
      <c r="F13" s="34"/>
      <c r="G13" s="34"/>
      <c r="H13" s="34"/>
      <c r="I13" s="34"/>
      <c r="J13" s="34"/>
      <c r="K13" s="34"/>
      <c r="L13" s="34"/>
    </row>
    <row r="14" spans="1:12" ht="28.5" customHeight="1">
      <c r="A14" s="227" t="s">
        <v>135</v>
      </c>
      <c r="B14" s="113" t="s">
        <v>15</v>
      </c>
      <c r="C14" s="183">
        <v>6</v>
      </c>
      <c r="D14" s="183">
        <v>0</v>
      </c>
      <c r="E14" s="184">
        <v>4</v>
      </c>
      <c r="F14" s="34"/>
      <c r="G14" s="34"/>
      <c r="H14" s="34"/>
      <c r="I14" s="34"/>
      <c r="J14" s="34"/>
      <c r="K14" s="34"/>
      <c r="L14" s="34"/>
    </row>
    <row r="15" spans="1:12" ht="14.25">
      <c r="A15" s="227"/>
      <c r="B15" s="113" t="s">
        <v>13</v>
      </c>
      <c r="C15" s="185">
        <v>2404307</v>
      </c>
      <c r="D15" s="185"/>
      <c r="E15" s="185">
        <v>297082</v>
      </c>
      <c r="F15" s="34"/>
      <c r="G15" s="34"/>
      <c r="H15" s="34"/>
      <c r="I15" s="34"/>
      <c r="J15" s="34"/>
      <c r="K15" s="34"/>
      <c r="L15" s="34"/>
    </row>
    <row r="16" spans="1:12" ht="14.25">
      <c r="A16" s="227"/>
      <c r="B16" s="115" t="s">
        <v>20</v>
      </c>
      <c r="C16" s="183">
        <v>2404307</v>
      </c>
      <c r="D16" s="183">
        <v>0</v>
      </c>
      <c r="E16" s="184">
        <v>297082</v>
      </c>
      <c r="F16" s="34"/>
      <c r="G16" s="34"/>
      <c r="H16" s="34"/>
      <c r="I16" s="34"/>
      <c r="J16" s="34"/>
      <c r="K16" s="34"/>
      <c r="L16" s="34"/>
    </row>
    <row r="17" spans="1:12" ht="14.25">
      <c r="A17" s="228"/>
      <c r="B17" s="119" t="s">
        <v>131</v>
      </c>
      <c r="C17" s="186">
        <v>0</v>
      </c>
      <c r="D17" s="186">
        <v>0</v>
      </c>
      <c r="E17" s="187">
        <v>0</v>
      </c>
      <c r="F17" s="34"/>
      <c r="G17" s="34"/>
      <c r="H17" s="34"/>
      <c r="I17" s="34"/>
      <c r="J17" s="34"/>
      <c r="K17" s="34"/>
      <c r="L17" s="34"/>
    </row>
    <row r="18" spans="1:12" ht="28.5">
      <c r="A18" s="228"/>
      <c r="B18" s="119" t="s">
        <v>132</v>
      </c>
      <c r="C18" s="186">
        <v>0</v>
      </c>
      <c r="D18" s="186">
        <v>0</v>
      </c>
      <c r="E18" s="187">
        <v>0</v>
      </c>
      <c r="F18" s="34"/>
      <c r="G18" s="34"/>
      <c r="H18" s="34"/>
      <c r="I18" s="34"/>
      <c r="J18" s="34"/>
      <c r="K18" s="34"/>
      <c r="L18" s="34"/>
    </row>
    <row r="19" spans="1:12" ht="15" thickBot="1">
      <c r="A19" s="229"/>
      <c r="B19" s="116" t="s">
        <v>133</v>
      </c>
      <c r="C19" s="188">
        <v>0</v>
      </c>
      <c r="D19" s="188">
        <v>0</v>
      </c>
      <c r="E19" s="189">
        <v>0</v>
      </c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="80" zoomScaleNormal="8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C7" sqref="C7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54</v>
      </c>
      <c r="B1" s="126" t="s">
        <v>190</v>
      </c>
    </row>
    <row r="2" spans="1:7" ht="15">
      <c r="A2" s="3" t="s">
        <v>55</v>
      </c>
      <c r="B2" s="194">
        <v>44196</v>
      </c>
    </row>
    <row r="3" spans="1:7">
      <c r="B3" s="15"/>
    </row>
    <row r="4" spans="1:7" ht="13.5" thickBot="1">
      <c r="A4" s="127" t="s">
        <v>147</v>
      </c>
      <c r="B4" s="93" t="s">
        <v>114</v>
      </c>
    </row>
    <row r="5" spans="1:7" s="15" customFormat="1" ht="14.25">
      <c r="A5" s="90"/>
      <c r="B5" s="63"/>
      <c r="C5" s="91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2"/>
      <c r="B6" s="35"/>
      <c r="C6" s="117" t="s">
        <v>149</v>
      </c>
      <c r="D6" s="110" t="s">
        <v>150</v>
      </c>
      <c r="E6" s="110" t="s">
        <v>152</v>
      </c>
      <c r="F6" s="110" t="s">
        <v>151</v>
      </c>
      <c r="G6" s="118" t="s">
        <v>23</v>
      </c>
    </row>
    <row r="7" spans="1:7" ht="14.25">
      <c r="A7" s="92">
        <v>1</v>
      </c>
      <c r="B7" s="120" t="s">
        <v>136</v>
      </c>
      <c r="C7" s="155">
        <f>SUM(C8:C11)</f>
        <v>0</v>
      </c>
      <c r="D7" s="155">
        <f t="shared" ref="D7:G7" si="0">SUM(D8:D11)</f>
        <v>0</v>
      </c>
      <c r="E7" s="155">
        <f t="shared" si="0"/>
        <v>0</v>
      </c>
      <c r="F7" s="155">
        <f t="shared" si="0"/>
        <v>0</v>
      </c>
      <c r="G7" s="155">
        <f t="shared" si="0"/>
        <v>0</v>
      </c>
    </row>
    <row r="8" spans="1:7" ht="14.25">
      <c r="A8" s="92">
        <v>2</v>
      </c>
      <c r="B8" s="36" t="s">
        <v>21</v>
      </c>
      <c r="C8" s="158"/>
      <c r="D8" s="159"/>
      <c r="E8" s="159"/>
      <c r="F8" s="159"/>
      <c r="G8" s="160"/>
    </row>
    <row r="9" spans="1:7" ht="14.25">
      <c r="A9" s="92">
        <v>3</v>
      </c>
      <c r="B9" s="36" t="s">
        <v>22</v>
      </c>
      <c r="C9" s="158"/>
      <c r="D9" s="159"/>
      <c r="E9" s="159"/>
      <c r="F9" s="159"/>
      <c r="G9" s="160"/>
    </row>
    <row r="10" spans="1:7" ht="14.25">
      <c r="A10" s="92">
        <v>4</v>
      </c>
      <c r="B10" s="37" t="s">
        <v>129</v>
      </c>
      <c r="C10" s="158"/>
      <c r="D10" s="159"/>
      <c r="E10" s="159"/>
      <c r="F10" s="159"/>
      <c r="G10" s="160"/>
    </row>
    <row r="11" spans="1:7" ht="14.25">
      <c r="A11" s="92">
        <v>5</v>
      </c>
      <c r="B11" s="36" t="s">
        <v>130</v>
      </c>
      <c r="C11" s="158"/>
      <c r="D11" s="159"/>
      <c r="E11" s="159"/>
      <c r="F11" s="159"/>
      <c r="G11" s="160"/>
    </row>
    <row r="12" spans="1:7" ht="14.25">
      <c r="A12" s="92">
        <v>6</v>
      </c>
      <c r="B12" s="17" t="s">
        <v>137</v>
      </c>
      <c r="C12" s="151">
        <f>SUM(C13:C16)</f>
        <v>0</v>
      </c>
      <c r="D12" s="151">
        <f>SUM(D13:D16)</f>
        <v>0</v>
      </c>
      <c r="E12" s="151">
        <f>SUM(E13:E16)</f>
        <v>0</v>
      </c>
      <c r="F12" s="151">
        <f>SUM(F13:F16)</f>
        <v>0</v>
      </c>
      <c r="G12" s="152">
        <f>SUM(G13:G16)</f>
        <v>0</v>
      </c>
    </row>
    <row r="13" spans="1:7" ht="14.25">
      <c r="A13" s="92">
        <v>7</v>
      </c>
      <c r="B13" s="36" t="s">
        <v>21</v>
      </c>
      <c r="C13" s="153"/>
      <c r="D13" s="153"/>
      <c r="E13" s="153"/>
      <c r="F13" s="153"/>
      <c r="G13" s="154"/>
    </row>
    <row r="14" spans="1:7" ht="14.25">
      <c r="A14" s="92">
        <v>8</v>
      </c>
      <c r="B14" s="36" t="s">
        <v>22</v>
      </c>
      <c r="C14" s="153"/>
      <c r="D14" s="153"/>
      <c r="E14" s="153"/>
      <c r="F14" s="153"/>
      <c r="G14" s="154"/>
    </row>
    <row r="15" spans="1:7" ht="14.25">
      <c r="A15" s="92">
        <v>9</v>
      </c>
      <c r="B15" s="37" t="s">
        <v>129</v>
      </c>
      <c r="C15" s="153"/>
      <c r="D15" s="153"/>
      <c r="E15" s="153"/>
      <c r="F15" s="153"/>
      <c r="G15" s="154"/>
    </row>
    <row r="16" spans="1:7" ht="14.25">
      <c r="A16" s="92">
        <v>10</v>
      </c>
      <c r="B16" s="36" t="s">
        <v>130</v>
      </c>
      <c r="C16" s="153"/>
      <c r="D16" s="153"/>
      <c r="E16" s="153"/>
      <c r="F16" s="153"/>
      <c r="G16" s="154"/>
    </row>
    <row r="17" spans="1:7" ht="14.25">
      <c r="A17" s="92">
        <v>11</v>
      </c>
      <c r="B17" s="17" t="s">
        <v>102</v>
      </c>
      <c r="C17" s="151">
        <f>SUM(C18:C21)</f>
        <v>0</v>
      </c>
      <c r="D17" s="151">
        <f>SUM(D18:D21)</f>
        <v>0</v>
      </c>
      <c r="E17" s="151">
        <f>SUM(E18:E21)</f>
        <v>0</v>
      </c>
      <c r="F17" s="151">
        <f>SUM(F18:F21)</f>
        <v>0</v>
      </c>
      <c r="G17" s="152">
        <f>SUM(G18:G21)</f>
        <v>0</v>
      </c>
    </row>
    <row r="18" spans="1:7" ht="14.25">
      <c r="A18" s="92">
        <v>12</v>
      </c>
      <c r="B18" s="36" t="s">
        <v>21</v>
      </c>
      <c r="C18" s="153"/>
      <c r="D18" s="153"/>
      <c r="E18" s="153" t="s">
        <v>9</v>
      </c>
      <c r="F18" s="153"/>
      <c r="G18" s="154"/>
    </row>
    <row r="19" spans="1:7" ht="14.25">
      <c r="A19" s="92">
        <v>13</v>
      </c>
      <c r="B19" s="36" t="s">
        <v>22</v>
      </c>
      <c r="C19" s="153"/>
      <c r="D19" s="153"/>
      <c r="E19" s="153"/>
      <c r="F19" s="153"/>
      <c r="G19" s="154"/>
    </row>
    <row r="20" spans="1:7" ht="14.25">
      <c r="A20" s="92">
        <v>14</v>
      </c>
      <c r="B20" s="37" t="s">
        <v>129</v>
      </c>
      <c r="C20" s="153"/>
      <c r="D20" s="153"/>
      <c r="E20" s="153"/>
      <c r="F20" s="153"/>
      <c r="G20" s="154"/>
    </row>
    <row r="21" spans="1:7" ht="14.25">
      <c r="A21" s="92">
        <v>15</v>
      </c>
      <c r="B21" s="36" t="s">
        <v>130</v>
      </c>
      <c r="C21" s="153"/>
      <c r="D21" s="153"/>
      <c r="E21" s="153"/>
      <c r="F21" s="153"/>
      <c r="G21" s="154"/>
    </row>
    <row r="22" spans="1:7" ht="15" thickBot="1">
      <c r="A22" s="92">
        <v>16</v>
      </c>
      <c r="B22" s="57" t="s">
        <v>7</v>
      </c>
      <c r="C22" s="156">
        <f>C12+C17</f>
        <v>0</v>
      </c>
      <c r="D22" s="156">
        <f>D12+D17</f>
        <v>0</v>
      </c>
      <c r="E22" s="156">
        <f>E12+E17</f>
        <v>0</v>
      </c>
      <c r="F22" s="156">
        <f>F12+F17</f>
        <v>0</v>
      </c>
      <c r="G22" s="157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zoomScale="80" zoomScaleNormal="8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28" sqref="B28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54</v>
      </c>
      <c r="B1" s="126" t="s">
        <v>190</v>
      </c>
    </row>
    <row r="2" spans="1:15" ht="15">
      <c r="A2" s="3" t="s">
        <v>55</v>
      </c>
      <c r="B2" s="194">
        <v>44196</v>
      </c>
    </row>
    <row r="4" spans="1:15" ht="13.5" thickBot="1">
      <c r="A4" s="127" t="s">
        <v>148</v>
      </c>
      <c r="B4" s="54" t="s">
        <v>155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89</v>
      </c>
      <c r="J5" s="42" t="s">
        <v>90</v>
      </c>
      <c r="K5" s="42" t="s">
        <v>91</v>
      </c>
      <c r="L5" s="42" t="s">
        <v>92</v>
      </c>
      <c r="M5" s="42" t="s">
        <v>93</v>
      </c>
      <c r="N5" s="42" t="s">
        <v>94</v>
      </c>
      <c r="O5" s="43" t="s">
        <v>97</v>
      </c>
    </row>
    <row r="6" spans="1:15">
      <c r="A6" s="22"/>
      <c r="B6" s="5"/>
      <c r="C6" s="230" t="s">
        <v>58</v>
      </c>
      <c r="D6" s="230"/>
      <c r="E6" s="230"/>
      <c r="F6" s="232" t="s">
        <v>59</v>
      </c>
      <c r="G6" s="232"/>
      <c r="H6" s="232"/>
      <c r="I6" s="232"/>
      <c r="J6" s="232"/>
      <c r="K6" s="232"/>
      <c r="L6" s="232"/>
      <c r="M6" s="232" t="s">
        <v>60</v>
      </c>
      <c r="N6" s="232"/>
      <c r="O6" s="231"/>
    </row>
    <row r="7" spans="1:15" ht="15" customHeight="1">
      <c r="A7" s="22"/>
      <c r="B7" s="5"/>
      <c r="C7" s="232" t="s">
        <v>61</v>
      </c>
      <c r="D7" s="232" t="s">
        <v>62</v>
      </c>
      <c r="E7" s="232" t="s">
        <v>95</v>
      </c>
      <c r="F7" s="232" t="s">
        <v>63</v>
      </c>
      <c r="G7" s="232"/>
      <c r="H7" s="232" t="s">
        <v>64</v>
      </c>
      <c r="I7" s="232" t="s">
        <v>65</v>
      </c>
      <c r="J7" s="232"/>
      <c r="K7" s="233" t="s">
        <v>8</v>
      </c>
      <c r="L7" s="233"/>
      <c r="M7" s="230" t="s">
        <v>96</v>
      </c>
      <c r="N7" s="230" t="s">
        <v>100</v>
      </c>
      <c r="O7" s="231" t="s">
        <v>101</v>
      </c>
    </row>
    <row r="8" spans="1:15" ht="38.25">
      <c r="A8" s="22"/>
      <c r="B8" s="5"/>
      <c r="C8" s="232"/>
      <c r="D8" s="232"/>
      <c r="E8" s="232"/>
      <c r="F8" s="165" t="s">
        <v>16</v>
      </c>
      <c r="G8" s="165" t="s">
        <v>66</v>
      </c>
      <c r="H8" s="232"/>
      <c r="I8" s="165" t="s">
        <v>98</v>
      </c>
      <c r="J8" s="165" t="s">
        <v>99</v>
      </c>
      <c r="K8" s="166" t="s">
        <v>67</v>
      </c>
      <c r="L8" s="166" t="s">
        <v>68</v>
      </c>
      <c r="M8" s="230"/>
      <c r="N8" s="230"/>
      <c r="O8" s="231"/>
    </row>
    <row r="9" spans="1:15">
      <c r="A9" s="60"/>
      <c r="B9" s="55" t="s">
        <v>14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</row>
    <row r="10" spans="1:15">
      <c r="A10" s="22">
        <v>1</v>
      </c>
      <c r="B10" s="53" t="s">
        <v>87</v>
      </c>
      <c r="C10" s="161">
        <f>SUM(C11:C17)</f>
        <v>0</v>
      </c>
      <c r="D10" s="161">
        <f>SUM(D11:D17)</f>
        <v>1364385546</v>
      </c>
      <c r="E10" s="161">
        <f>SUM(E11:E17)</f>
        <v>1364385546</v>
      </c>
      <c r="F10" s="162">
        <f t="shared" ref="F10:O10" si="0">SUM(F11:F17)</f>
        <v>0</v>
      </c>
      <c r="G10" s="162">
        <f t="shared" si="0"/>
        <v>0</v>
      </c>
      <c r="H10" s="161">
        <f t="shared" si="0"/>
        <v>0</v>
      </c>
      <c r="I10" s="161">
        <f t="shared" si="0"/>
        <v>0</v>
      </c>
      <c r="J10" s="161">
        <f t="shared" si="0"/>
        <v>0</v>
      </c>
      <c r="K10" s="161">
        <f t="shared" si="0"/>
        <v>80000</v>
      </c>
      <c r="L10" s="161">
        <f t="shared" si="0"/>
        <v>0</v>
      </c>
      <c r="M10" s="162">
        <f>SUM(M11:M17)</f>
        <v>0</v>
      </c>
      <c r="N10" s="162">
        <f t="shared" si="0"/>
        <v>1364465546</v>
      </c>
      <c r="O10" s="163">
        <f t="shared" si="0"/>
        <v>1364465546</v>
      </c>
    </row>
    <row r="11" spans="1:15">
      <c r="A11" s="22">
        <v>1.1000000000000001</v>
      </c>
      <c r="B11" s="5" t="s">
        <v>156</v>
      </c>
      <c r="C11" s="137"/>
      <c r="D11" s="137">
        <v>1364157493</v>
      </c>
      <c r="E11" s="161">
        <f>C11+D11</f>
        <v>1364157493</v>
      </c>
      <c r="F11" s="137"/>
      <c r="G11" s="137"/>
      <c r="H11" s="137"/>
      <c r="I11" s="137"/>
      <c r="J11" s="137"/>
      <c r="K11" s="164"/>
      <c r="L11" s="164"/>
      <c r="M11" s="161">
        <f>C11+F11-H11-I11</f>
        <v>0</v>
      </c>
      <c r="N11" s="161">
        <f>D11+G11+H11-J11+K11-L11</f>
        <v>1364157493</v>
      </c>
      <c r="O11" s="163">
        <f t="shared" ref="O11:O17" si="1">M11+N11</f>
        <v>1364157493</v>
      </c>
    </row>
    <row r="12" spans="1:15">
      <c r="A12" s="22">
        <v>1.2</v>
      </c>
      <c r="B12" s="5" t="s">
        <v>157</v>
      </c>
      <c r="C12" s="137"/>
      <c r="D12" s="137">
        <v>228053</v>
      </c>
      <c r="E12" s="161">
        <f t="shared" ref="E12:E17" si="2">C12+D12</f>
        <v>228053</v>
      </c>
      <c r="F12" s="137"/>
      <c r="G12" s="137"/>
      <c r="H12" s="137"/>
      <c r="I12" s="137"/>
      <c r="J12" s="137"/>
      <c r="K12" s="164"/>
      <c r="L12" s="164"/>
      <c r="M12" s="161">
        <f t="shared" ref="M12:M15" si="3">C12+F12-H12-I12</f>
        <v>0</v>
      </c>
      <c r="N12" s="161">
        <f t="shared" ref="N12:N17" si="4">D12+G12+H12-J12+K12-L12</f>
        <v>228053</v>
      </c>
      <c r="O12" s="163">
        <f t="shared" si="1"/>
        <v>228053</v>
      </c>
    </row>
    <row r="13" spans="1:15">
      <c r="A13" s="22">
        <v>1.3</v>
      </c>
      <c r="B13" s="5" t="s">
        <v>158</v>
      </c>
      <c r="C13" s="137"/>
      <c r="D13" s="137"/>
      <c r="E13" s="161">
        <f t="shared" si="2"/>
        <v>0</v>
      </c>
      <c r="F13" s="137"/>
      <c r="G13" s="137"/>
      <c r="H13" s="137"/>
      <c r="I13" s="137"/>
      <c r="J13" s="137"/>
      <c r="K13" s="164">
        <v>80000</v>
      </c>
      <c r="L13" s="164"/>
      <c r="M13" s="161">
        <f t="shared" si="3"/>
        <v>0</v>
      </c>
      <c r="N13" s="161">
        <f t="shared" si="4"/>
        <v>80000</v>
      </c>
      <c r="O13" s="163">
        <f t="shared" si="1"/>
        <v>80000</v>
      </c>
    </row>
    <row r="14" spans="1:15">
      <c r="A14" s="22">
        <v>1.4</v>
      </c>
      <c r="B14" s="5"/>
      <c r="C14" s="137"/>
      <c r="D14" s="137"/>
      <c r="E14" s="161">
        <f t="shared" si="2"/>
        <v>0</v>
      </c>
      <c r="F14" s="137"/>
      <c r="G14" s="137"/>
      <c r="H14" s="137"/>
      <c r="I14" s="137"/>
      <c r="J14" s="137"/>
      <c r="K14" s="164"/>
      <c r="L14" s="164"/>
      <c r="M14" s="161">
        <f t="shared" si="3"/>
        <v>0</v>
      </c>
      <c r="N14" s="161">
        <f t="shared" si="4"/>
        <v>0</v>
      </c>
      <c r="O14" s="163">
        <f t="shared" si="1"/>
        <v>0</v>
      </c>
    </row>
    <row r="15" spans="1:15">
      <c r="A15" s="22">
        <v>1.5</v>
      </c>
      <c r="B15" s="5"/>
      <c r="C15" s="137"/>
      <c r="D15" s="137"/>
      <c r="E15" s="161">
        <f t="shared" si="2"/>
        <v>0</v>
      </c>
      <c r="F15" s="137"/>
      <c r="G15" s="137"/>
      <c r="H15" s="137"/>
      <c r="I15" s="137"/>
      <c r="J15" s="137"/>
      <c r="K15" s="164"/>
      <c r="L15" s="164"/>
      <c r="M15" s="161">
        <f t="shared" si="3"/>
        <v>0</v>
      </c>
      <c r="N15" s="161">
        <f t="shared" si="4"/>
        <v>0</v>
      </c>
      <c r="O15" s="163">
        <f t="shared" si="1"/>
        <v>0</v>
      </c>
    </row>
    <row r="16" spans="1:15">
      <c r="A16" s="22">
        <v>1.6</v>
      </c>
      <c r="B16" s="5"/>
      <c r="C16" s="137"/>
      <c r="D16" s="137"/>
      <c r="E16" s="161">
        <f t="shared" si="2"/>
        <v>0</v>
      </c>
      <c r="F16" s="137"/>
      <c r="G16" s="137"/>
      <c r="H16" s="137"/>
      <c r="I16" s="137"/>
      <c r="J16" s="137"/>
      <c r="K16" s="164"/>
      <c r="L16" s="164"/>
      <c r="M16" s="161">
        <f>C16+F16-H16-I16</f>
        <v>0</v>
      </c>
      <c r="N16" s="161">
        <f t="shared" si="4"/>
        <v>0</v>
      </c>
      <c r="O16" s="163">
        <f t="shared" si="1"/>
        <v>0</v>
      </c>
    </row>
    <row r="17" spans="1:15">
      <c r="A17" s="22" t="s">
        <v>88</v>
      </c>
      <c r="B17" s="5"/>
      <c r="C17" s="137"/>
      <c r="D17" s="137"/>
      <c r="E17" s="161">
        <f t="shared" si="2"/>
        <v>0</v>
      </c>
      <c r="F17" s="137"/>
      <c r="G17" s="137"/>
      <c r="H17" s="137"/>
      <c r="I17" s="137"/>
      <c r="J17" s="137"/>
      <c r="K17" s="164"/>
      <c r="L17" s="164"/>
      <c r="M17" s="161">
        <f>C17+F17-H17-I17</f>
        <v>0</v>
      </c>
      <c r="N17" s="161">
        <f t="shared" si="4"/>
        <v>0</v>
      </c>
      <c r="O17" s="163">
        <f t="shared" si="1"/>
        <v>0</v>
      </c>
    </row>
    <row r="18" spans="1:15">
      <c r="A18" s="60"/>
      <c r="B18" s="8" t="s">
        <v>102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9"/>
    </row>
    <row r="19" spans="1:15" ht="11.25" customHeight="1" thickBot="1">
      <c r="A19" s="62">
        <v>2</v>
      </c>
      <c r="B19" s="170" t="s">
        <v>87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>
        <f>C19+F19-H19-I19</f>
        <v>0</v>
      </c>
      <c r="N19" s="171">
        <f t="shared" ref="N19" si="5">D19+G19+H19-J19+K19-L19</f>
        <v>0</v>
      </c>
      <c r="O19" s="172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Pe5t0aClja/cb/y0pUpcRSy0En6cywBoxozj31sdM0g=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8DLeiiu+hJzUW1odDlN0HUVpzOHaGLX53rXoKFbA5G8=</DigestValue>
    </Reference>
  </SignedInfo>
  <SignatureValue>wNaOXgYjIl56cLZgG8dJ/tjg8e+TOBipnq3pz6+fqW4g/dd8idTVq5fpP2/jreAYvAVRZzPbMUVe
8w13DPmf/k9nUXhe/v+q+bVLf5K8ZZ4ESiGIW3Cfc/63nrMZalpTfJbq4l73rvK9PvpJFXj7R3lS
GJJIidFdhkwzgik1el+WN9S4gKbv0YZRqi+nOsOvj+KLCqVDHE9URF4dzi3QD4bG9+byqdhoUV+J
w5kniHn8Z7D1UpZt2/KHz/YByUnsS/30WcwLUbzSmZXQvd5WXoAulG8JM4NjDTD+FYaZoycy6VOr
1wfp/983A6d/vXbOW1qpB4DHCpiaifuZwodQAQ==</SignatureValue>
  <KeyInfo>
    <X509Data>
      <X509Certificate>MIIGQjCCBSqgAwIBAgIKUd1r8wACAAGVmDANBgkqhkiG9w0BAQsFADBKMRIwEAYKCZImiZPyLGQBGRYCZ2UxEzARBgoJkiaJk/IsZAEZFgNuYmcxHzAdBgNVBAMTFk5CRyBDbGFzcyAyIElOVCBTdWIgQ0EwHhcNMjAwNzE3MTM0NTEzWhcNMjExMjIyMDk0NjU2WjBAMRgwFgYDVQQKEw9KU0MgTGliZXR5IEJhbmsxJDAiBgNVBAMTG0JMQiAtIFZha2h0YW5nIEJhYnVuYXNodmlsaTCCASIwDQYJKoZIhvcNAQEBBQADggEPADCCAQoCggEBANbHdtfPNTLVvdkjfAobxjXaCpZchlVOZ8CUpK7spJpDUR3/TjmNC34KxUUCGI19Vkqsdvgmh6ARe3u8SwLHwZgdz9LcYgmCdqulValXskjfag4ExKdZaa8/9Xepga2GgeBUHG8Jj5KKaj2dYT+qDfDVga7nWgtPO0u1KmArYrLXjBTY16zgROKFh9FJO9d13DiyZ+fTrYE6uU/bUiwBUIvLrdnXZ46hNsxUdM9iZXqtVn+5jbZ7P6ct8Csji0CqVOameD1YInHoDO/1OqZoI88DG6A6r9w4bO1hQUWjJnAhPmJv8dOkvTlrh9s2odkFGwwLwavSYVYvKadlsSmYQNECAwEAAaOCAzIwggMuMDwGCSsGAQQBgjcVBwQvMC0GJSsGAQQBgjcVCOayYION9USGgZkJg7ihSoO+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P6XA4SHKW9oqx/bWr/YUq75HOb6z2ntytBbk6kC/X4xTTvm0MLabh9bQTPmVWdO9jFtM+4EpBbbmO9bv4nMwbySiz+ntvlS8KMr7qiF/9Jyr2WJEvZluKplkxtScHQj3A+bdHJknWjGTmnzQgEVjPhraUT04h7Ip02LY2Z7dnPfznDKGID7BbGtdLJjF32X+iW7cNdfGJjNWDuqlsU1dxRcOeMkhmQkWCd09d5Djq7/TLrlm3sKA6rXykmnMbdNgulsbz0N7CHkO18nwA9EL7co/P2ftCKrhyzmn4PP59FdaB9by/BjXPwofRqdgUaqcAlFQhX7ctdlqTG/98jVug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sPceXqCHeRJE9OYbRAqPY9H07FJPC3fHdaKe6duS2lU=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W1pPX2U4lsqRURGBCu7BE6UVWtxrnmI0LL3CqZTGQwE=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qp2qqSMPLOljoT88woXGVneI03jLTNlJn1TG/NQi2V0=</DigestValue>
      </Reference>
      <Reference URI="/xl/styles.xml?ContentType=application/vnd.openxmlformats-officedocument.spreadsheetml.styles+xml">
        <DigestMethod Algorithm="http://www.w3.org/2001/04/xmlenc#sha256"/>
        <DigestValue>NehwDQgXWfX1F4iQtaWqF/TVX287KRatsanm8etcgFk=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dcvtlcHNrlHWj8FZfpai4GaPUO456KvnvEWFaPKPYBw=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0j0UuAw2DLixYw8eUkXqnzEe0PxPlAr+LfBE2h28ZdE=</DigestValue>
      </Reference>
      <Reference URI="/xl/worksheets/sheet2.xml?ContentType=application/vnd.openxmlformats-officedocument.spreadsheetml.worksheet+xml">
        <DigestMethod Algorithm="http://www.w3.org/2001/04/xmlenc#sha256"/>
        <DigestValue>4fKpwUE1LFngfuOHwNkMYuIOAge5NqJmarw5Wqdyaog=</DigestValue>
      </Reference>
      <Reference URI="/xl/worksheets/sheet3.xml?ContentType=application/vnd.openxmlformats-officedocument.spreadsheetml.worksheet+xml">
        <DigestMethod Algorithm="http://www.w3.org/2001/04/xmlenc#sha256"/>
        <DigestValue>25TplJqZFOzUVU6yv0oRhC1Aemge/gYoVxpaxW5a178=</DigestValue>
      </Reference>
      <Reference URI="/xl/worksheets/sheet4.xml?ContentType=application/vnd.openxmlformats-officedocument.spreadsheetml.worksheet+xml">
        <DigestMethod Algorithm="http://www.w3.org/2001/04/xmlenc#sha256"/>
        <DigestValue>Y0bf0hZVp8Ol2osVoUzqu+rI8M8+YVptw7gczTOmaqE=</DigestValue>
      </Reference>
      <Reference URI="/xl/worksheets/sheet5.xml?ContentType=application/vnd.openxmlformats-officedocument.spreadsheetml.worksheet+xml">
        <DigestMethod Algorithm="http://www.w3.org/2001/04/xmlenc#sha256"/>
        <DigestValue>IfyFPrYVc/0TdE5jrFjKVvTCONKpHiyY7+6AOGuy8uM=</DigestValue>
      </Reference>
      <Reference URI="/xl/worksheets/sheet6.xml?ContentType=application/vnd.openxmlformats-officedocument.spreadsheetml.worksheet+xml">
        <DigestMethod Algorithm="http://www.w3.org/2001/04/xmlenc#sha256"/>
        <DigestValue>zhnNlC166v3csf9oTpN40BPL6JfI6JaRb9KoOagLVT8=</DigestValue>
      </Reference>
      <Reference URI="/xl/worksheets/sheet7.xml?ContentType=application/vnd.openxmlformats-officedocument.spreadsheetml.worksheet+xml">
        <DigestMethod Algorithm="http://www.w3.org/2001/04/xmlenc#sha256"/>
        <DigestValue>GdQUnoMuZg1jTpVpSFWq58Q2mcf381WKcVlOY0x4DLM=</DigestValue>
      </Reference>
      <Reference URI="/xl/worksheets/sheet8.xml?ContentType=application/vnd.openxmlformats-officedocument.spreadsheetml.worksheet+xml">
        <DigestMethod Algorithm="http://www.w3.org/2001/04/xmlenc#sha256"/>
        <DigestValue>oQHvprlx4KZqsH5aT6otr6hits8RrZQOgg3/AXjjagU=</DigestValue>
      </Reference>
      <Reference URI="/xl/worksheets/sheet9.xml?ContentType=application/vnd.openxmlformats-officedocument.spreadsheetml.worksheet+xml">
        <DigestMethod Algorithm="http://www.w3.org/2001/04/xmlenc#sha256"/>
        <DigestValue>9T3fHLXC5ccvR3YhytsVI/Ct/ndJBZZjlbL/6Egn4Nc=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2021-05-15T16:36:50Z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2021-05-15T16:36:50Z</xd:SigningTime>
          <xd:SigningCertificate>
            <xd:Cert>
              <xd:CertDigest>
                <DigestMethod Algorithm="http://www.w3.org/2001/04/xmlenc#sha256"/>
                <DigestValue>ALI4z2GcQxbZXzZl4KS2OkcbXec8zyDveQQkjnO5/I8=</DigestValue>
              </xd:CertDigest>
              <xd:IssuerSerial>
                <X509IssuerName>CN=NBG Class 2 INT Sub CA, DC=nbg, DC=ge</X509IssuerName>
                <X509SerialNumber>386596194113721062233496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6B7fsCOFb3oKYDYfgX/cMUd331I84NKI8rCvtqyvL5k=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mEXANg50ISjN4yiG2jo+rK5zNG8qzQdnCxgV2y936U8=</DigestValue>
    </Reference>
  </SignedInfo>
  <SignatureValue>ecvdkWsBv43oRH8POmfdfboqo8V0g79kdVS6sFLgRUM0BV9JwicvqM7ExpoCkZlykZYGR7Et1Mzz
Hkm/30tW9bFYV9v+dC5qccDkyBuAyDhZTs/O3Yk2lA2w2l98fptShYvQIX+KIbDdexaJNtpFYsK9
Fb0W+oSUfxbF6zjxSkAp1CiKEyyNDKdN3yz6YI1NDM8HbvV37UJjT28hVig95L8pC2w8XdZYWBGN
HIWbX418GO+M/jaUKlucAEdpZK3SMPuuYAhrAzg1EG+MO61ahupds6TaBjUZTRpgAcj7Muwe7Cxh
/kB3zVU/5wEVXwevUtShOCGvbfbvzp09dIe/lw==</SignatureValue>
  <KeyInfo>
    <X509Data>
      <X509Certificate>MIIGPjCCBSagAwIBAgIKceS21gADAAHWTjANBgkqhkiG9w0BAQsFADBKMRIwEAYKCZImiZPyLGQBGRYCZ2UxEzARBgoJkiaJk/IsZAEZFgNuYmcxHzAdBgNVBAMTFk5CRyBDbGFzcyAyIElOVCBTdWIgQ0EwHhcNMjEwNDEyMDkwOTA0WhcNMjMwNDEyMDkwOTA0WjA8MRgwFgYDVQQKEw9KU0MgTGliZXR5IEJhbmsxIDAeBgNVBAMTF0JMQiAtIFRlb25hIEdpb3Jnb2JpYW5pMIIBIjANBgkqhkiG9w0BAQEFAAOCAQ8AMIIBCgKCAQEA8pM4wfd4iw4mZG1gDB6WXuTbyxasXtzDZlhBgGwSZ8qsccG/oyqAKwBtjPVmaRFCr35zPoTqaNU8gjUW9pl5GPbmmlZjesIz9kAe0eGWUSQFqZzLZbLGwNPn8kWPJ1th4bJe3oV3jLFxDAWfAqQecF2+gFV4ZbC2+hEVARI+MhGu08Q9tE1mXuh1MlEVQWt15Ik9ocPPmMbOLEy/WZ8gmiYBQXCsC2+4QEBRK9iNK17YUxHlzcUGacxSGWP286nDE2STlttsEHlAMS/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/nDG8FRF6lQk1w3sI7Uwc7YMPsFw674T3OjkKfCL+aJpiWDDLhKibmSVgpMvzJA0+wOxYQuYKx9qqm8jJE593fJjVjsmuzFMjD6+kwAt1Z+LKlL48DU5/sWxYrBLrN/RpmwV1p+x/mA+Vr5ks1l5/4c74gUR2AolItB8W8ohb8s3FfvGBIK8UsjEw4C+h5XMpL+/PyqGcBw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sPceXqCHeRJE9OYbRAqPY9H07FJPC3fHdaKe6duS2lU=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W1pPX2U4lsqRURGBCu7BE6UVWtxrnmI0LL3CqZTGQwE=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qp2qqSMPLOljoT88woXGVneI03jLTNlJn1TG/NQi2V0=</DigestValue>
      </Reference>
      <Reference URI="/xl/styles.xml?ContentType=application/vnd.openxmlformats-officedocument.spreadsheetml.styles+xml">
        <DigestMethod Algorithm="http://www.w3.org/2001/04/xmlenc#sha256"/>
        <DigestValue>NehwDQgXWfX1F4iQtaWqF/TVX287KRatsanm8etcgFk=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dcvtlcHNrlHWj8FZfpai4GaPUO456KvnvEWFaPKPYBw=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0j0UuAw2DLixYw8eUkXqnzEe0PxPlAr+LfBE2h28ZdE=</DigestValue>
      </Reference>
      <Reference URI="/xl/worksheets/sheet2.xml?ContentType=application/vnd.openxmlformats-officedocument.spreadsheetml.worksheet+xml">
        <DigestMethod Algorithm="http://www.w3.org/2001/04/xmlenc#sha256"/>
        <DigestValue>4fKpwUE1LFngfuOHwNkMYuIOAge5NqJmarw5Wqdyaog=</DigestValue>
      </Reference>
      <Reference URI="/xl/worksheets/sheet3.xml?ContentType=application/vnd.openxmlformats-officedocument.spreadsheetml.worksheet+xml">
        <DigestMethod Algorithm="http://www.w3.org/2001/04/xmlenc#sha256"/>
        <DigestValue>25TplJqZFOzUVU6yv0oRhC1Aemge/gYoVxpaxW5a178=</DigestValue>
      </Reference>
      <Reference URI="/xl/worksheets/sheet4.xml?ContentType=application/vnd.openxmlformats-officedocument.spreadsheetml.worksheet+xml">
        <DigestMethod Algorithm="http://www.w3.org/2001/04/xmlenc#sha256"/>
        <DigestValue>Y0bf0hZVp8Ol2osVoUzqu+rI8M8+YVptw7gczTOmaqE=</DigestValue>
      </Reference>
      <Reference URI="/xl/worksheets/sheet5.xml?ContentType=application/vnd.openxmlformats-officedocument.spreadsheetml.worksheet+xml">
        <DigestMethod Algorithm="http://www.w3.org/2001/04/xmlenc#sha256"/>
        <DigestValue>IfyFPrYVc/0TdE5jrFjKVvTCONKpHiyY7+6AOGuy8uM=</DigestValue>
      </Reference>
      <Reference URI="/xl/worksheets/sheet6.xml?ContentType=application/vnd.openxmlformats-officedocument.spreadsheetml.worksheet+xml">
        <DigestMethod Algorithm="http://www.w3.org/2001/04/xmlenc#sha256"/>
        <DigestValue>zhnNlC166v3csf9oTpN40BPL6JfI6JaRb9KoOagLVT8=</DigestValue>
      </Reference>
      <Reference URI="/xl/worksheets/sheet7.xml?ContentType=application/vnd.openxmlformats-officedocument.spreadsheetml.worksheet+xml">
        <DigestMethod Algorithm="http://www.w3.org/2001/04/xmlenc#sha256"/>
        <DigestValue>GdQUnoMuZg1jTpVpSFWq58Q2mcf381WKcVlOY0x4DLM=</DigestValue>
      </Reference>
      <Reference URI="/xl/worksheets/sheet8.xml?ContentType=application/vnd.openxmlformats-officedocument.spreadsheetml.worksheet+xml">
        <DigestMethod Algorithm="http://www.w3.org/2001/04/xmlenc#sha256"/>
        <DigestValue>oQHvprlx4KZqsH5aT6otr6hits8RrZQOgg3/AXjjagU=</DigestValue>
      </Reference>
      <Reference URI="/xl/worksheets/sheet9.xml?ContentType=application/vnd.openxmlformats-officedocument.spreadsheetml.worksheet+xml">
        <DigestMethod Algorithm="http://www.w3.org/2001/04/xmlenc#sha256"/>
        <DigestValue>9T3fHLXC5ccvR3YhytsVI/Ct/ndJBZZjlbL/6Egn4Nc=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2021-05-15T16:37:09Z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2021-05-15T16:37:09Z</xd:SigningTime>
          <xd:SigningCertificate>
            <xd:Cert>
              <xd:CertDigest>
                <DigestMethod Algorithm="http://www.w3.org/2001/04/xmlenc#sha256"/>
                <DigestValue>gvmWZbzG/3P8aIQqfm5HlCnrVH3uumQYKqFaSg/iyfI=</DigestValue>
              </xd:CertDigest>
              <xd:IssuerSerial>
                <X509IssuerName>CN=NBG Class 2 INT Sub CA, DC=nbg, DC=ge</X509IssuerName>
                <X509SerialNumber>537846444930848490903118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2021-05-14T21:41:15Z</dcterms:modified>
</cp:coreProperties>
</file>