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E46" i="67" l="1"/>
  <c r="D46" i="67"/>
  <c r="M46" i="67"/>
  <c r="L46" i="67"/>
  <c r="K46" i="67"/>
  <c r="J46" i="67"/>
  <c r="I46" i="67"/>
  <c r="H46" i="67"/>
  <c r="G46" i="67"/>
  <c r="N46" i="67"/>
  <c r="T16" i="67" l="1"/>
  <c r="N45" i="67"/>
  <c r="C19" i="67" l="1"/>
  <c r="D19" i="67"/>
  <c r="E19" i="67"/>
  <c r="G19" i="67"/>
  <c r="H19" i="67"/>
  <c r="I19" i="67"/>
  <c r="J19" i="67"/>
  <c r="K19" i="67"/>
  <c r="L19" i="67"/>
  <c r="M19" i="67"/>
  <c r="N19" i="67"/>
  <c r="O19" i="67"/>
  <c r="P19" i="67"/>
  <c r="Q19" i="67"/>
  <c r="R19" i="67"/>
  <c r="S19" i="67"/>
  <c r="D7" i="48" l="1"/>
  <c r="M11" i="63"/>
  <c r="M10" i="63"/>
  <c r="E11" i="63"/>
  <c r="E10" i="63"/>
  <c r="F10" i="40" l="1"/>
  <c r="G10" i="40" s="1"/>
  <c r="N13" i="63" l="1"/>
  <c r="M13" i="63"/>
  <c r="O13" i="63" s="1"/>
  <c r="C7" i="50" l="1"/>
  <c r="C15" i="49" l="1"/>
  <c r="F15" i="48"/>
  <c r="E15" i="48"/>
  <c r="D15" i="48"/>
  <c r="T10" i="67" l="1"/>
  <c r="T18" i="67"/>
  <c r="T17" i="67"/>
  <c r="T15" i="67"/>
  <c r="T14" i="67"/>
  <c r="T13" i="67"/>
  <c r="T12" i="67"/>
  <c r="T11" i="67"/>
  <c r="T9" i="67"/>
  <c r="D7" i="50" l="1"/>
  <c r="E7" i="50"/>
  <c r="F7" i="50"/>
  <c r="G7" i="50"/>
  <c r="C17" i="50"/>
  <c r="D9" i="49"/>
  <c r="D15" i="49"/>
  <c r="E7" i="48"/>
  <c r="E22" i="48"/>
  <c r="E15" i="49" l="1"/>
  <c r="E9" i="49"/>
  <c r="C9" i="49"/>
  <c r="F7" i="48" l="1"/>
  <c r="D22" i="48"/>
  <c r="N41" i="67" l="1"/>
  <c r="N42" i="67"/>
  <c r="N43" i="67"/>
  <c r="N44" i="67"/>
  <c r="C34" i="67"/>
  <c r="D34" i="67"/>
  <c r="E34" i="67"/>
  <c r="G34" i="67"/>
  <c r="H34" i="67"/>
  <c r="I34" i="67"/>
  <c r="J34" i="67"/>
  <c r="K34" i="67"/>
  <c r="L34" i="67"/>
  <c r="M34" i="67"/>
  <c r="N34" i="67"/>
  <c r="O34" i="67"/>
  <c r="N11" i="63" l="1"/>
  <c r="D10" i="63"/>
  <c r="C10" i="63"/>
  <c r="F10" i="63"/>
  <c r="G10" i="63"/>
  <c r="H10" i="63"/>
  <c r="I10" i="63"/>
  <c r="J10" i="63"/>
  <c r="K10" i="63"/>
  <c r="L10" i="63"/>
  <c r="N10" i="63" l="1"/>
  <c r="F12" i="50"/>
  <c r="G12" i="50"/>
  <c r="D12" i="50"/>
  <c r="E12" i="50"/>
  <c r="C12" i="50"/>
  <c r="D17" i="50"/>
  <c r="E17" i="50"/>
  <c r="F17" i="50"/>
  <c r="G17" i="50"/>
  <c r="O11" i="63"/>
  <c r="F22" i="50" l="1"/>
  <c r="D22" i="50"/>
  <c r="C22" i="50"/>
  <c r="G22" i="50"/>
  <c r="E22" i="50"/>
  <c r="F22" i="48"/>
  <c r="O10" i="63"/>
  <c r="C46" i="67" l="1"/>
  <c r="N40" i="67"/>
  <c r="P33" i="67"/>
  <c r="P32" i="67"/>
  <c r="P31" i="67"/>
  <c r="P30" i="67"/>
  <c r="P29" i="67"/>
  <c r="P28" i="67"/>
  <c r="T19" i="67" l="1"/>
  <c r="P34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<sst xmlns="http://schemas.openxmlformats.org/spreadsheetml/2006/main" count="287" uniqueCount="188">
  <si>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</si>
  <si>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</si>
  <si>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</si>
  <si>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</si>
  <si>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</si>
  <si>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</si>
  <si>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</si>
  <si>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</si>
  <si>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</si>
  <si>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</si>
  <si>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</si>
  <si>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</si>
  <si>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</si>
  <si>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</si>
  <si>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</si>
  <si>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</si>
  <si>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</si>
  <si>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</si>
  <si>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</si>
  <si>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</si>
  <si>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</si>
  <si>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</si>
  <si>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</si>
  <si>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</si>
  <si>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</si>
  <si>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</si>
  <si>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</si>
  <si>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</si>
  <si>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</si>
  <si>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</si>
  <si>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</si>
  <si>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</si>
  <si>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</si>
  <si>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</si>
  <si>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</si>
  <si>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</si>
  <si>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</si>
  <si>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</si>
  <si>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</si>
  <si>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</si>
  <si>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</si>
  <si>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</si>
  <si>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</si>
  <si>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</si>
  <si>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</si>
  <si>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</si>
  <si>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</si>
  <si>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</si>
  <si>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</si>
  <si>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</si>
  <si>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</si>
  <si>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</si>
  <si>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</si>
  <si>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</si>
  <si>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</si>
  <si>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</si>
  <si>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</si>
  <si>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</si>
  <si>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</si>
  <si>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</si>
  <si>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</si>
  <si>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</si>
  <si>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</si>
  <si>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</si>
  <si>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</si>
  <si>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</si>
  <si>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</si>
  <si>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</si>
  <si>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</si>
  <si>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</si>
  <si>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</si>
  <si>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</si>
  <si>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</si>
  <si>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</si>
  <si>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</si>
  <si>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</si>
  <si>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</si>
  <si>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</si>
  <si>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</si>
  <si>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</si>
  <si>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</si>
  <si>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</si>
  <si>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</si>
  <si>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</si>
  <si>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</si>
  <si>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</si>
  <si>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</si>
  <si>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</si>
  <si>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</si>
  <si>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</si>
  <si>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</si>
  <si>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</si>
  <si>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</si>
  <si>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</si>
  <si>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</si>
  <si>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</si>
  <si>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</si>
  <si>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</si>
  <si>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</si>
  <si>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</si>
  <si>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</si>
  <si>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</si>
  <si>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</si>
  <si>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</si>
  <si>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</si>
  <si>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</si>
  <si>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</si>
  <si>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</si>
  <si>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</si>
  <si>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</si>
  <si>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</si>
  <si>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</si>
  <si>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</si>
  <si>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</si>
  <si>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</si>
  <si>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</si>
  <si>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</si>
  <si>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</si>
  <si>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</si>
  <si>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</si>
  <si>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</si>
  <si>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</si>
  <si>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</si>
  <si>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</si>
  <si>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</si>
  <si>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</si>
  <si>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</si>
  <si>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</si>
  <si>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</si>
  <si>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</si>
  <si>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</si>
  <si>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</si>
  <si>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</si>
  <si>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</si>
  <si>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</si>
  <si>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</si>
  <si>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</si>
  <si>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</si>
  <si>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</si>
  <si>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</si>
  <si>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</si>
  <si>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</si>
  <si>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</si>
  <si>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</si>
  <si>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</si>
  <si>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</si>
  <si>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</si>
  <si>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</si>
  <si>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</si>
  <si>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</si>
  <si>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</si>
  <si>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</si>
  <si>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</si>
  <si>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</si>
  <si>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</si>
  <si>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ლიბერთი ბანკი</t>
  </si>
  <si>
    <t>ირაკლი ოთარ რუხაძე</t>
  </si>
  <si>
    <t>სს „სმარტექსი</t>
  </si>
  <si>
    <t>კაპიტალ-მეთოდი</t>
  </si>
  <si>
    <t>შპს „ბას სტოპ“</t>
  </si>
  <si>
    <t>ადრეული ეტაპის VC ინვესტიციები</t>
  </si>
  <si>
    <t>გარე რეკლამირება</t>
  </si>
  <si>
    <t xml:space="preserve"> x </t>
  </si>
  <si>
    <t>ფულადი სახსრები და მათი ეკვივალენტები</t>
  </si>
  <si>
    <t>მოთხოვნები საკრედიტო დაწესებულებების მიმართ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</si>
  <si>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</si>
  <si>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</si>
  <si>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</si>
  <si>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აქტივების გამოყენების უფლება</t>
  </si>
  <si>
    <t>წინასწარი გადახდები</t>
  </si>
  <si>
    <t>მოგების გადავადებული საგადასახადო აქტივები</t>
  </si>
  <si>
    <t>ვალდებულებები საკრედიტო დაწესებულებების წინაშე</t>
  </si>
  <si>
    <t>ვალდებულებები კლიენტების მიმართ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</si>
  <si>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</si>
  <si>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</si>
  <si>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>სუბორდინირებული ვალი</t>
  </si>
  <si>
    <t xml:space="preserve">საწესდებო კაპიტალი </t>
  </si>
  <si>
    <t xml:space="preserve">დამატებით შეტანილი კაპიტალი </t>
  </si>
  <si>
    <t xml:space="preserve">გამოსყიდული საკუთარი აქციები </t>
  </si>
  <si>
    <t xml:space="preserve">კონვერტირებადი პრივილეგირებული აქციები </t>
  </si>
  <si>
    <t xml:space="preserve">გაუნაწილებელი მოგება </t>
  </si>
  <si>
    <t xml:space="preserve">სხვა რეზერვები </t>
  </si>
  <si>
    <t>(2) განსხვავება ძირითადად გამოწვეულია მოსალოდნელი საკრედიტო ზარალის, საფასურის გადავადებისა და დაგროვილი დავალიანების დარიცხვის სხვადასხვა მეთოდოლოგიებით ეროვნულ ბანკსა და ფასს-ს შორის</t>
  </si>
  <si>
    <t>(3) განსხვავება ძირითადად გამოწვეულია სესხებზე პროცენტის დარიცხვის სხვადასხვა მეთოდოლოგიებით ეროვნულ ბანკსა და ფასს-ს შორის</t>
  </si>
  <si>
    <t>(4) სხვაობა აიხსნება კონკრეტული ფინანსური აქტივებისა და ვალდებულებების ოფსეტით ფასს-ის მიერ და სებ-სა და ფასს-ს შორის არსებული განსხვავებული დარეზერვების პოლიტიკით</t>
  </si>
  <si>
    <t xml:space="preserve">(1) განსხვავება გამოწვეულია ფასს-ის მიხედვით ფულადი სახსრებისა და ფულის ექვივალენტების განაშთვა ვალდებულებებთან </t>
  </si>
  <si>
    <t>(1) განსხვავება მიმდინარე შემოსავალსა და გადავადებულ საშემოსავლო გადასახადის ვალდებულებებს შორის აიხსნება ფასს-ისა და ეროვნული ბანკის ანგარიშგებაში სხვადასხვა საგადასახადო აღიარების მეთოდოლოგიებით </t>
  </si>
  <si>
    <t>(1) სხვაობა გაუნაწილებელ მოგებაში გამოწვეულია ისტორიის მანძილზე დაგროვილი განსხვავებების ჯამით, რომლებიც გამოწვეულია ფასს-ისა და ეროვნული ბანკის ანგარიშგების სტანდარტების სხვაობით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</si>
</sst>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/mm/yy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94" fontId="6" fillId="0" borderId="0" xfId="8" applyNumberFormat="1" applyFont="1" applyFill="1" applyBorder="1" applyAlignment="1" applyProtection="1">
      <alignment horizontal="left"/>
    </xf>
    <xf numFmtId="0" fontId="3" fillId="0" borderId="52" xfId="0" applyFont="1" applyBorder="1"/>
    <xf numFmtId="0" fontId="3" fillId="0" borderId="1" xfId="0" applyFont="1" applyBorder="1"/>
    <xf numFmtId="193" fontId="4" fillId="35" borderId="53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193" fontId="10" fillId="0" borderId="2" xfId="0" applyNumberFormat="1" applyFont="1" applyBorder="1" applyAlignment="1" applyProtection="1">
      <alignment horizontal="right" vertical="center" wrapText="1"/>
      <protection locked="0"/>
    </xf>
    <xf numFmtId="193" fontId="10" fillId="0" borderId="15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8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center" textRotation="90" wrapText="1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topLeftCell="A7" workbookViewId="0">
      <selection activeCell="B14" sqref="B14"/>
    </sheetView>
  </sheetViews>
  <sheetFormatPr defaultRowHeight="15"/>
  <cols>
    <col min="1" max="1" width="9.7109375" style="121" bestFit="1" customWidth="1"/>
    <col min="2" max="2" width="128.7109375" style="97" bestFit="1" customWidth="1"/>
    <col min="3" max="3" width="39.42578125" customWidth="1"/>
  </cols>
  <sheetData>
    <row r="1" spans="1:3" s="1" customFormat="1">
      <c r="A1" s="119" t="s">
        <v>139</v>
      </c>
      <c r="B1" s="98" t="s">
        <v>115</v>
      </c>
      <c r="C1" s="95"/>
    </row>
    <row r="2" spans="1:3" s="99" customFormat="1">
      <c r="A2" s="120">
        <v>20</v>
      </c>
      <c r="B2" s="96" t="s">
        <v>117</v>
      </c>
    </row>
    <row r="3" spans="1:3" s="99" customFormat="1">
      <c r="A3" s="120">
        <v>21</v>
      </c>
      <c r="B3" s="96" t="s">
        <v>86</v>
      </c>
    </row>
    <row r="4" spans="1:3" s="99" customFormat="1">
      <c r="A4" s="120">
        <v>22</v>
      </c>
      <c r="B4" s="101" t="s">
        <v>127</v>
      </c>
    </row>
    <row r="5" spans="1:3" s="99" customFormat="1">
      <c r="A5" s="120">
        <v>23</v>
      </c>
      <c r="B5" s="101" t="s">
        <v>110</v>
      </c>
    </row>
    <row r="6" spans="1:3" s="99" customFormat="1">
      <c r="A6" s="120">
        <v>24</v>
      </c>
      <c r="B6" s="96" t="s">
        <v>125</v>
      </c>
    </row>
    <row r="7" spans="1:3" s="99" customFormat="1">
      <c r="A7" s="120">
        <v>25</v>
      </c>
      <c r="B7" s="100" t="s">
        <v>111</v>
      </c>
    </row>
    <row r="8" spans="1:3" s="99" customFormat="1">
      <c r="A8" s="120">
        <v>26</v>
      </c>
      <c r="B8" s="100" t="s">
        <v>113</v>
      </c>
    </row>
    <row r="9" spans="1:3" s="99" customFormat="1">
      <c r="A9" s="120">
        <v>27</v>
      </c>
      <c r="B9" s="100" t="s">
        <v>112</v>
      </c>
    </row>
    <row r="10" spans="1:3" s="1" customFormat="1">
      <c r="A10" s="122"/>
      <c r="B10" s="97"/>
      <c r="C10" s="95"/>
    </row>
    <row r="11" spans="1:3" s="1" customFormat="1" ht="45">
      <c r="A11" s="122"/>
      <c r="B11" s="107" t="s">
        <v>153</v>
      </c>
      <c r="C11" s="95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6" sqref="B6:B8"/>
    </sheetView>
  </sheetViews>
  <sheetFormatPr defaultRowHeight="15"/>
  <cols>
    <col min="1" max="1" width="10.5703125" style="3" bestFit="1" customWidth="1"/>
    <col min="2" max="2" width="28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19" width="17.140625" style="13" customWidth="1"/>
    <col min="20" max="20" width="21.28515625" style="13" bestFit="1" customWidth="1"/>
  </cols>
  <sheetData>
    <row r="1" spans="1:20" ht="15.75">
      <c r="A1" s="6" t="s">
        <v>54</v>
      </c>
      <c r="B1" s="124" t="s">
        <v>155</v>
      </c>
    </row>
    <row r="2" spans="1:20" s="9" customFormat="1" ht="15.75" customHeight="1">
      <c r="A2" s="9" t="s">
        <v>55</v>
      </c>
      <c r="B2" s="177">
        <v>43830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>
      <c r="A3" s="67"/>
      <c r="B3" s="124"/>
      <c r="C3" s="42"/>
      <c r="D3" s="42"/>
      <c r="E3" s="10"/>
      <c r="F3" s="18"/>
    </row>
    <row r="4" spans="1:20" ht="15.75" thickBot="1">
      <c r="A4" s="126" t="s">
        <v>140</v>
      </c>
      <c r="B4" s="127" t="s">
        <v>116</v>
      </c>
      <c r="C4" s="42"/>
      <c r="D4" s="42"/>
      <c r="E4" s="10"/>
      <c r="F4" s="18"/>
    </row>
    <row r="5" spans="1:20" s="43" customFormat="1">
      <c r="A5" s="128"/>
      <c r="B5" s="129" t="s">
        <v>0</v>
      </c>
      <c r="C5" s="70" t="s">
        <v>1</v>
      </c>
      <c r="D5" s="71" t="s">
        <v>2</v>
      </c>
      <c r="E5" s="59" t="s">
        <v>3</v>
      </c>
      <c r="F5" s="59" t="s">
        <v>4</v>
      </c>
      <c r="G5" s="191" t="s">
        <v>5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/>
    </row>
    <row r="6" spans="1:20" s="43" customFormat="1" ht="16.899999999999999" customHeight="1">
      <c r="A6" s="200"/>
      <c r="B6" s="202" t="s">
        <v>77</v>
      </c>
      <c r="C6" s="196" t="s">
        <v>76</v>
      </c>
      <c r="D6" s="196" t="s">
        <v>121</v>
      </c>
      <c r="E6" s="196" t="s">
        <v>70</v>
      </c>
      <c r="F6" s="196" t="s">
        <v>73</v>
      </c>
      <c r="G6" s="203" t="s">
        <v>72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</row>
    <row r="7" spans="1:20" s="43" customFormat="1" ht="14.45" customHeight="1">
      <c r="A7" s="200"/>
      <c r="B7" s="202"/>
      <c r="C7" s="196"/>
      <c r="D7" s="196"/>
      <c r="E7" s="196"/>
      <c r="F7" s="196"/>
      <c r="G7" s="64">
        <v>1</v>
      </c>
      <c r="H7" s="186">
        <v>2</v>
      </c>
      <c r="I7" s="186">
        <v>3</v>
      </c>
      <c r="J7" s="186">
        <v>4</v>
      </c>
      <c r="K7" s="186">
        <v>5</v>
      </c>
      <c r="L7" s="186">
        <v>6.1</v>
      </c>
      <c r="M7" s="186">
        <v>6.2</v>
      </c>
      <c r="N7" s="186">
        <v>6</v>
      </c>
      <c r="O7" s="186">
        <v>7</v>
      </c>
      <c r="P7" s="186">
        <v>8</v>
      </c>
      <c r="Q7" s="186">
        <v>9</v>
      </c>
      <c r="R7" s="186">
        <v>10</v>
      </c>
      <c r="S7" s="186">
        <v>11</v>
      </c>
      <c r="T7" s="187">
        <v>12</v>
      </c>
    </row>
    <row r="8" spans="1:20" s="43" customFormat="1" ht="109.5">
      <c r="A8" s="200"/>
      <c r="B8" s="202"/>
      <c r="C8" s="196"/>
      <c r="D8" s="196"/>
      <c r="E8" s="196"/>
      <c r="F8" s="196"/>
      <c r="G8" s="62" t="s">
        <v>24</v>
      </c>
      <c r="H8" s="63" t="s">
        <v>25</v>
      </c>
      <c r="I8" s="63" t="s">
        <v>26</v>
      </c>
      <c r="J8" s="63" t="s">
        <v>27</v>
      </c>
      <c r="K8" s="63" t="s">
        <v>28</v>
      </c>
      <c r="L8" s="63" t="s">
        <v>29</v>
      </c>
      <c r="M8" s="63" t="s">
        <v>30</v>
      </c>
      <c r="N8" s="63" t="s">
        <v>31</v>
      </c>
      <c r="O8" s="63" t="s">
        <v>32</v>
      </c>
      <c r="P8" s="63" t="s">
        <v>33</v>
      </c>
      <c r="Q8" s="63" t="s">
        <v>34</v>
      </c>
      <c r="R8" s="63" t="s">
        <v>35</v>
      </c>
      <c r="S8" s="63" t="s">
        <v>36</v>
      </c>
      <c r="T8" s="72" t="s">
        <v>37</v>
      </c>
    </row>
    <row r="9" spans="1:20" ht="26.25">
      <c r="A9" s="132">
        <v>1</v>
      </c>
      <c r="B9" s="133" t="s">
        <v>163</v>
      </c>
      <c r="C9" s="134">
        <v>415766</v>
      </c>
      <c r="D9" s="134">
        <v>415765656.98116034</v>
      </c>
      <c r="E9" s="134">
        <v>419645695</v>
      </c>
      <c r="F9" s="135">
        <v>1</v>
      </c>
      <c r="G9" s="134">
        <v>215830754</v>
      </c>
      <c r="H9" s="134">
        <v>27912026</v>
      </c>
      <c r="I9" s="134">
        <v>175902915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9">
        <f>SUM(G9:K9,N9:S9)</f>
        <v>419645695</v>
      </c>
    </row>
    <row r="10" spans="1:20" ht="25.5">
      <c r="A10" s="132">
        <v>2</v>
      </c>
      <c r="B10" s="136" t="s">
        <v>164</v>
      </c>
      <c r="C10" s="134">
        <v>124482</v>
      </c>
      <c r="D10" s="134">
        <v>124481927.70961173</v>
      </c>
      <c r="E10" s="134">
        <v>113880354</v>
      </c>
      <c r="F10" s="135"/>
      <c r="G10" s="134"/>
      <c r="H10" s="134">
        <v>113880354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9">
        <f>SUM(G10:K10,N10:S10)</f>
        <v>113880354</v>
      </c>
    </row>
    <row r="11" spans="1:20" ht="26.25">
      <c r="A11" s="132">
        <v>3</v>
      </c>
      <c r="B11" s="133" t="s">
        <v>165</v>
      </c>
      <c r="C11" s="134">
        <v>1179369</v>
      </c>
      <c r="D11" s="134">
        <v>1179368989.7975059</v>
      </c>
      <c r="E11" s="137">
        <v>1158575430</v>
      </c>
      <c r="F11" s="135">
        <v>2</v>
      </c>
      <c r="G11" s="134"/>
      <c r="H11" s="134"/>
      <c r="I11" s="134"/>
      <c r="J11" s="134"/>
      <c r="K11" s="134"/>
      <c r="L11" s="134">
        <v>1240836088.0000176</v>
      </c>
      <c r="M11" s="134">
        <v>-82260658.036475182</v>
      </c>
      <c r="N11" s="134">
        <v>1158575429.9635425</v>
      </c>
      <c r="O11" s="134"/>
      <c r="P11" s="134"/>
      <c r="Q11" s="134"/>
      <c r="R11" s="134"/>
      <c r="S11" s="134"/>
      <c r="T11" s="139">
        <f t="shared" ref="T11:T18" si="0">SUM(G11:K11,N11:S11)</f>
        <v>1158575429.9635425</v>
      </c>
    </row>
    <row r="12" spans="1:20" ht="26.25">
      <c r="A12" s="132">
        <v>4</v>
      </c>
      <c r="B12" s="133" t="s">
        <v>28</v>
      </c>
      <c r="C12" s="134">
        <v>146506</v>
      </c>
      <c r="D12" s="134">
        <v>146505643.24959749</v>
      </c>
      <c r="E12" s="137">
        <v>142944525</v>
      </c>
      <c r="F12" s="135"/>
      <c r="G12" s="134"/>
      <c r="H12" s="134"/>
      <c r="I12" s="134"/>
      <c r="J12" s="134"/>
      <c r="K12" s="134">
        <v>142840525</v>
      </c>
      <c r="L12" s="134"/>
      <c r="M12" s="134"/>
      <c r="N12" s="134"/>
      <c r="O12" s="134">
        <v>104000</v>
      </c>
      <c r="P12" s="134"/>
      <c r="Q12" s="134"/>
      <c r="R12" s="134"/>
      <c r="S12" s="134"/>
      <c r="T12" s="139">
        <f t="shared" si="0"/>
        <v>142944525</v>
      </c>
    </row>
    <row r="13" spans="1:20">
      <c r="A13" s="132">
        <v>5</v>
      </c>
      <c r="B13" s="138" t="s">
        <v>166</v>
      </c>
      <c r="C13" s="134">
        <v>154446</v>
      </c>
      <c r="D13" s="134">
        <v>154254832</v>
      </c>
      <c r="E13" s="137">
        <v>156873230</v>
      </c>
      <c r="F13" s="135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>
        <v>156873230</v>
      </c>
      <c r="S13" s="134"/>
      <c r="T13" s="139">
        <f t="shared" si="0"/>
        <v>156873230</v>
      </c>
    </row>
    <row r="14" spans="1:20">
      <c r="A14" s="132">
        <v>6</v>
      </c>
      <c r="B14" s="138" t="s">
        <v>167</v>
      </c>
      <c r="C14" s="134">
        <v>49684</v>
      </c>
      <c r="D14" s="134">
        <v>49683706.718807392</v>
      </c>
      <c r="E14" s="137">
        <v>50802870</v>
      </c>
      <c r="F14" s="135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>
        <v>50802870</v>
      </c>
      <c r="S14" s="134"/>
      <c r="T14" s="139">
        <f t="shared" si="0"/>
        <v>50802870</v>
      </c>
    </row>
    <row r="15" spans="1:20">
      <c r="A15" s="132">
        <v>7</v>
      </c>
      <c r="B15" s="138" t="s">
        <v>168</v>
      </c>
      <c r="C15" s="134">
        <v>34217</v>
      </c>
      <c r="D15" s="134">
        <v>34216608</v>
      </c>
      <c r="E15" s="137">
        <v>34216608</v>
      </c>
      <c r="F15" s="135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>
        <v>34216608</v>
      </c>
      <c r="T15" s="139">
        <f t="shared" si="0"/>
        <v>34216608</v>
      </c>
    </row>
    <row r="16" spans="1:20">
      <c r="A16" s="132">
        <v>8</v>
      </c>
      <c r="B16" s="138" t="s">
        <v>169</v>
      </c>
      <c r="C16" s="134">
        <v>6572</v>
      </c>
      <c r="D16" s="134">
        <v>6571937.9800000004</v>
      </c>
      <c r="E16" s="137">
        <v>23279591</v>
      </c>
      <c r="F16" s="135">
        <v>3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>
        <v>23279591</v>
      </c>
      <c r="T16" s="139">
        <f t="shared" si="0"/>
        <v>23279591</v>
      </c>
    </row>
    <row r="17" spans="1:20" ht="26.25">
      <c r="A17" s="132">
        <v>9</v>
      </c>
      <c r="B17" s="133" t="s">
        <v>170</v>
      </c>
      <c r="C17" s="134">
        <v>6568</v>
      </c>
      <c r="D17" s="134">
        <v>6568169.9999999981</v>
      </c>
      <c r="E17" s="137">
        <v>9807303</v>
      </c>
      <c r="F17" s="13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>
        <v>9807303</v>
      </c>
      <c r="T17" s="139">
        <f t="shared" si="0"/>
        <v>9807303</v>
      </c>
    </row>
    <row r="18" spans="1:20">
      <c r="A18" s="132">
        <v>10</v>
      </c>
      <c r="B18" s="133" t="s">
        <v>36</v>
      </c>
      <c r="C18" s="134">
        <v>19461</v>
      </c>
      <c r="D18" s="134">
        <v>20164793.578752041</v>
      </c>
      <c r="E18" s="137">
        <v>34167106</v>
      </c>
      <c r="F18" s="135">
        <v>4</v>
      </c>
      <c r="G18" s="134"/>
      <c r="H18" s="134"/>
      <c r="I18" s="134"/>
      <c r="J18" s="134"/>
      <c r="K18" s="134"/>
      <c r="L18" s="134"/>
      <c r="M18" s="134"/>
      <c r="N18" s="134"/>
      <c r="O18" s="134">
        <v>15811316</v>
      </c>
      <c r="P18" s="134">
        <v>47775</v>
      </c>
      <c r="Q18" s="134">
        <v>106733</v>
      </c>
      <c r="R18" s="134"/>
      <c r="S18" s="134">
        <v>18201282</v>
      </c>
      <c r="T18" s="139">
        <f t="shared" si="0"/>
        <v>34167106</v>
      </c>
    </row>
    <row r="19" spans="1:20" ht="15.75" thickBot="1">
      <c r="A19" s="58">
        <v>11</v>
      </c>
      <c r="B19" s="102" t="s">
        <v>37</v>
      </c>
      <c r="C19" s="130">
        <f>SUM(C9:C18)</f>
        <v>2137071</v>
      </c>
      <c r="D19" s="130">
        <f t="shared" ref="D19:T19" si="1">SUM(D9:D18)</f>
        <v>2137582266.015435</v>
      </c>
      <c r="E19" s="130">
        <f t="shared" si="1"/>
        <v>2144192712</v>
      </c>
      <c r="F19" s="130"/>
      <c r="G19" s="130">
        <f t="shared" si="1"/>
        <v>215830754</v>
      </c>
      <c r="H19" s="130">
        <f t="shared" si="1"/>
        <v>141792380</v>
      </c>
      <c r="I19" s="130">
        <f t="shared" si="1"/>
        <v>175902915</v>
      </c>
      <c r="J19" s="130">
        <f t="shared" si="1"/>
        <v>0</v>
      </c>
      <c r="K19" s="130">
        <f t="shared" si="1"/>
        <v>142840525</v>
      </c>
      <c r="L19" s="130">
        <f t="shared" si="1"/>
        <v>1240836088.0000176</v>
      </c>
      <c r="M19" s="130">
        <f t="shared" si="1"/>
        <v>-82260658.036475182</v>
      </c>
      <c r="N19" s="130">
        <f t="shared" si="1"/>
        <v>1158575429.9635425</v>
      </c>
      <c r="O19" s="130">
        <f t="shared" si="1"/>
        <v>15915316</v>
      </c>
      <c r="P19" s="130">
        <f t="shared" si="1"/>
        <v>47775</v>
      </c>
      <c r="Q19" s="130">
        <f t="shared" si="1"/>
        <v>106733</v>
      </c>
      <c r="R19" s="130">
        <f t="shared" si="1"/>
        <v>207676100</v>
      </c>
      <c r="S19" s="130">
        <f t="shared" si="1"/>
        <v>85504784</v>
      </c>
      <c r="T19" s="131">
        <f t="shared" si="1"/>
        <v>2144192711.9635425</v>
      </c>
    </row>
    <row r="20" spans="1:20">
      <c r="A20" s="185" t="s">
        <v>185</v>
      </c>
      <c r="B20"/>
      <c r="C20"/>
      <c r="D20"/>
      <c r="E20"/>
      <c r="F20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</row>
    <row r="21" spans="1:20">
      <c r="A21" s="185" t="s">
        <v>182</v>
      </c>
      <c r="B21"/>
      <c r="C21"/>
      <c r="D21"/>
      <c r="E21"/>
      <c r="F21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</row>
    <row r="22" spans="1:20">
      <c r="A22" s="185" t="s">
        <v>183</v>
      </c>
      <c r="B22"/>
      <c r="C22"/>
      <c r="D22"/>
      <c r="E22"/>
      <c r="F22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</row>
    <row r="23" spans="1:20" ht="15.75" thickBot="1">
      <c r="A23" s="185" t="s">
        <v>184</v>
      </c>
      <c r="B23"/>
      <c r="C23"/>
      <c r="D23"/>
      <c r="E23"/>
      <c r="F23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</row>
    <row r="24" spans="1:20" s="43" customFormat="1">
      <c r="A24" s="52"/>
      <c r="B24" s="59" t="s">
        <v>0</v>
      </c>
      <c r="C24" s="70" t="s">
        <v>1</v>
      </c>
      <c r="D24" s="71" t="s">
        <v>2</v>
      </c>
      <c r="E24" s="59" t="s">
        <v>3</v>
      </c>
      <c r="F24" s="59" t="s">
        <v>4</v>
      </c>
      <c r="G24" s="191" t="s">
        <v>5</v>
      </c>
      <c r="H24" s="191"/>
      <c r="I24" s="191"/>
      <c r="J24" s="191"/>
      <c r="K24" s="191"/>
      <c r="L24" s="191"/>
      <c r="M24" s="191"/>
      <c r="N24" s="191"/>
      <c r="O24" s="191"/>
      <c r="P24" s="192"/>
      <c r="Q24" s="229"/>
      <c r="R24" s="229"/>
      <c r="S24" s="229"/>
      <c r="T24" s="229"/>
    </row>
    <row r="25" spans="1:20" s="43" customFormat="1" ht="14.45" customHeight="1">
      <c r="A25" s="201"/>
      <c r="B25" s="193" t="s">
        <v>75</v>
      </c>
      <c r="C25" s="196" t="s">
        <v>74</v>
      </c>
      <c r="D25" s="196" t="s">
        <v>122</v>
      </c>
      <c r="E25" s="196" t="s">
        <v>70</v>
      </c>
      <c r="F25" s="196" t="s">
        <v>73</v>
      </c>
      <c r="G25" s="189" t="s">
        <v>72</v>
      </c>
      <c r="H25" s="189"/>
      <c r="I25" s="189"/>
      <c r="J25" s="189"/>
      <c r="K25" s="189"/>
      <c r="L25" s="189"/>
      <c r="M25" s="189"/>
      <c r="N25" s="189"/>
      <c r="O25" s="189"/>
      <c r="P25" s="190"/>
      <c r="Q25" s="13"/>
      <c r="R25" s="13"/>
      <c r="S25" s="13"/>
      <c r="T25" s="13"/>
    </row>
    <row r="26" spans="1:20" s="43" customFormat="1" ht="14.45" customHeight="1">
      <c r="A26" s="201"/>
      <c r="B26" s="194"/>
      <c r="C26" s="196"/>
      <c r="D26" s="196"/>
      <c r="E26" s="196"/>
      <c r="F26" s="196"/>
      <c r="G26" s="65">
        <v>13</v>
      </c>
      <c r="H26" s="66">
        <v>14</v>
      </c>
      <c r="I26" s="66">
        <v>15</v>
      </c>
      <c r="J26" s="66">
        <v>16</v>
      </c>
      <c r="K26" s="66">
        <v>17</v>
      </c>
      <c r="L26" s="66">
        <v>18</v>
      </c>
      <c r="M26" s="66">
        <v>19</v>
      </c>
      <c r="N26" s="66">
        <v>20</v>
      </c>
      <c r="O26" s="66">
        <v>21</v>
      </c>
      <c r="P26" s="74">
        <v>22</v>
      </c>
      <c r="Q26" s="13"/>
      <c r="R26" s="13"/>
      <c r="S26" s="13"/>
      <c r="T26" s="13"/>
    </row>
    <row r="27" spans="1:20" s="43" customFormat="1" ht="100.15" customHeight="1">
      <c r="A27" s="201"/>
      <c r="B27" s="195"/>
      <c r="C27" s="196"/>
      <c r="D27" s="196"/>
      <c r="E27" s="196"/>
      <c r="F27" s="196"/>
      <c r="G27" s="62" t="s">
        <v>38</v>
      </c>
      <c r="H27" s="63" t="s">
        <v>39</v>
      </c>
      <c r="I27" s="63" t="s">
        <v>40</v>
      </c>
      <c r="J27" s="63" t="s">
        <v>41</v>
      </c>
      <c r="K27" s="63" t="s">
        <v>42</v>
      </c>
      <c r="L27" s="63" t="s">
        <v>43</v>
      </c>
      <c r="M27" s="63" t="s">
        <v>44</v>
      </c>
      <c r="N27" s="63" t="s">
        <v>11</v>
      </c>
      <c r="O27" s="63" t="s">
        <v>45</v>
      </c>
      <c r="P27" s="72" t="s">
        <v>46</v>
      </c>
      <c r="Q27" s="13"/>
      <c r="R27" s="13"/>
      <c r="S27" s="13"/>
      <c r="T27" s="13"/>
    </row>
    <row r="28" spans="1:20">
      <c r="A28" s="20">
        <v>12</v>
      </c>
      <c r="B28" s="68" t="s">
        <v>171</v>
      </c>
      <c r="C28" s="181">
        <v>97401</v>
      </c>
      <c r="D28" s="181">
        <v>97401378.379999995</v>
      </c>
      <c r="E28" s="181">
        <v>99664160</v>
      </c>
      <c r="F28" s="182"/>
      <c r="G28" s="181">
        <v>36050082</v>
      </c>
      <c r="H28" s="181"/>
      <c r="I28" s="181"/>
      <c r="J28" s="181"/>
      <c r="K28" s="181"/>
      <c r="L28" s="181">
        <v>60000000</v>
      </c>
      <c r="M28" s="181">
        <v>2358</v>
      </c>
      <c r="N28" s="181">
        <v>3611720.3899999997</v>
      </c>
      <c r="O28" s="181"/>
      <c r="P28" s="139">
        <f t="shared" ref="P28:P33" si="2">SUM(G28:O28)</f>
        <v>99664160.390000001</v>
      </c>
    </row>
    <row r="29" spans="1:20">
      <c r="A29" s="20">
        <v>13</v>
      </c>
      <c r="B29" s="68" t="s">
        <v>172</v>
      </c>
      <c r="C29" s="140">
        <v>1565158</v>
      </c>
      <c r="D29" s="140">
        <v>1565088081.6800001</v>
      </c>
      <c r="E29" s="140">
        <v>1569312547</v>
      </c>
      <c r="F29" s="135"/>
      <c r="G29" s="140"/>
      <c r="H29" s="140">
        <v>597191170.84016311</v>
      </c>
      <c r="I29" s="140">
        <v>289571291.90213418</v>
      </c>
      <c r="J29" s="140">
        <v>671046819.60770845</v>
      </c>
      <c r="K29" s="140"/>
      <c r="L29" s="140"/>
      <c r="M29" s="140">
        <v>6364682</v>
      </c>
      <c r="N29" s="140">
        <v>5138582.4399999995</v>
      </c>
      <c r="O29" s="140"/>
      <c r="P29" s="139">
        <f t="shared" si="2"/>
        <v>1569312546.7900057</v>
      </c>
    </row>
    <row r="30" spans="1:20">
      <c r="A30" s="20">
        <v>14</v>
      </c>
      <c r="B30" s="68" t="s">
        <v>173</v>
      </c>
      <c r="C30" s="140">
        <v>0</v>
      </c>
      <c r="D30" s="140">
        <v>0</v>
      </c>
      <c r="E30" s="140">
        <v>10941569</v>
      </c>
      <c r="F30" s="135">
        <v>1</v>
      </c>
      <c r="G30" s="140"/>
      <c r="H30" s="140"/>
      <c r="I30" s="140"/>
      <c r="J30" s="140"/>
      <c r="K30" s="140"/>
      <c r="L30" s="140"/>
      <c r="M30" s="140"/>
      <c r="N30" s="140">
        <v>10941569</v>
      </c>
      <c r="O30" s="140"/>
      <c r="P30" s="139">
        <f t="shared" si="2"/>
        <v>10941569</v>
      </c>
    </row>
    <row r="31" spans="1:20" ht="39">
      <c r="A31" s="20">
        <v>15</v>
      </c>
      <c r="B31" s="21" t="s">
        <v>174</v>
      </c>
      <c r="C31" s="140">
        <v>4581</v>
      </c>
      <c r="D31" s="140">
        <v>4581208.7401263788</v>
      </c>
      <c r="E31" s="140">
        <v>2181966</v>
      </c>
      <c r="F31" s="135">
        <v>1</v>
      </c>
      <c r="G31" s="140"/>
      <c r="H31" s="140"/>
      <c r="I31" s="140"/>
      <c r="J31" s="140"/>
      <c r="K31" s="140"/>
      <c r="L31" s="140"/>
      <c r="M31" s="140"/>
      <c r="N31" s="140">
        <v>2181966</v>
      </c>
      <c r="O31" s="140"/>
      <c r="P31" s="139">
        <f t="shared" si="2"/>
        <v>2181966</v>
      </c>
    </row>
    <row r="32" spans="1:20">
      <c r="A32" s="20">
        <v>16</v>
      </c>
      <c r="B32" s="21" t="s">
        <v>11</v>
      </c>
      <c r="C32" s="140">
        <v>61095</v>
      </c>
      <c r="D32" s="140">
        <v>61113692.586750984</v>
      </c>
      <c r="E32" s="140">
        <v>58886085</v>
      </c>
      <c r="F32" s="135"/>
      <c r="G32" s="140"/>
      <c r="H32" s="140"/>
      <c r="I32" s="140"/>
      <c r="J32" s="140"/>
      <c r="K32" s="140"/>
      <c r="L32" s="140"/>
      <c r="M32" s="140">
        <v>740084</v>
      </c>
      <c r="N32" s="140">
        <v>58146001.170000002</v>
      </c>
      <c r="O32" s="140"/>
      <c r="P32" s="139">
        <f t="shared" si="2"/>
        <v>58886085.170000002</v>
      </c>
    </row>
    <row r="33" spans="1:20">
      <c r="A33" s="20">
        <v>17</v>
      </c>
      <c r="B33" s="21" t="s">
        <v>175</v>
      </c>
      <c r="C33" s="140">
        <v>100031</v>
      </c>
      <c r="D33" s="140">
        <v>100030827</v>
      </c>
      <c r="E33" s="140">
        <v>99640227</v>
      </c>
      <c r="F33" s="135"/>
      <c r="G33" s="140"/>
      <c r="H33" s="140"/>
      <c r="I33" s="140"/>
      <c r="J33" s="140"/>
      <c r="K33" s="140"/>
      <c r="L33" s="140"/>
      <c r="M33" s="140"/>
      <c r="N33" s="140"/>
      <c r="O33" s="140">
        <v>99640227</v>
      </c>
      <c r="P33" s="139">
        <f t="shared" si="2"/>
        <v>99640227</v>
      </c>
    </row>
    <row r="34" spans="1:20" ht="15.75" thickBot="1">
      <c r="A34" s="58">
        <v>18</v>
      </c>
      <c r="B34" s="103" t="s">
        <v>46</v>
      </c>
      <c r="C34" s="130">
        <f t="shared" ref="C34:P34" si="3">SUM(C28:C33)</f>
        <v>1828266</v>
      </c>
      <c r="D34" s="130">
        <f t="shared" si="3"/>
        <v>1828215188.3868773</v>
      </c>
      <c r="E34" s="130">
        <f t="shared" si="3"/>
        <v>1840626554</v>
      </c>
      <c r="F34" s="130"/>
      <c r="G34" s="130">
        <f t="shared" si="3"/>
        <v>36050082</v>
      </c>
      <c r="H34" s="130">
        <f t="shared" si="3"/>
        <v>597191170.84016311</v>
      </c>
      <c r="I34" s="130">
        <f t="shared" si="3"/>
        <v>289571291.90213418</v>
      </c>
      <c r="J34" s="130">
        <f t="shared" si="3"/>
        <v>671046819.60770845</v>
      </c>
      <c r="K34" s="130">
        <f t="shared" si="3"/>
        <v>0</v>
      </c>
      <c r="L34" s="130">
        <f t="shared" si="3"/>
        <v>60000000</v>
      </c>
      <c r="M34" s="130">
        <f t="shared" si="3"/>
        <v>7107124</v>
      </c>
      <c r="N34" s="130">
        <f t="shared" si="3"/>
        <v>80019839</v>
      </c>
      <c r="O34" s="130">
        <f t="shared" si="3"/>
        <v>99640227</v>
      </c>
      <c r="P34" s="131">
        <f t="shared" si="3"/>
        <v>1840626554.3500059</v>
      </c>
    </row>
    <row r="35" spans="1:20" ht="15.75" thickBot="1">
      <c r="A35" s="185" t="s">
        <v>186</v>
      </c>
      <c r="B35"/>
      <c r="C35"/>
      <c r="D35"/>
      <c r="E35"/>
      <c r="F35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</row>
    <row r="36" spans="1:20" s="43" customFormat="1">
      <c r="A36" s="52"/>
      <c r="B36" s="59" t="s">
        <v>0</v>
      </c>
      <c r="C36" s="70" t="s">
        <v>1</v>
      </c>
      <c r="D36" s="71" t="s">
        <v>2</v>
      </c>
      <c r="E36" s="59" t="s">
        <v>3</v>
      </c>
      <c r="F36" s="59" t="s">
        <v>4</v>
      </c>
      <c r="G36" s="191" t="s">
        <v>5</v>
      </c>
      <c r="H36" s="191"/>
      <c r="I36" s="191"/>
      <c r="J36" s="191"/>
      <c r="K36" s="191"/>
      <c r="L36" s="191"/>
      <c r="M36" s="191"/>
      <c r="N36" s="192"/>
      <c r="O36" s="229"/>
      <c r="P36" s="229"/>
      <c r="Q36" s="229"/>
      <c r="R36" s="229"/>
      <c r="S36" s="229"/>
      <c r="T36" s="229"/>
    </row>
    <row r="37" spans="1:20" s="43" customFormat="1" ht="40.15" customHeight="1">
      <c r="A37" s="201"/>
      <c r="B37" s="193" t="s">
        <v>133</v>
      </c>
      <c r="C37" s="196" t="s">
        <v>74</v>
      </c>
      <c r="D37" s="196" t="s">
        <v>122</v>
      </c>
      <c r="E37" s="196" t="s">
        <v>70</v>
      </c>
      <c r="F37" s="196" t="s">
        <v>73</v>
      </c>
      <c r="G37" s="197" t="s">
        <v>72</v>
      </c>
      <c r="H37" s="198"/>
      <c r="I37" s="198"/>
      <c r="J37" s="198"/>
      <c r="K37" s="198"/>
      <c r="L37" s="198"/>
      <c r="M37" s="198"/>
      <c r="N37" s="199"/>
      <c r="O37" s="229"/>
      <c r="P37" s="229"/>
      <c r="Q37" s="229"/>
      <c r="R37" s="229"/>
      <c r="S37" s="229"/>
      <c r="T37" s="229"/>
    </row>
    <row r="38" spans="1:20" s="43" customFormat="1" ht="13.9" customHeight="1">
      <c r="A38" s="201"/>
      <c r="B38" s="194"/>
      <c r="C38" s="196"/>
      <c r="D38" s="196"/>
      <c r="E38" s="196"/>
      <c r="F38" s="196"/>
      <c r="G38" s="19">
        <v>23</v>
      </c>
      <c r="H38" s="19">
        <v>24</v>
      </c>
      <c r="I38" s="19">
        <v>25</v>
      </c>
      <c r="J38" s="19">
        <v>26</v>
      </c>
      <c r="K38" s="19">
        <v>27</v>
      </c>
      <c r="L38" s="19">
        <v>28</v>
      </c>
      <c r="M38" s="19">
        <v>29</v>
      </c>
      <c r="N38" s="188">
        <v>30</v>
      </c>
      <c r="O38" s="13"/>
      <c r="P38" s="230"/>
      <c r="Q38" s="230"/>
      <c r="R38" s="230"/>
      <c r="S38" s="13"/>
      <c r="T38" s="13"/>
    </row>
    <row r="39" spans="1:20" s="43" customFormat="1" ht="102" customHeight="1">
      <c r="A39" s="201"/>
      <c r="B39" s="195"/>
      <c r="C39" s="196"/>
      <c r="D39" s="196"/>
      <c r="E39" s="196"/>
      <c r="F39" s="196"/>
      <c r="G39" s="63" t="s">
        <v>47</v>
      </c>
      <c r="H39" s="63" t="s">
        <v>48</v>
      </c>
      <c r="I39" s="63" t="s">
        <v>49</v>
      </c>
      <c r="J39" s="63" t="s">
        <v>50</v>
      </c>
      <c r="K39" s="63" t="s">
        <v>51</v>
      </c>
      <c r="L39" s="63" t="s">
        <v>52</v>
      </c>
      <c r="M39" s="63" t="s">
        <v>6</v>
      </c>
      <c r="N39" s="72" t="s">
        <v>53</v>
      </c>
      <c r="O39" s="13"/>
      <c r="P39" s="230"/>
      <c r="Q39" s="230"/>
      <c r="R39" s="230"/>
      <c r="S39" s="13"/>
      <c r="T39" s="13"/>
    </row>
    <row r="40" spans="1:20">
      <c r="A40" s="20">
        <v>21</v>
      </c>
      <c r="B40" s="69" t="s">
        <v>176</v>
      </c>
      <c r="C40" s="141">
        <v>54629</v>
      </c>
      <c r="D40" s="141">
        <v>54628743</v>
      </c>
      <c r="E40" s="141">
        <v>54628743</v>
      </c>
      <c r="F40" s="142"/>
      <c r="G40" s="140">
        <v>54628743</v>
      </c>
      <c r="H40" s="140"/>
      <c r="I40" s="140"/>
      <c r="J40" s="140"/>
      <c r="K40" s="140"/>
      <c r="L40" s="140"/>
      <c r="M40" s="140"/>
      <c r="N40" s="139">
        <f t="shared" ref="N40:N45" si="4">SUM(G40:M40)</f>
        <v>54628743</v>
      </c>
      <c r="P40" s="231"/>
      <c r="Q40" s="231"/>
      <c r="R40" s="231"/>
    </row>
    <row r="41" spans="1:20">
      <c r="A41" s="20">
        <v>22</v>
      </c>
      <c r="B41" s="69" t="s">
        <v>177</v>
      </c>
      <c r="C41" s="141">
        <v>36851</v>
      </c>
      <c r="D41" s="141">
        <v>35557784.999555558</v>
      </c>
      <c r="E41" s="141">
        <v>35132256</v>
      </c>
      <c r="F41" s="142"/>
      <c r="G41" s="140"/>
      <c r="H41" s="140"/>
      <c r="I41" s="140"/>
      <c r="J41" s="140">
        <v>35132256</v>
      </c>
      <c r="K41" s="140"/>
      <c r="L41" s="140"/>
      <c r="M41" s="140"/>
      <c r="N41" s="139">
        <f t="shared" si="4"/>
        <v>35132256</v>
      </c>
    </row>
    <row r="42" spans="1:20">
      <c r="A42" s="20">
        <v>23</v>
      </c>
      <c r="B42" s="69" t="s">
        <v>178</v>
      </c>
      <c r="C42" s="141">
        <v>-10138</v>
      </c>
      <c r="D42" s="141">
        <v>-10138283</v>
      </c>
      <c r="E42" s="141">
        <v>-10138283</v>
      </c>
      <c r="F42" s="142"/>
      <c r="G42" s="140"/>
      <c r="H42" s="140"/>
      <c r="I42" s="140">
        <v>-10138283</v>
      </c>
      <c r="J42" s="140"/>
      <c r="K42" s="140"/>
      <c r="L42" s="140"/>
      <c r="M42" s="140"/>
      <c r="N42" s="139">
        <f t="shared" si="4"/>
        <v>-10138283</v>
      </c>
    </row>
    <row r="43" spans="1:20">
      <c r="A43" s="20">
        <v>24</v>
      </c>
      <c r="B43" s="5" t="s">
        <v>179</v>
      </c>
      <c r="C43" s="140">
        <v>4565</v>
      </c>
      <c r="D43" s="140">
        <v>4565384</v>
      </c>
      <c r="E43" s="140">
        <v>4565384</v>
      </c>
      <c r="F43" s="135"/>
      <c r="G43" s="140"/>
      <c r="H43" s="140">
        <v>61391</v>
      </c>
      <c r="I43" s="140">
        <v>-15737</v>
      </c>
      <c r="J43" s="140">
        <v>4519730</v>
      </c>
      <c r="K43" s="140"/>
      <c r="L43" s="140"/>
      <c r="M43" s="140"/>
      <c r="N43" s="139">
        <f t="shared" si="4"/>
        <v>4565384</v>
      </c>
    </row>
    <row r="44" spans="1:20">
      <c r="A44" s="20">
        <v>25</v>
      </c>
      <c r="B44" s="5" t="s">
        <v>180</v>
      </c>
      <c r="C44" s="140">
        <v>206006</v>
      </c>
      <c r="D44" s="140">
        <v>207863748.9084177</v>
      </c>
      <c r="E44" s="140">
        <v>191526947</v>
      </c>
      <c r="F44" s="135">
        <v>1</v>
      </c>
      <c r="G44" s="140"/>
      <c r="H44" s="140"/>
      <c r="I44" s="140"/>
      <c r="J44" s="140"/>
      <c r="K44" s="140">
        <v>1694028</v>
      </c>
      <c r="L44" s="140">
        <v>189508427.99999997</v>
      </c>
      <c r="M44" s="140">
        <v>324491.25</v>
      </c>
      <c r="N44" s="139">
        <f t="shared" si="4"/>
        <v>191526947.24999997</v>
      </c>
    </row>
    <row r="45" spans="1:20">
      <c r="A45" s="178">
        <v>26</v>
      </c>
      <c r="B45" s="179" t="s">
        <v>181</v>
      </c>
      <c r="C45" s="140">
        <v>16890</v>
      </c>
      <c r="D45" s="140">
        <v>16889700.59795177</v>
      </c>
      <c r="E45" s="140">
        <v>27851111</v>
      </c>
      <c r="F45" s="135"/>
      <c r="G45" s="140"/>
      <c r="H45" s="140"/>
      <c r="I45" s="140"/>
      <c r="J45" s="140"/>
      <c r="K45" s="140"/>
      <c r="L45" s="140"/>
      <c r="M45" s="140">
        <v>27851110.75</v>
      </c>
      <c r="N45" s="180">
        <f t="shared" si="4"/>
        <v>27851110.75</v>
      </c>
    </row>
    <row r="46" spans="1:20" ht="15.75" thickBot="1">
      <c r="A46" s="58"/>
      <c r="B46" s="103" t="s">
        <v>71</v>
      </c>
      <c r="C46" s="130">
        <f t="shared" ref="C46:N46" si="5">SUM(C40:C44)</f>
        <v>291913</v>
      </c>
      <c r="D46" s="130">
        <f>SUM(D40:D45)</f>
        <v>309367078.50592506</v>
      </c>
      <c r="E46" s="130">
        <f>SUM(E40:E45)</f>
        <v>303566158</v>
      </c>
      <c r="F46" s="130"/>
      <c r="G46" s="130">
        <f t="shared" ref="G46:M46" si="6">SUM(G40:G45)</f>
        <v>54628743</v>
      </c>
      <c r="H46" s="130">
        <f t="shared" si="6"/>
        <v>61391</v>
      </c>
      <c r="I46" s="130">
        <f t="shared" si="6"/>
        <v>-10154020</v>
      </c>
      <c r="J46" s="130">
        <f t="shared" si="6"/>
        <v>39651986</v>
      </c>
      <c r="K46" s="130">
        <f t="shared" si="6"/>
        <v>1694028</v>
      </c>
      <c r="L46" s="130">
        <f t="shared" si="6"/>
        <v>189508427.99999997</v>
      </c>
      <c r="M46" s="130">
        <f t="shared" si="6"/>
        <v>28175602</v>
      </c>
      <c r="N46" s="131">
        <f>SUM(N40:N45)</f>
        <v>303566158</v>
      </c>
    </row>
    <row r="47" spans="1:20">
      <c r="A47" s="185" t="s">
        <v>187</v>
      </c>
      <c r="B47"/>
      <c r="C47"/>
      <c r="D47"/>
      <c r="E47"/>
      <c r="F47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9" spans="1:20" s="4" customFormat="1">
      <c r="A49" s="10"/>
      <c r="B49" s="10"/>
      <c r="C49" s="10"/>
      <c r="D49" s="10"/>
      <c r="E49" s="10"/>
      <c r="F49" s="10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</row>
    <row r="50" spans="1:20" s="4" customFormat="1">
      <c r="A50" s="10"/>
      <c r="B50" s="10"/>
      <c r="C50" s="10"/>
      <c r="D50" s="10"/>
      <c r="E50" s="10"/>
      <c r="F50" s="10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</row>
    <row r="51" spans="1:20" s="4" customFormat="1">
      <c r="A51" s="10"/>
      <c r="B51" s="10"/>
      <c r="C51" s="10"/>
      <c r="D51" s="10"/>
      <c r="E51" s="10"/>
      <c r="F51" s="10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</row>
    <row r="56" spans="1:20">
      <c r="P56" s="233"/>
    </row>
  </sheetData>
  <mergeCells count="24">
    <mergeCell ref="A6:A8"/>
    <mergeCell ref="A25:A27"/>
    <mergeCell ref="A37:A39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  <mergeCell ref="F25:F27"/>
    <mergeCell ref="G25:P25"/>
    <mergeCell ref="G36:N36"/>
    <mergeCell ref="B37:B39"/>
    <mergeCell ref="C37:C39"/>
    <mergeCell ref="D37:D39"/>
    <mergeCell ref="E37:E39"/>
    <mergeCell ref="F37:F39"/>
    <mergeCell ref="G37:N37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2" sqref="B12"/>
    </sheetView>
  </sheetViews>
  <sheetFormatPr defaultRowHeight="15"/>
  <cols>
    <col min="1" max="1" width="10.5703125" style="43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32.5703125" style="3" bestFit="1" customWidth="1"/>
  </cols>
  <sheetData>
    <row r="1" spans="1:8" ht="15.75">
      <c r="A1" s="6" t="s">
        <v>54</v>
      </c>
      <c r="B1" s="124" t="s">
        <v>155</v>
      </c>
    </row>
    <row r="2" spans="1:8" ht="15.75">
      <c r="A2" s="9" t="s">
        <v>55</v>
      </c>
      <c r="B2" s="177">
        <v>43830</v>
      </c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 thickBot="1">
      <c r="A4" s="126" t="s">
        <v>141</v>
      </c>
      <c r="B4" s="14" t="s">
        <v>86</v>
      </c>
    </row>
    <row r="5" spans="1:8" ht="14.45" customHeight="1">
      <c r="A5" s="211"/>
      <c r="B5" s="206" t="s">
        <v>85</v>
      </c>
      <c r="C5" s="208" t="s">
        <v>118</v>
      </c>
      <c r="D5" s="206" t="s">
        <v>84</v>
      </c>
      <c r="E5" s="206"/>
      <c r="F5" s="206"/>
      <c r="G5" s="206"/>
      <c r="H5" s="209" t="s">
        <v>83</v>
      </c>
    </row>
    <row r="6" spans="1:8" ht="38.25">
      <c r="A6" s="212"/>
      <c r="B6" s="207"/>
      <c r="C6" s="193"/>
      <c r="D6" s="12" t="s">
        <v>82</v>
      </c>
      <c r="E6" s="12" t="s">
        <v>81</v>
      </c>
      <c r="F6" s="12" t="s">
        <v>80</v>
      </c>
      <c r="G6" s="12" t="s">
        <v>79</v>
      </c>
      <c r="H6" s="210"/>
    </row>
    <row r="7" spans="1:8" ht="15.75">
      <c r="A7" s="75">
        <v>1</v>
      </c>
      <c r="B7" s="44" t="s">
        <v>157</v>
      </c>
      <c r="C7" s="39" t="s">
        <v>158</v>
      </c>
      <c r="D7" s="5"/>
      <c r="E7" s="5" t="s">
        <v>162</v>
      </c>
      <c r="F7" s="5"/>
      <c r="G7" s="39"/>
      <c r="H7" s="38" t="s">
        <v>160</v>
      </c>
    </row>
    <row r="8" spans="1:8" ht="16.5" thickBot="1">
      <c r="A8" s="76">
        <v>2</v>
      </c>
      <c r="B8" s="73" t="s">
        <v>159</v>
      </c>
      <c r="C8" s="77" t="s">
        <v>78</v>
      </c>
      <c r="D8" s="55" t="s">
        <v>162</v>
      </c>
      <c r="E8" s="55"/>
      <c r="F8" s="55"/>
      <c r="G8" s="55"/>
      <c r="H8" s="78" t="s">
        <v>161</v>
      </c>
    </row>
    <row r="9" spans="1:8" ht="15.75">
      <c r="A9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13" sqref="C13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4" t="s">
        <v>54</v>
      </c>
      <c r="B1" s="124" t="s">
        <v>155</v>
      </c>
    </row>
    <row r="2" spans="1:12" ht="15">
      <c r="A2" s="124" t="s">
        <v>55</v>
      </c>
      <c r="B2" s="177">
        <v>43830</v>
      </c>
    </row>
    <row r="3" spans="1:12">
      <c r="A3" s="67"/>
      <c r="B3" s="124"/>
    </row>
    <row r="4" spans="1:12" ht="13.5" thickBot="1">
      <c r="A4" s="125" t="s">
        <v>142</v>
      </c>
      <c r="B4" s="45" t="s">
        <v>127</v>
      </c>
      <c r="C4" s="26"/>
      <c r="D4" s="7"/>
      <c r="E4" s="7"/>
      <c r="F4" s="7"/>
      <c r="G4" s="7"/>
      <c r="H4" s="7"/>
      <c r="I4" s="7"/>
      <c r="J4" s="7"/>
      <c r="K4" s="7"/>
      <c r="L4" s="7"/>
    </row>
    <row r="5" spans="1:12">
      <c r="A5" s="123"/>
      <c r="B5" s="57"/>
      <c r="C5" s="60">
        <v>2019</v>
      </c>
      <c r="D5" s="60">
        <v>2018</v>
      </c>
      <c r="E5" s="61">
        <v>2017</v>
      </c>
      <c r="F5" s="7"/>
    </row>
    <row r="6" spans="1:12">
      <c r="A6" s="20">
        <v>1</v>
      </c>
      <c r="B6" s="5" t="s">
        <v>10</v>
      </c>
      <c r="C6" s="135">
        <v>1951554.1600000011</v>
      </c>
      <c r="D6" s="135">
        <v>2160766.1500000018</v>
      </c>
      <c r="E6" s="143">
        <v>1784199.9800000004</v>
      </c>
      <c r="F6" s="7"/>
    </row>
    <row r="7" spans="1:12">
      <c r="A7" s="20">
        <v>2</v>
      </c>
      <c r="B7" s="25" t="s">
        <v>109</v>
      </c>
      <c r="C7" s="135">
        <v>783896.80000000016</v>
      </c>
      <c r="D7" s="135">
        <v>1100856.49</v>
      </c>
      <c r="E7" s="143">
        <v>805168.88000000012</v>
      </c>
      <c r="F7" s="7"/>
    </row>
    <row r="8" spans="1:12">
      <c r="A8" s="20">
        <v>3</v>
      </c>
      <c r="B8" s="5" t="s">
        <v>123</v>
      </c>
      <c r="C8" s="135">
        <v>25</v>
      </c>
      <c r="D8" s="135">
        <v>24</v>
      </c>
      <c r="E8" s="143">
        <v>22</v>
      </c>
    </row>
    <row r="9" spans="1:12" ht="13.5" thickBot="1">
      <c r="A9" s="58">
        <v>4</v>
      </c>
      <c r="B9" s="55" t="s">
        <v>102</v>
      </c>
      <c r="C9" s="144">
        <v>415333.67000000004</v>
      </c>
      <c r="D9" s="144">
        <v>749113.53</v>
      </c>
      <c r="E9" s="145">
        <v>404493.58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7" sqref="B7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1.28515625" style="3" bestFit="1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54</v>
      </c>
      <c r="B1" s="124" t="s">
        <v>155</v>
      </c>
    </row>
    <row r="2" spans="1:8" ht="15">
      <c r="A2" s="7" t="s">
        <v>55</v>
      </c>
      <c r="B2" s="177">
        <v>43830</v>
      </c>
      <c r="C2" s="7"/>
      <c r="D2" s="7"/>
      <c r="E2" s="7"/>
      <c r="F2" s="7"/>
      <c r="G2" s="7"/>
      <c r="H2" s="7"/>
    </row>
    <row r="3" spans="1:8">
      <c r="A3" s="7"/>
      <c r="B3" s="7"/>
      <c r="C3" s="7"/>
      <c r="D3" s="7"/>
      <c r="E3" s="7"/>
      <c r="F3" s="7"/>
      <c r="G3" s="7"/>
      <c r="H3" s="7"/>
    </row>
    <row r="4" spans="1:8" ht="13.5" thickBot="1">
      <c r="A4" s="125" t="s">
        <v>143</v>
      </c>
      <c r="B4" s="46" t="s">
        <v>110</v>
      </c>
      <c r="F4" s="7"/>
      <c r="G4" s="7"/>
      <c r="H4" s="7"/>
    </row>
    <row r="5" spans="1:8">
      <c r="A5" s="79"/>
      <c r="B5" s="57"/>
      <c r="C5" s="57" t="s">
        <v>0</v>
      </c>
      <c r="D5" s="57" t="s">
        <v>1</v>
      </c>
      <c r="E5" s="57" t="s">
        <v>2</v>
      </c>
      <c r="F5" s="57" t="s">
        <v>3</v>
      </c>
      <c r="G5" s="24" t="s">
        <v>4</v>
      </c>
      <c r="H5" s="7"/>
    </row>
    <row r="6" spans="1:8" s="10" customFormat="1" ht="76.5">
      <c r="A6" s="104"/>
      <c r="B6" s="21"/>
      <c r="C6" s="94">
        <v>2019</v>
      </c>
      <c r="D6" s="94">
        <v>2018</v>
      </c>
      <c r="E6" s="94">
        <v>2017</v>
      </c>
      <c r="F6" s="66" t="s">
        <v>119</v>
      </c>
      <c r="G6" s="106" t="s">
        <v>120</v>
      </c>
      <c r="H6" s="105"/>
    </row>
    <row r="7" spans="1:8">
      <c r="A7" s="80">
        <v>1</v>
      </c>
      <c r="B7" s="5" t="s">
        <v>56</v>
      </c>
      <c r="C7" s="135">
        <v>162385085.99999997</v>
      </c>
      <c r="D7" s="135">
        <v>177152729</v>
      </c>
      <c r="E7" s="135">
        <v>149579648</v>
      </c>
      <c r="F7" s="213"/>
      <c r="G7" s="214"/>
      <c r="H7" s="7"/>
    </row>
    <row r="8" spans="1:8">
      <c r="A8" s="80">
        <v>2</v>
      </c>
      <c r="B8" s="47" t="s">
        <v>12</v>
      </c>
      <c r="C8" s="135">
        <v>36180872</v>
      </c>
      <c r="D8" s="135">
        <v>45786594</v>
      </c>
      <c r="E8" s="135">
        <v>70305843</v>
      </c>
      <c r="F8" s="215"/>
      <c r="G8" s="216"/>
    </row>
    <row r="9" spans="1:8">
      <c r="A9" s="80">
        <v>3</v>
      </c>
      <c r="B9" s="48" t="s">
        <v>124</v>
      </c>
      <c r="C9" s="135">
        <v>315197</v>
      </c>
      <c r="D9" s="135">
        <v>183487</v>
      </c>
      <c r="E9" s="135">
        <v>-478280</v>
      </c>
      <c r="F9" s="217"/>
      <c r="G9" s="218"/>
    </row>
    <row r="10" spans="1:8" ht="13.5" thickBot="1">
      <c r="A10" s="81">
        <v>4</v>
      </c>
      <c r="B10" s="82" t="s">
        <v>57</v>
      </c>
      <c r="C10" s="144">
        <v>198250760.99999997</v>
      </c>
      <c r="D10" s="144">
        <v>222755836</v>
      </c>
      <c r="E10" s="144">
        <v>220363771</v>
      </c>
      <c r="F10" s="146">
        <f>SUMIF(C10:E10, "&gt;=0",C10:E10)/3</f>
        <v>213790122.66666666</v>
      </c>
      <c r="G10" s="147">
        <f>F10*15%/8%</f>
        <v>400856480</v>
      </c>
    </row>
    <row r="11" spans="1:8">
      <c r="A11" s="22"/>
      <c r="B11" s="7"/>
      <c r="C11" s="7"/>
      <c r="D11" s="7"/>
      <c r="E11" s="7"/>
      <c r="F11" s="17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14" sqref="D14"/>
    </sheetView>
  </sheetViews>
  <sheetFormatPr defaultColWidth="9.140625" defaultRowHeight="12.75"/>
  <cols>
    <col min="1" max="1" width="10.5703125" style="27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54</v>
      </c>
      <c r="B1" s="124" t="s">
        <v>155</v>
      </c>
    </row>
    <row r="2" spans="1:9" ht="15">
      <c r="A2" s="2" t="s">
        <v>55</v>
      </c>
      <c r="B2" s="177">
        <v>43830</v>
      </c>
    </row>
    <row r="3" spans="1:9">
      <c r="A3" s="2"/>
    </row>
    <row r="4" spans="1:9" ht="13.5" thickBot="1">
      <c r="A4" s="125" t="s">
        <v>144</v>
      </c>
      <c r="B4" s="28" t="s">
        <v>152</v>
      </c>
      <c r="D4" s="11"/>
      <c r="E4" s="11"/>
      <c r="F4" s="11"/>
    </row>
    <row r="5" spans="1:9" s="8" customFormat="1" ht="16.5" customHeight="1">
      <c r="A5" s="83"/>
      <c r="B5" s="84"/>
      <c r="C5" s="84"/>
      <c r="D5" s="92" t="s">
        <v>135</v>
      </c>
      <c r="E5" s="92" t="s">
        <v>136</v>
      </c>
      <c r="F5" s="93" t="s">
        <v>103</v>
      </c>
    </row>
    <row r="6" spans="1:9" ht="15" customHeight="1">
      <c r="A6" s="85">
        <v>1</v>
      </c>
      <c r="B6" s="219" t="s">
        <v>18</v>
      </c>
      <c r="C6" s="15" t="s">
        <v>15</v>
      </c>
      <c r="D6" s="183">
        <v>6</v>
      </c>
      <c r="E6" s="183">
        <v>4</v>
      </c>
      <c r="F6" s="184">
        <v>9</v>
      </c>
    </row>
    <row r="7" spans="1:9" ht="15" customHeight="1">
      <c r="A7" s="85">
        <v>2</v>
      </c>
      <c r="B7" s="219"/>
      <c r="C7" s="15" t="s">
        <v>108</v>
      </c>
      <c r="D7" s="150">
        <f>D8+D10+D12</f>
        <v>1902052.98</v>
      </c>
      <c r="E7" s="150">
        <f>E8+E10+E12</f>
        <v>399155</v>
      </c>
      <c r="F7" s="151">
        <f>F8+F10+F12</f>
        <v>1292898</v>
      </c>
    </row>
    <row r="8" spans="1:9" ht="15" customHeight="1">
      <c r="A8" s="85">
        <v>3</v>
      </c>
      <c r="B8" s="219"/>
      <c r="C8" s="29" t="s">
        <v>104</v>
      </c>
      <c r="D8" s="183">
        <v>1892621.4</v>
      </c>
      <c r="E8" s="183">
        <v>399030</v>
      </c>
      <c r="F8" s="184">
        <v>1292898</v>
      </c>
      <c r="G8" s="7"/>
      <c r="H8" s="7"/>
    </row>
    <row r="9" spans="1:9" ht="15" customHeight="1">
      <c r="A9" s="86">
        <v>4</v>
      </c>
      <c r="B9" s="219"/>
      <c r="C9" s="30" t="s">
        <v>16</v>
      </c>
      <c r="D9" s="183"/>
      <c r="E9" s="183"/>
      <c r="F9" s="184"/>
      <c r="G9" s="7"/>
      <c r="H9" s="7"/>
    </row>
    <row r="10" spans="1:9" ht="30" customHeight="1">
      <c r="A10" s="86">
        <v>5</v>
      </c>
      <c r="B10" s="219"/>
      <c r="C10" s="29" t="s">
        <v>17</v>
      </c>
      <c r="D10" s="183"/>
      <c r="E10" s="183"/>
      <c r="F10" s="184"/>
    </row>
    <row r="11" spans="1:9" ht="15" customHeight="1">
      <c r="A11" s="86">
        <v>6</v>
      </c>
      <c r="B11" s="219"/>
      <c r="C11" s="30" t="s">
        <v>16</v>
      </c>
      <c r="D11" s="183"/>
      <c r="E11" s="183"/>
      <c r="F11" s="184"/>
    </row>
    <row r="12" spans="1:9" ht="15" customHeight="1">
      <c r="A12" s="86">
        <v>7</v>
      </c>
      <c r="B12" s="219"/>
      <c r="C12" s="29" t="s">
        <v>126</v>
      </c>
      <c r="D12" s="183">
        <v>9431.58</v>
      </c>
      <c r="E12" s="183">
        <v>125</v>
      </c>
      <c r="F12" s="184"/>
    </row>
    <row r="13" spans="1:9" ht="15" customHeight="1">
      <c r="A13" s="86">
        <v>8</v>
      </c>
      <c r="B13" s="219"/>
      <c r="C13" s="30" t="s">
        <v>16</v>
      </c>
      <c r="D13" s="183"/>
      <c r="E13" s="183"/>
      <c r="F13" s="184"/>
    </row>
    <row r="14" spans="1:9" ht="15" customHeight="1">
      <c r="A14" s="86">
        <v>9</v>
      </c>
      <c r="B14" s="219" t="s">
        <v>137</v>
      </c>
      <c r="C14" s="15" t="s">
        <v>15</v>
      </c>
      <c r="D14" s="183">
        <v>5</v>
      </c>
      <c r="E14" s="183"/>
      <c r="F14" s="184">
        <v>9</v>
      </c>
      <c r="I14" s="16"/>
    </row>
    <row r="15" spans="1:9" ht="15" customHeight="1">
      <c r="A15" s="86">
        <v>10</v>
      </c>
      <c r="B15" s="219"/>
      <c r="C15" s="15" t="s">
        <v>138</v>
      </c>
      <c r="D15" s="150">
        <f>D16+D18+D20</f>
        <v>5789689.2800000003</v>
      </c>
      <c r="E15" s="150">
        <f>E16+E18+E20</f>
        <v>0</v>
      </c>
      <c r="F15" s="151">
        <f>F16+F18+F20</f>
        <v>548985</v>
      </c>
    </row>
    <row r="16" spans="1:9" ht="15" customHeight="1">
      <c r="A16" s="86">
        <v>11</v>
      </c>
      <c r="B16" s="219"/>
      <c r="C16" s="29" t="s">
        <v>105</v>
      </c>
      <c r="D16" s="183">
        <v>5754362</v>
      </c>
      <c r="E16" s="183"/>
      <c r="F16" s="184">
        <v>548985</v>
      </c>
    </row>
    <row r="17" spans="1:6" ht="15" customHeight="1">
      <c r="A17" s="86">
        <v>12</v>
      </c>
      <c r="B17" s="219"/>
      <c r="C17" s="30" t="s">
        <v>16</v>
      </c>
      <c r="D17" s="183"/>
      <c r="E17" s="183"/>
      <c r="F17" s="184"/>
    </row>
    <row r="18" spans="1:6" ht="30" customHeight="1">
      <c r="A18" s="86">
        <v>13</v>
      </c>
      <c r="B18" s="219"/>
      <c r="C18" s="29" t="s">
        <v>17</v>
      </c>
      <c r="D18" s="183"/>
      <c r="E18" s="183"/>
      <c r="F18" s="184"/>
    </row>
    <row r="19" spans="1:6" ht="15" customHeight="1">
      <c r="A19" s="86">
        <v>14</v>
      </c>
      <c r="B19" s="219"/>
      <c r="C19" s="30" t="s">
        <v>16</v>
      </c>
      <c r="D19" s="183"/>
      <c r="E19" s="183"/>
      <c r="F19" s="184"/>
    </row>
    <row r="20" spans="1:6" ht="15" customHeight="1">
      <c r="A20" s="86">
        <v>15</v>
      </c>
      <c r="B20" s="219"/>
      <c r="C20" s="29" t="s">
        <v>126</v>
      </c>
      <c r="D20" s="183">
        <v>35327.279999999999</v>
      </c>
      <c r="E20" s="183"/>
      <c r="F20" s="184"/>
    </row>
    <row r="21" spans="1:6" ht="15" customHeight="1">
      <c r="A21" s="86">
        <v>16</v>
      </c>
      <c r="B21" s="219"/>
      <c r="C21" s="30" t="s">
        <v>16</v>
      </c>
      <c r="D21" s="183"/>
      <c r="E21" s="183"/>
      <c r="F21" s="184"/>
    </row>
    <row r="22" spans="1:6" ht="15" customHeight="1" thickBot="1">
      <c r="A22" s="87">
        <v>17</v>
      </c>
      <c r="B22" s="220" t="s">
        <v>107</v>
      </c>
      <c r="C22" s="220"/>
      <c r="D22" s="152">
        <f>D7+D15</f>
        <v>7691742.2599999998</v>
      </c>
      <c r="E22" s="152">
        <f>E7+E15</f>
        <v>399155</v>
      </c>
      <c r="F22" s="153">
        <f>F7+F15</f>
        <v>1841883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54</v>
      </c>
      <c r="B1" s="124" t="s">
        <v>155</v>
      </c>
    </row>
    <row r="2" spans="1:12" ht="15">
      <c r="A2" s="3" t="s">
        <v>55</v>
      </c>
      <c r="B2" s="177">
        <v>43830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3.5" thickBot="1">
      <c r="A4" s="125" t="s">
        <v>145</v>
      </c>
      <c r="B4" s="31" t="s">
        <v>111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8.5">
      <c r="A5" s="23"/>
      <c r="B5" s="57"/>
      <c r="C5" s="109" t="s">
        <v>135</v>
      </c>
      <c r="D5" s="109" t="s">
        <v>136</v>
      </c>
      <c r="E5" s="110" t="s">
        <v>114</v>
      </c>
      <c r="F5" s="32"/>
      <c r="G5" s="32"/>
      <c r="H5" s="32"/>
      <c r="I5" s="32"/>
      <c r="J5" s="32"/>
      <c r="K5" s="32"/>
      <c r="L5" s="32"/>
    </row>
    <row r="6" spans="1:12">
      <c r="A6" s="221" t="s">
        <v>19</v>
      </c>
      <c r="B6" s="112" t="s">
        <v>15</v>
      </c>
      <c r="C6" s="135"/>
      <c r="D6" s="135"/>
      <c r="E6" s="143"/>
      <c r="F6" s="32"/>
      <c r="G6" s="32"/>
      <c r="H6" s="32"/>
      <c r="I6" s="32"/>
      <c r="J6" s="32"/>
      <c r="K6" s="32"/>
      <c r="L6" s="32"/>
    </row>
    <row r="7" spans="1:12" ht="14.25">
      <c r="A7" s="221"/>
      <c r="B7" s="111" t="s">
        <v>106</v>
      </c>
      <c r="C7" s="135"/>
      <c r="D7" s="135"/>
      <c r="E7" s="143"/>
      <c r="F7" s="32"/>
      <c r="G7" s="32"/>
      <c r="H7" s="32"/>
      <c r="I7" s="32"/>
      <c r="J7" s="32"/>
      <c r="K7" s="32"/>
      <c r="L7" s="32"/>
    </row>
    <row r="8" spans="1:12" ht="14.25">
      <c r="A8" s="221" t="s">
        <v>69</v>
      </c>
      <c r="B8" s="111" t="s">
        <v>15</v>
      </c>
      <c r="C8" s="135"/>
      <c r="D8" s="135"/>
      <c r="E8" s="143"/>
      <c r="F8" s="32"/>
      <c r="G8" s="32"/>
      <c r="H8" s="32"/>
      <c r="I8" s="32"/>
      <c r="J8" s="32"/>
      <c r="K8" s="32"/>
      <c r="L8" s="32"/>
    </row>
    <row r="9" spans="1:12" ht="14.25">
      <c r="A9" s="221"/>
      <c r="B9" s="111" t="s">
        <v>13</v>
      </c>
      <c r="C9" s="156">
        <f>C10+C11+C12+C13</f>
        <v>0</v>
      </c>
      <c r="D9" s="156">
        <f>D10+D11+D12+D13</f>
        <v>0</v>
      </c>
      <c r="E9" s="156">
        <f>E10+E11+E12+E13</f>
        <v>0</v>
      </c>
      <c r="F9" s="32"/>
      <c r="G9" s="32"/>
      <c r="H9" s="32"/>
      <c r="I9" s="32"/>
      <c r="J9" s="32"/>
      <c r="K9" s="32"/>
      <c r="L9" s="32"/>
    </row>
    <row r="10" spans="1:12" ht="14.25">
      <c r="A10" s="221"/>
      <c r="B10" s="113" t="s">
        <v>20</v>
      </c>
      <c r="C10" s="135"/>
      <c r="D10" s="135"/>
      <c r="E10" s="143"/>
      <c r="F10" s="32"/>
      <c r="G10" s="32"/>
      <c r="H10" s="32"/>
      <c r="I10" s="32"/>
      <c r="J10" s="32"/>
      <c r="K10" s="32"/>
      <c r="L10" s="32"/>
    </row>
    <row r="11" spans="1:12" ht="14.25">
      <c r="A11" s="221"/>
      <c r="B11" s="113" t="s">
        <v>130</v>
      </c>
      <c r="C11" s="135"/>
      <c r="D11" s="135"/>
      <c r="E11" s="143"/>
      <c r="F11" s="32"/>
      <c r="G11" s="32"/>
      <c r="H11" s="32"/>
      <c r="I11" s="32"/>
      <c r="J11" s="32"/>
      <c r="K11" s="32"/>
      <c r="L11" s="32"/>
    </row>
    <row r="12" spans="1:12" ht="28.5">
      <c r="A12" s="221"/>
      <c r="B12" s="113" t="s">
        <v>131</v>
      </c>
      <c r="C12" s="135"/>
      <c r="D12" s="135"/>
      <c r="E12" s="143"/>
      <c r="F12" s="32"/>
      <c r="G12" s="32"/>
      <c r="H12" s="32"/>
      <c r="I12" s="32"/>
      <c r="J12" s="32"/>
      <c r="K12" s="32"/>
      <c r="L12" s="32"/>
    </row>
    <row r="13" spans="1:12" ht="14.25">
      <c r="A13" s="221"/>
      <c r="B13" s="113" t="s">
        <v>132</v>
      </c>
      <c r="C13" s="135"/>
      <c r="D13" s="135"/>
      <c r="E13" s="143"/>
      <c r="F13" s="32"/>
      <c r="G13" s="32"/>
      <c r="H13" s="32"/>
      <c r="I13" s="32"/>
      <c r="J13" s="32"/>
      <c r="K13" s="32"/>
      <c r="L13" s="32"/>
    </row>
    <row r="14" spans="1:12" ht="14.25">
      <c r="A14" s="221" t="s">
        <v>134</v>
      </c>
      <c r="B14" s="111" t="s">
        <v>15</v>
      </c>
      <c r="C14" s="135"/>
      <c r="D14" s="135"/>
      <c r="E14" s="143"/>
      <c r="F14" s="32"/>
      <c r="G14" s="32"/>
      <c r="H14" s="32"/>
      <c r="I14" s="32"/>
      <c r="J14" s="32"/>
      <c r="K14" s="32"/>
      <c r="L14" s="32"/>
    </row>
    <row r="15" spans="1:12" ht="14.25">
      <c r="A15" s="221"/>
      <c r="B15" s="111" t="s">
        <v>13</v>
      </c>
      <c r="C15" s="156">
        <f>C16+C17+C18+C19</f>
        <v>0</v>
      </c>
      <c r="D15" s="156">
        <f>D16+D17+D18+D19</f>
        <v>0</v>
      </c>
      <c r="E15" s="156">
        <f>E16+E17+E18+E19</f>
        <v>0</v>
      </c>
      <c r="F15" s="32"/>
      <c r="G15" s="32"/>
      <c r="H15" s="32"/>
      <c r="I15" s="32"/>
      <c r="J15" s="32"/>
      <c r="K15" s="32"/>
      <c r="L15" s="32"/>
    </row>
    <row r="16" spans="1:12" ht="14.25">
      <c r="A16" s="221"/>
      <c r="B16" s="113" t="s">
        <v>20</v>
      </c>
      <c r="C16" s="135"/>
      <c r="D16" s="135"/>
      <c r="E16" s="143"/>
      <c r="F16" s="32"/>
      <c r="G16" s="32"/>
      <c r="H16" s="32"/>
      <c r="I16" s="32"/>
      <c r="J16" s="32"/>
      <c r="K16" s="32"/>
      <c r="L16" s="32"/>
    </row>
    <row r="17" spans="1:12" ht="14.25">
      <c r="A17" s="222"/>
      <c r="B17" s="117" t="s">
        <v>130</v>
      </c>
      <c r="C17" s="157"/>
      <c r="D17" s="157"/>
      <c r="E17" s="158"/>
      <c r="F17" s="32"/>
      <c r="G17" s="32"/>
      <c r="H17" s="32"/>
      <c r="I17" s="32"/>
      <c r="J17" s="32"/>
      <c r="K17" s="32"/>
      <c r="L17" s="32"/>
    </row>
    <row r="18" spans="1:12" ht="28.5">
      <c r="A18" s="222"/>
      <c r="B18" s="117" t="s">
        <v>131</v>
      </c>
      <c r="C18" s="157"/>
      <c r="D18" s="157"/>
      <c r="E18" s="158"/>
      <c r="F18" s="32"/>
      <c r="G18" s="32"/>
      <c r="H18" s="32"/>
      <c r="I18" s="32"/>
      <c r="J18" s="32"/>
      <c r="K18" s="32"/>
      <c r="L18" s="32"/>
    </row>
    <row r="19" spans="1:12" ht="15" thickBot="1">
      <c r="A19" s="223"/>
      <c r="B19" s="114" t="s">
        <v>132</v>
      </c>
      <c r="C19" s="144"/>
      <c r="D19" s="144"/>
      <c r="E19" s="145"/>
      <c r="F19" s="32"/>
      <c r="G19" s="32"/>
      <c r="H19" s="32"/>
      <c r="I19" s="32"/>
      <c r="J19" s="32"/>
      <c r="K19" s="32"/>
      <c r="L19" s="32"/>
    </row>
    <row r="20" spans="1:1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22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54</v>
      </c>
      <c r="B1" s="124" t="s">
        <v>155</v>
      </c>
    </row>
    <row r="2" spans="1:7" ht="15">
      <c r="A2" s="3" t="s">
        <v>55</v>
      </c>
      <c r="B2" s="177">
        <v>43830</v>
      </c>
    </row>
    <row r="3" spans="1:7">
      <c r="B3" s="13"/>
    </row>
    <row r="4" spans="1:7" ht="13.5" thickBot="1">
      <c r="A4" s="125" t="s">
        <v>146</v>
      </c>
      <c r="B4" s="91" t="s">
        <v>113</v>
      </c>
    </row>
    <row r="5" spans="1:7" s="13" customFormat="1" ht="14.25">
      <c r="A5" s="88"/>
      <c r="B5" s="59"/>
      <c r="C5" s="89" t="s">
        <v>0</v>
      </c>
      <c r="D5" s="37" t="s">
        <v>1</v>
      </c>
      <c r="E5" s="37" t="s">
        <v>2</v>
      </c>
      <c r="F5" s="37" t="s">
        <v>3</v>
      </c>
      <c r="G5" s="36" t="s">
        <v>4</v>
      </c>
    </row>
    <row r="6" spans="1:7" ht="85.5">
      <c r="A6" s="90"/>
      <c r="B6" s="33"/>
      <c r="C6" s="115" t="s">
        <v>148</v>
      </c>
      <c r="D6" s="108" t="s">
        <v>149</v>
      </c>
      <c r="E6" s="108" t="s">
        <v>151</v>
      </c>
      <c r="F6" s="108" t="s">
        <v>150</v>
      </c>
      <c r="G6" s="116" t="s">
        <v>23</v>
      </c>
    </row>
    <row r="7" spans="1:7" ht="14.25">
      <c r="A7" s="90">
        <v>1</v>
      </c>
      <c r="B7" s="118" t="s">
        <v>135</v>
      </c>
      <c r="C7" s="159">
        <f>SUM(C8:C11)</f>
        <v>0</v>
      </c>
      <c r="D7" s="159">
        <f t="shared" ref="D7:G7" si="0">SUM(D8:D11)</f>
        <v>0</v>
      </c>
      <c r="E7" s="159">
        <f t="shared" si="0"/>
        <v>0</v>
      </c>
      <c r="F7" s="159">
        <f t="shared" si="0"/>
        <v>0</v>
      </c>
      <c r="G7" s="159">
        <f t="shared" si="0"/>
        <v>0</v>
      </c>
    </row>
    <row r="8" spans="1:7" ht="14.25">
      <c r="A8" s="90">
        <v>2</v>
      </c>
      <c r="B8" s="34" t="s">
        <v>21</v>
      </c>
      <c r="C8" s="162"/>
      <c r="D8" s="163"/>
      <c r="E8" s="163"/>
      <c r="F8" s="163"/>
      <c r="G8" s="164"/>
    </row>
    <row r="9" spans="1:7" ht="14.25">
      <c r="A9" s="90">
        <v>3</v>
      </c>
      <c r="B9" s="34" t="s">
        <v>22</v>
      </c>
      <c r="C9" s="162"/>
      <c r="D9" s="163"/>
      <c r="E9" s="163"/>
      <c r="F9" s="163"/>
      <c r="G9" s="164"/>
    </row>
    <row r="10" spans="1:7" ht="14.25">
      <c r="A10" s="90">
        <v>4</v>
      </c>
      <c r="B10" s="35" t="s">
        <v>128</v>
      </c>
      <c r="C10" s="162"/>
      <c r="D10" s="163"/>
      <c r="E10" s="163"/>
      <c r="F10" s="163"/>
      <c r="G10" s="164"/>
    </row>
    <row r="11" spans="1:7" ht="14.25">
      <c r="A11" s="90">
        <v>5</v>
      </c>
      <c r="B11" s="34" t="s">
        <v>129</v>
      </c>
      <c r="C11" s="162"/>
      <c r="D11" s="163"/>
      <c r="E11" s="163"/>
      <c r="F11" s="163"/>
      <c r="G11" s="164"/>
    </row>
    <row r="12" spans="1:7" ht="14.25">
      <c r="A12" s="90">
        <v>6</v>
      </c>
      <c r="B12" s="15" t="s">
        <v>136</v>
      </c>
      <c r="C12" s="148">
        <f>SUM(C13:C16)</f>
        <v>0</v>
      </c>
      <c r="D12" s="148">
        <f>SUM(D13:D16)</f>
        <v>0</v>
      </c>
      <c r="E12" s="148">
        <f>SUM(E13:E16)</f>
        <v>0</v>
      </c>
      <c r="F12" s="148">
        <f>SUM(F13:F16)</f>
        <v>0</v>
      </c>
      <c r="G12" s="149">
        <f>SUM(G13:G16)</f>
        <v>0</v>
      </c>
    </row>
    <row r="13" spans="1:7" ht="14.25">
      <c r="A13" s="90">
        <v>7</v>
      </c>
      <c r="B13" s="34" t="s">
        <v>21</v>
      </c>
      <c r="C13" s="154"/>
      <c r="D13" s="154"/>
      <c r="E13" s="154"/>
      <c r="F13" s="154"/>
      <c r="G13" s="155"/>
    </row>
    <row r="14" spans="1:7" ht="14.25">
      <c r="A14" s="90">
        <v>8</v>
      </c>
      <c r="B14" s="34" t="s">
        <v>22</v>
      </c>
      <c r="C14" s="154"/>
      <c r="D14" s="154"/>
      <c r="E14" s="154"/>
      <c r="F14" s="154"/>
      <c r="G14" s="155"/>
    </row>
    <row r="15" spans="1:7" ht="14.25">
      <c r="A15" s="90">
        <v>9</v>
      </c>
      <c r="B15" s="35" t="s">
        <v>128</v>
      </c>
      <c r="C15" s="154"/>
      <c r="D15" s="154"/>
      <c r="E15" s="154"/>
      <c r="F15" s="154"/>
      <c r="G15" s="155"/>
    </row>
    <row r="16" spans="1:7" ht="14.25">
      <c r="A16" s="90">
        <v>10</v>
      </c>
      <c r="B16" s="34" t="s">
        <v>129</v>
      </c>
      <c r="C16" s="154"/>
      <c r="D16" s="154"/>
      <c r="E16" s="154"/>
      <c r="F16" s="154"/>
      <c r="G16" s="155"/>
    </row>
    <row r="17" spans="1:7" ht="14.25">
      <c r="A17" s="90">
        <v>11</v>
      </c>
      <c r="B17" s="15" t="s">
        <v>101</v>
      </c>
      <c r="C17" s="148">
        <f>SUM(C18:C21)</f>
        <v>0</v>
      </c>
      <c r="D17" s="148">
        <f>SUM(D18:D21)</f>
        <v>0</v>
      </c>
      <c r="E17" s="148">
        <f>SUM(E18:E21)</f>
        <v>0</v>
      </c>
      <c r="F17" s="148">
        <f>SUM(F18:F21)</f>
        <v>0</v>
      </c>
      <c r="G17" s="149">
        <f>SUM(G18:G21)</f>
        <v>0</v>
      </c>
    </row>
    <row r="18" spans="1:7" ht="14.25">
      <c r="A18" s="90">
        <v>12</v>
      </c>
      <c r="B18" s="34" t="s">
        <v>21</v>
      </c>
      <c r="C18" s="154"/>
      <c r="D18" s="154"/>
      <c r="E18" s="154" t="s">
        <v>9</v>
      </c>
      <c r="F18" s="154"/>
      <c r="G18" s="155"/>
    </row>
    <row r="19" spans="1:7" ht="14.25">
      <c r="A19" s="90">
        <v>13</v>
      </c>
      <c r="B19" s="34" t="s">
        <v>22</v>
      </c>
      <c r="C19" s="154"/>
      <c r="D19" s="154"/>
      <c r="E19" s="154"/>
      <c r="F19" s="154"/>
      <c r="G19" s="155"/>
    </row>
    <row r="20" spans="1:7" ht="14.25">
      <c r="A20" s="90">
        <v>14</v>
      </c>
      <c r="B20" s="35" t="s">
        <v>128</v>
      </c>
      <c r="C20" s="154"/>
      <c r="D20" s="154"/>
      <c r="E20" s="154"/>
      <c r="F20" s="154"/>
      <c r="G20" s="155"/>
    </row>
    <row r="21" spans="1:7" ht="14.25">
      <c r="A21" s="90">
        <v>15</v>
      </c>
      <c r="B21" s="34" t="s">
        <v>129</v>
      </c>
      <c r="C21" s="154"/>
      <c r="D21" s="154"/>
      <c r="E21" s="154"/>
      <c r="F21" s="154"/>
      <c r="G21" s="155"/>
    </row>
    <row r="22" spans="1:7" ht="15" thickBot="1">
      <c r="A22" s="90">
        <v>16</v>
      </c>
      <c r="B22" s="53" t="s">
        <v>7</v>
      </c>
      <c r="C22" s="160">
        <f>C12+C17</f>
        <v>0</v>
      </c>
      <c r="D22" s="160">
        <f>D12+D17</f>
        <v>0</v>
      </c>
      <c r="E22" s="160">
        <f>E12+E17</f>
        <v>0</v>
      </c>
      <c r="F22" s="160">
        <f>F12+F17</f>
        <v>0</v>
      </c>
      <c r="G22" s="161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4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D11" sqref="D11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7" customWidth="1"/>
    <col min="4" max="5" width="13.7109375" style="17" customWidth="1"/>
    <col min="6" max="6" width="16.28515625" style="17" customWidth="1"/>
    <col min="7" max="8" width="13.7109375" style="17" customWidth="1"/>
    <col min="9" max="9" width="17.5703125" style="17" customWidth="1"/>
    <col min="10" max="10" width="14.5703125" style="17" customWidth="1"/>
    <col min="11" max="12" width="13.7109375" style="17" customWidth="1"/>
    <col min="13" max="13" width="15" style="17" customWidth="1"/>
    <col min="14" max="15" width="13.7109375" style="17" customWidth="1"/>
    <col min="16" max="17" width="15.7109375" style="17" customWidth="1"/>
    <col min="18" max="18" width="9.140625" style="17"/>
    <col min="19" max="16384" width="9.140625" style="3"/>
  </cols>
  <sheetData>
    <row r="1" spans="1:15">
      <c r="A1" s="3" t="s">
        <v>54</v>
      </c>
      <c r="B1" s="124" t="s">
        <v>155</v>
      </c>
    </row>
    <row r="2" spans="1:15" ht="15">
      <c r="A2" s="3" t="s">
        <v>55</v>
      </c>
      <c r="B2" s="177">
        <v>43830</v>
      </c>
    </row>
    <row r="4" spans="1:15" ht="13.5" thickBot="1">
      <c r="A4" s="125" t="s">
        <v>147</v>
      </c>
      <c r="B4" s="50" t="s">
        <v>154</v>
      </c>
    </row>
    <row r="5" spans="1:15">
      <c r="A5" s="52"/>
      <c r="B5" s="54"/>
      <c r="C5" s="40" t="s">
        <v>0</v>
      </c>
      <c r="D5" s="40" t="s">
        <v>1</v>
      </c>
      <c r="E5" s="40" t="s">
        <v>2</v>
      </c>
      <c r="F5" s="40" t="s">
        <v>3</v>
      </c>
      <c r="G5" s="40" t="s">
        <v>4</v>
      </c>
      <c r="H5" s="40" t="s">
        <v>5</v>
      </c>
      <c r="I5" s="40" t="s">
        <v>88</v>
      </c>
      <c r="J5" s="40" t="s">
        <v>89</v>
      </c>
      <c r="K5" s="40" t="s">
        <v>90</v>
      </c>
      <c r="L5" s="40" t="s">
        <v>91</v>
      </c>
      <c r="M5" s="40" t="s">
        <v>92</v>
      </c>
      <c r="N5" s="40" t="s">
        <v>93</v>
      </c>
      <c r="O5" s="41" t="s">
        <v>96</v>
      </c>
    </row>
    <row r="6" spans="1:15">
      <c r="A6" s="20"/>
      <c r="B6" s="5"/>
      <c r="C6" s="224" t="s">
        <v>58</v>
      </c>
      <c r="D6" s="224"/>
      <c r="E6" s="224"/>
      <c r="F6" s="226" t="s">
        <v>59</v>
      </c>
      <c r="G6" s="226"/>
      <c r="H6" s="226"/>
      <c r="I6" s="226"/>
      <c r="J6" s="226"/>
      <c r="K6" s="226"/>
      <c r="L6" s="226"/>
      <c r="M6" s="226" t="s">
        <v>60</v>
      </c>
      <c r="N6" s="226"/>
      <c r="O6" s="225"/>
    </row>
    <row r="7" spans="1:15" ht="15" customHeight="1">
      <c r="A7" s="20"/>
      <c r="B7" s="5"/>
      <c r="C7" s="226" t="s">
        <v>61</v>
      </c>
      <c r="D7" s="226" t="s">
        <v>62</v>
      </c>
      <c r="E7" s="226" t="s">
        <v>94</v>
      </c>
      <c r="F7" s="226" t="s">
        <v>63</v>
      </c>
      <c r="G7" s="226"/>
      <c r="H7" s="226" t="s">
        <v>64</v>
      </c>
      <c r="I7" s="226" t="s">
        <v>65</v>
      </c>
      <c r="J7" s="226"/>
      <c r="K7" s="227" t="s">
        <v>8</v>
      </c>
      <c r="L7" s="227"/>
      <c r="M7" s="224" t="s">
        <v>95</v>
      </c>
      <c r="N7" s="224" t="s">
        <v>99</v>
      </c>
      <c r="O7" s="225" t="s">
        <v>100</v>
      </c>
    </row>
    <row r="8" spans="1:15" ht="38.25">
      <c r="A8" s="20"/>
      <c r="B8" s="5"/>
      <c r="C8" s="226"/>
      <c r="D8" s="226"/>
      <c r="E8" s="226"/>
      <c r="F8" s="169" t="s">
        <v>16</v>
      </c>
      <c r="G8" s="169" t="s">
        <v>66</v>
      </c>
      <c r="H8" s="226"/>
      <c r="I8" s="169" t="s">
        <v>97</v>
      </c>
      <c r="J8" s="169" t="s">
        <v>98</v>
      </c>
      <c r="K8" s="170" t="s">
        <v>67</v>
      </c>
      <c r="L8" s="170" t="s">
        <v>68</v>
      </c>
      <c r="M8" s="224"/>
      <c r="N8" s="224"/>
      <c r="O8" s="225"/>
    </row>
    <row r="9" spans="1:15">
      <c r="A9" s="56"/>
      <c r="B9" s="51" t="s">
        <v>14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</row>
    <row r="10" spans="1:15">
      <c r="A10" s="20">
        <v>1</v>
      </c>
      <c r="B10" s="49" t="s">
        <v>87</v>
      </c>
      <c r="C10" s="165">
        <f t="shared" ref="C10:O10" si="0">SUM(C11:C11)</f>
        <v>0</v>
      </c>
      <c r="D10" s="165">
        <f t="shared" si="0"/>
        <v>1122113830</v>
      </c>
      <c r="E10" s="165">
        <f t="shared" si="0"/>
        <v>1122113830</v>
      </c>
      <c r="F10" s="166">
        <f t="shared" si="0"/>
        <v>0</v>
      </c>
      <c r="G10" s="166">
        <f t="shared" si="0"/>
        <v>0</v>
      </c>
      <c r="H10" s="165">
        <f t="shared" si="0"/>
        <v>0</v>
      </c>
      <c r="I10" s="165">
        <f t="shared" si="0"/>
        <v>0</v>
      </c>
      <c r="J10" s="165">
        <f t="shared" si="0"/>
        <v>0</v>
      </c>
      <c r="K10" s="165">
        <f t="shared" si="0"/>
        <v>242043663</v>
      </c>
      <c r="L10" s="165">
        <f t="shared" si="0"/>
        <v>0</v>
      </c>
      <c r="M10" s="166">
        <f t="shared" si="0"/>
        <v>0</v>
      </c>
      <c r="N10" s="166">
        <f t="shared" si="0"/>
        <v>1364157493</v>
      </c>
      <c r="O10" s="167">
        <f t="shared" si="0"/>
        <v>1364157493</v>
      </c>
    </row>
    <row r="11" spans="1:15">
      <c r="A11" s="20">
        <v>1.1000000000000001</v>
      </c>
      <c r="B11" s="5" t="s">
        <v>156</v>
      </c>
      <c r="C11" s="134"/>
      <c r="D11" s="134">
        <v>1122113830</v>
      </c>
      <c r="E11" s="165">
        <f>C11+D11</f>
        <v>1122113830</v>
      </c>
      <c r="F11" s="134"/>
      <c r="G11" s="134"/>
      <c r="H11" s="134"/>
      <c r="I11" s="134"/>
      <c r="J11" s="134"/>
      <c r="K11" s="168">
        <v>242043663</v>
      </c>
      <c r="L11" s="168"/>
      <c r="M11" s="165">
        <f>C11+F11-H11-I11</f>
        <v>0</v>
      </c>
      <c r="N11" s="165">
        <f>D11+G11+H11-J11+K11-L11</f>
        <v>1364157493</v>
      </c>
      <c r="O11" s="167">
        <f t="shared" ref="O11" si="1">M11+N11</f>
        <v>1364157493</v>
      </c>
    </row>
    <row r="12" spans="1:15">
      <c r="A12" s="56"/>
      <c r="B12" s="7" t="s">
        <v>101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1:15" ht="11.25" customHeight="1" thickBot="1">
      <c r="A13" s="58">
        <v>2</v>
      </c>
      <c r="B13" s="174" t="s">
        <v>87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>
        <f>C13+F13-H13-I13</f>
        <v>0</v>
      </c>
      <c r="N13" s="175">
        <f t="shared" ref="N13" si="2">D13+G13+H13-J13+K13-L13</f>
        <v>0</v>
      </c>
      <c r="O13" s="176">
        <f>M13+N13</f>
        <v>0</v>
      </c>
    </row>
    <row r="14" spans="1:15">
      <c r="A14" s="7"/>
      <c r="B14" s="7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3Pknv3bE4SbhPYqlX4J2uNCsLH02CQibvKh093/tijI=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1cjlmyknwb36+eXc+j16KUXg6MSi+6AnEB5xgTuL5GM=</DigestValue>
    </Reference>
  </SignedInfo>
  <SignatureValue>dG+8o4DWGsHtbuSf9svoOecDMAMULQLFDs2WAaG21VgF2tL+R+zPQZl8Xx7+X5XWiulN6Bo/QUq0
hW4eAcCKwBUw/yyVS9Bv0ORIIvXt6kgKfVeFFx/n0cm1pVZnUD6JfBU8yK35OVCXyuOxAUSY74AB
OXdCKi1rXhjGXYNf7jzU5WTmTEgY2IlbB+VxMcRhIrO2/I2Gb0s/iINWfkf+ompNojWwBymbuK9w
cDjlOvNAbHUsDsccR3eX9UtTH7B0uYL7e6y+qiPCZvNmISfjWRxQBvEGZXkd7PMXOjW6H1JG2UYe
Mwdygg/n6yDqR/4e0xREcvwyOzvq9lLadedy7w==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6J8YrxRLpq9Sve3kR+qv+hxThtAUvklPcjgcIHug0vQ=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Q4H66ErT/bGmKbHfadMVUSVKjOEm0i0THj2wYyhT568=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VVYEaH6lnPeuFx4s8ayEcUhkNp27+87p/vVFIs102aw=</DigestValue>
      </Reference>
      <Reference URI="/xl/styles.xml?ContentType=application/vnd.openxmlformats-officedocument.spreadsheetml.styles+xml">
        <DigestMethod Algorithm="http://www.w3.org/2001/04/xmlenc#sha256"/>
        <DigestValue>aAT3UapZJjstSXZQ149trWf0+bbLQujg0CwuyYQkgBw=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tXp1D48UsKYMGjReKDBsm0IwN4FQwRA0/SihJQOxk5o=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XbwMftb89Ldac83f0Rw0T0WNCnYHnSJXSpdt8ijiBpg=</DigestValue>
      </Reference>
      <Reference URI="/xl/worksheets/sheet2.xml?ContentType=application/vnd.openxmlformats-officedocument.spreadsheetml.worksheet+xml">
        <DigestMethod Algorithm="http://www.w3.org/2001/04/xmlenc#sha256"/>
        <DigestValue>PJCgph3bWMLA/Wpi6CEQh/ukh35PV2awMFIP3S5Tfbg=</DigestValue>
      </Reference>
      <Reference URI="/xl/worksheets/sheet3.xml?ContentType=application/vnd.openxmlformats-officedocument.spreadsheetml.worksheet+xml">
        <DigestMethod Algorithm="http://www.w3.org/2001/04/xmlenc#sha256"/>
        <DigestValue>iCgft2v7avc1jfO5m8O9DPhzEtf+49P57zgJM+akDxw=</DigestValue>
      </Reference>
      <Reference URI="/xl/worksheets/sheet4.xml?ContentType=application/vnd.openxmlformats-officedocument.spreadsheetml.worksheet+xml">
        <DigestMethod Algorithm="http://www.w3.org/2001/04/xmlenc#sha256"/>
        <DigestValue>hkhmtLNjsJIr71vyPiad8hNwzbTbHhEDvzGdE8xY+XA=</DigestValue>
      </Reference>
      <Reference URI="/xl/worksheets/sheet5.xml?ContentType=application/vnd.openxmlformats-officedocument.spreadsheetml.worksheet+xml">
        <DigestMethod Algorithm="http://www.w3.org/2001/04/xmlenc#sha256"/>
        <DigestValue>+VUABFAnUP9dz5+Wap1jCHvDPea6k3qsIuFaDDEOxoU=</DigestValue>
      </Reference>
      <Reference URI="/xl/worksheets/sheet6.xml?ContentType=application/vnd.openxmlformats-officedocument.spreadsheetml.worksheet+xml">
        <DigestMethod Algorithm="http://www.w3.org/2001/04/xmlenc#sha256"/>
        <DigestValue>tm7h/W9DVSYqnDxbEtLdNd9KSOh3joGfDA/nBup8xUU=</DigestValue>
      </Reference>
      <Reference URI="/xl/worksheets/sheet7.xml?ContentType=application/vnd.openxmlformats-officedocument.spreadsheetml.worksheet+xml">
        <DigestMethod Algorithm="http://www.w3.org/2001/04/xmlenc#sha256"/>
        <DigestValue>YId42ZnoqMtqIIArPEBa+iufdtHF7WYdLFOSwGbGvHs=</DigestValue>
      </Reference>
      <Reference URI="/xl/worksheets/sheet8.xml?ContentType=application/vnd.openxmlformats-officedocument.spreadsheetml.worksheet+xml">
        <DigestMethod Algorithm="http://www.w3.org/2001/04/xmlenc#sha256"/>
        <DigestValue>aWo8x1cDXsVT2OEug+XxKBucEm5alOGgKvgZPTyFWDs=</DigestValue>
      </Reference>
      <Reference URI="/xl/worksheets/sheet9.xml?ContentType=application/vnd.openxmlformats-officedocument.spreadsheetml.worksheet+xml">
        <DigestMethod Algorithm="http://www.w3.org/2001/04/xmlenc#sha256"/>
        <DigestValue>89o4SUwEY14vCdHnNw/KlSE/0ms19Z4na7E/Ib7izMA=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2020-05-15T18:02:49Z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2020-05-15T18:02:49Z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Hi2cujgwtj6XG/fqmG+3G4E+k9FDG13mQPVN4GBL2zA=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jVYD4sVrEExlzw04LugbSV6TG1ntwISUJCClLpeDoMk=</DigestValue>
    </Reference>
  </SignedInfo>
  <SignatureValue>DjdBOIdbzgMJulfdPxLOlTdy/BKcH8wWrl4gAd6KH6QMtTgmWfpL5qS0wDcCtVcCGLZwv1Ya0D5T
MbIbjpK9xAb7FK9M4kj6CJWbHKjvfYzAU8kR8vV+HD86e4oyDhIxbjrJAUVbm5uvx/ylA4+lDRzp
xo65K2vJm2MWWm07u+WJe7t2S0ykb4DlpGB7ykDP+gd1Jah5PkORxi5lcJhiq8mRrAOYEQcpVb6D
rebKj0tAyjnnSumsMCJ2saAz2bTTkWYq682EXZxxLcdMnT4o7I86deMiEqqB5Ji52X8h011lRsyA
K90pTVrPevh4mlWR0kaDJw0iznLdAed6jiwugw==</SignatureValue>
  <KeyInfo>
    <X509Data>
      <X509Certificate>MIIGPDCCBSSgAwIBAgIKcaFonQACAAF7UzANBgkqhkiG9w0BAQsFADBKMRIwEAYKCZImiZPyLGQBGRYCZ2UxEzARBgoJkiaJk/IsZAEZFgNuYmcxHzAdBgNVBAMTFk5CRyBDbGFzcyAyIElOVCBTdWIgQ0EwHhcNMjAwNDE1MDczNjE5WhcNMjExMjIyMDk0NjU2WjA6MRgwFgYDVQQKEw9KU0MgTGliZXR5IEJhbmsxHjAcBgNVBAMTFUJMQiAtIERhdmlkIFRzaWtsYXVyaTCCASIwDQYJKoZIhvcNAQEBBQADggEPADCCAQoCggEBAN6J8pyxzY+BK9nqOh2sm91CpP83MfhpbLN9fHQNBA8sPn7fl6vR31+CVAV7aej+YHAnsg9ra4J8eVf+0TPr9ws63aVKdK7my50sQCIZSxPtq1QQjHTE4l9UsDsOLg+aPFoaFjK9mEC/WjHwO3/p3+wM6ThU+G3m2txjiiLjLMT5+Ka77cYhBUdtyuhsFzfOmJRNKJJzH4zYlDZrzfOM2/VV2+z8yZnvpoZAERiEUG6BjRuUYXG2b/WYg03OI7ymMRzEDOLdgeDpGZR2l/TdCLzIZiF3gsc1WlSjaBqktkPpjXZ1M6WwYzCDSW0qUxsa/0ohRqptJ+Me3sCLIuQH0kECAwEAAaOCAzIwggMuMDwGCSsGAQQBgjcVBwQvMC0GJSsGAQQBgjcVCOayYION9USGgZkJg7ihSoO+hHEEg8SRM4SDiF0CAWQCASMwHQYDVR0lBBYwFAYIKwYBBQUHAwIGCCsGAQUFBwMEMAsGA1UdDwQEAwIHgDAnBgkrBgEEAYI3FQoEGjAYMAoGCCsGAQUFBwMCMAoGCCsGAQUFBwMEMB0GA1UdDgQWBBTekevho0BU+cWz/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EBLAZ0H388xQn+ZzwHl3R+Gdsxh4jZ4maS6Y0s+v1Mw1jfo2jxm364b8mV0mscG69QvoUIZzDKMTf7AKnWmPJ9EL9BtO3ZJKB8fsgYDTsTN4Lei6e53+Go+TRQw8FTeKWPztYx9go+N4UDlT65AhYMcYbaUxosAdul7eIsi9+Q4kXah5ixHx0HIln9Fb5M2qXdNYypD2+s6LcNVcLDcddrurDXoqO23O3OTN6f+0dgEb28nKUpwmReek5//89Evc1ey+va4KWNWsUQWwR7ZigCY508b9TLSHrIo1v7GZQqpRP4/jEUynyoBUDHqXLt5x2uZnrO3XI7EOpRDMbKI2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6J8YrxRLpq9Sve3kR+qv+hxThtAUvklPcjgcIHug0vQ=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Q4H66ErT/bGmKbHfadMVUSVKjOEm0i0THj2wYyhT568=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VVYEaH6lnPeuFx4s8ayEcUhkNp27+87p/vVFIs102aw=</DigestValue>
      </Reference>
      <Reference URI="/xl/styles.xml?ContentType=application/vnd.openxmlformats-officedocument.spreadsheetml.styles+xml">
        <DigestMethod Algorithm="http://www.w3.org/2001/04/xmlenc#sha256"/>
        <DigestValue>aAT3UapZJjstSXZQ149trWf0+bbLQujg0CwuyYQkgBw=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tXp1D48UsKYMGjReKDBsm0IwN4FQwRA0/SihJQOxk5o=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XbwMftb89Ldac83f0Rw0T0WNCnYHnSJXSpdt8ijiBpg=</DigestValue>
      </Reference>
      <Reference URI="/xl/worksheets/sheet2.xml?ContentType=application/vnd.openxmlformats-officedocument.spreadsheetml.worksheet+xml">
        <DigestMethod Algorithm="http://www.w3.org/2001/04/xmlenc#sha256"/>
        <DigestValue>PJCgph3bWMLA/Wpi6CEQh/ukh35PV2awMFIP3S5Tfbg=</DigestValue>
      </Reference>
      <Reference URI="/xl/worksheets/sheet3.xml?ContentType=application/vnd.openxmlformats-officedocument.spreadsheetml.worksheet+xml">
        <DigestMethod Algorithm="http://www.w3.org/2001/04/xmlenc#sha256"/>
        <DigestValue>iCgft2v7avc1jfO5m8O9DPhzEtf+49P57zgJM+akDxw=</DigestValue>
      </Reference>
      <Reference URI="/xl/worksheets/sheet4.xml?ContentType=application/vnd.openxmlformats-officedocument.spreadsheetml.worksheet+xml">
        <DigestMethod Algorithm="http://www.w3.org/2001/04/xmlenc#sha256"/>
        <DigestValue>hkhmtLNjsJIr71vyPiad8hNwzbTbHhEDvzGdE8xY+XA=</DigestValue>
      </Reference>
      <Reference URI="/xl/worksheets/sheet5.xml?ContentType=application/vnd.openxmlformats-officedocument.spreadsheetml.worksheet+xml">
        <DigestMethod Algorithm="http://www.w3.org/2001/04/xmlenc#sha256"/>
        <DigestValue>+VUABFAnUP9dz5+Wap1jCHvDPea6k3qsIuFaDDEOxoU=</DigestValue>
      </Reference>
      <Reference URI="/xl/worksheets/sheet6.xml?ContentType=application/vnd.openxmlformats-officedocument.spreadsheetml.worksheet+xml">
        <DigestMethod Algorithm="http://www.w3.org/2001/04/xmlenc#sha256"/>
        <DigestValue>tm7h/W9DVSYqnDxbEtLdNd9KSOh3joGfDA/nBup8xUU=</DigestValue>
      </Reference>
      <Reference URI="/xl/worksheets/sheet7.xml?ContentType=application/vnd.openxmlformats-officedocument.spreadsheetml.worksheet+xml">
        <DigestMethod Algorithm="http://www.w3.org/2001/04/xmlenc#sha256"/>
        <DigestValue>YId42ZnoqMtqIIArPEBa+iufdtHF7WYdLFOSwGbGvHs=</DigestValue>
      </Reference>
      <Reference URI="/xl/worksheets/sheet8.xml?ContentType=application/vnd.openxmlformats-officedocument.spreadsheetml.worksheet+xml">
        <DigestMethod Algorithm="http://www.w3.org/2001/04/xmlenc#sha256"/>
        <DigestValue>aWo8x1cDXsVT2OEug+XxKBucEm5alOGgKvgZPTyFWDs=</DigestValue>
      </Reference>
      <Reference URI="/xl/worksheets/sheet9.xml?ContentType=application/vnd.openxmlformats-officedocument.spreadsheetml.worksheet+xml">
        <DigestMethod Algorithm="http://www.w3.org/2001/04/xmlenc#sha256"/>
        <DigestValue>89o4SUwEY14vCdHnNw/KlSE/0ms19Z4na7E/Ib7izMA=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2020-05-15T18:04:12Z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2020-05-15T18:04:12Z</xd:SigningTime>
          <xd:SigningCertificate>
            <xd:Cert>
              <xd:CertDigest>
                <DigestMethod Algorithm="http://www.w3.org/2001/04/xmlenc#sha256"/>
                <DigestValue>u86YSGoVIEZ3C0ue/+R01+KbdE0nd5OPVepyYd1MrVQ=</DigestValue>
              </xd:CertDigest>
              <xd:IssuerSerial>
                <X509IssuerName>CN=NBG Class 2 INT Sub CA, DC=nbg, DC=ge</X509IssuerName>
                <X509SerialNumber>536604876541497025067859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2020-05-15T17:36:58Z</dcterms:modified>
</cp:coreProperties>
</file>