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N14" i="63" l="1"/>
  <c r="T17" i="67" l="1"/>
  <c r="T16" i="67"/>
  <c r="T15" i="67"/>
  <c r="T14" i="67"/>
  <c r="T13" i="67"/>
  <c r="T12" i="67"/>
  <c r="T11" i="67"/>
  <c r="T10" i="67"/>
  <c r="T9" i="67"/>
  <c r="E14" i="63" l="1"/>
  <c r="D7" i="48" l="1"/>
  <c r="M11" i="63"/>
  <c r="E11" i="63"/>
  <c r="F10" i="40" l="1"/>
  <c r="G10" i="40" s="1"/>
  <c r="M14" i="63" l="1"/>
  <c r="O14" i="63" l="1"/>
  <c r="C7" i="50"/>
  <c r="C15" i="49" l="1"/>
  <c r="F15" i="48"/>
  <c r="E15" i="48"/>
  <c r="D15" i="48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18" i="67" l="1"/>
  <c r="N42" i="67" l="1"/>
  <c r="N43" i="67"/>
  <c r="N44" i="67"/>
  <c r="N45" i="67"/>
  <c r="N46" i="67"/>
  <c r="D47" i="67"/>
  <c r="E47" i="67"/>
  <c r="G47" i="67"/>
  <c r="H47" i="67"/>
  <c r="I47" i="67"/>
  <c r="J47" i="67"/>
  <c r="K47" i="67"/>
  <c r="L47" i="67"/>
  <c r="M47" i="67"/>
  <c r="C33" i="67"/>
  <c r="D33" i="67"/>
  <c r="E33" i="67"/>
  <c r="G33" i="67"/>
  <c r="H33" i="67"/>
  <c r="I33" i="67"/>
  <c r="J33" i="67"/>
  <c r="K33" i="67"/>
  <c r="L33" i="67"/>
  <c r="M33" i="67"/>
  <c r="N33" i="67"/>
  <c r="O33" i="67"/>
  <c r="N12" i="63" l="1"/>
  <c r="N11" i="63"/>
  <c r="M12" i="63"/>
  <c r="M10" i="63" s="1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1" i="63"/>
  <c r="O12" i="63"/>
  <c r="E12" i="63"/>
  <c r="E10" i="63" s="1"/>
  <c r="F22" i="50" l="1"/>
  <c r="D22" i="50"/>
  <c r="C22" i="50"/>
  <c r="G22" i="50"/>
  <c r="E22" i="50"/>
  <c r="F22" i="48"/>
  <c r="O10" i="63"/>
  <c r="C47" i="67" l="1"/>
  <c r="N41" i="67"/>
  <c r="N47" i="67" s="1"/>
  <c r="P32" i="67"/>
  <c r="P31" i="67"/>
  <c r="P30" i="67"/>
  <c r="P29" i="67"/>
  <c r="P28" i="67"/>
  <c r="P27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E18" i="67"/>
  <c r="D18" i="67"/>
  <c r="T18" i="67" l="1"/>
  <c r="P33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<sst xmlns="http://schemas.openxmlformats.org/spreadsheetml/2006/main" count="456" uniqueCount="191">
  <si>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</si>
  <si>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</si>
  <si>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</si>
  <si>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</si>
  <si>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</si>
  <si>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</si>
  <si>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</si>
  <si>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</si>
  <si>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</si>
  <si>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</si>
  <si>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</si>
  <si>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</si>
  <si>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</si>
  <si>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</si>
  <si>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</si>
  <si>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</si>
  <si>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</si>
  <si>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</si>
  <si>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</si>
  <si>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</si>
  <si>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</si>
  <si>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</si>
  <si>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</si>
  <si>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</si>
  <si>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</si>
  <si>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</si>
  <si>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</si>
  <si>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</si>
  <si>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</si>
  <si>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</si>
  <si>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</si>
  <si>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</si>
  <si>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</si>
  <si>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</si>
  <si>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</si>
  <si>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</si>
  <si>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</si>
  <si>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</si>
  <si>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</si>
  <si>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</si>
  <si>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</si>
  <si>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</si>
  <si>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</si>
  <si>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</si>
  <si>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</si>
  <si>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</si>
  <si>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</si>
  <si>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</si>
  <si>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</si>
  <si>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</si>
  <si>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</si>
  <si>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</si>
  <si>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</si>
  <si>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</si>
  <si>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</si>
  <si>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</si>
  <si>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</si>
  <si>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</si>
  <si>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</si>
  <si>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</si>
  <si>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</si>
  <si>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</si>
  <si>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</si>
  <si>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</si>
  <si>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</si>
  <si>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</si>
  <si>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</si>
  <si>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</si>
  <si>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</si>
  <si>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</si>
  <si>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</si>
  <si>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</si>
  <si>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</si>
  <si>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</si>
  <si>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</si>
  <si>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</si>
  <si>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</si>
  <si>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</si>
  <si>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</si>
  <si>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</si>
  <si>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</si>
  <si>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</si>
  <si>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</si>
  <si>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</si>
  <si>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</si>
  <si>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</si>
  <si>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</si>
  <si>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</si>
  <si>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</si>
  <si>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</si>
  <si>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</si>
  <si>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</si>
  <si>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</si>
  <si>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</si>
  <si>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</si>
  <si>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</si>
  <si>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</si>
  <si>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</si>
  <si>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</si>
  <si>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</si>
  <si>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</si>
  <si>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</si>
  <si>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</si>
  <si>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</si>
  <si>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</si>
  <si>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</si>
  <si>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</si>
  <si>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</si>
  <si>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</si>
  <si>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</si>
  <si>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</si>
  <si>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</si>
  <si>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</si>
  <si>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</si>
  <si>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</si>
  <si>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</si>
  <si>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</si>
  <si>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</si>
  <si>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</si>
  <si>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</si>
  <si>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</si>
  <si>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</si>
  <si>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</si>
  <si>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</si>
  <si>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</si>
  <si>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</si>
  <si>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</si>
  <si>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</si>
  <si>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</si>
  <si>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</si>
  <si>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</si>
  <si>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</si>
  <si>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</si>
  <si>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</si>
  <si>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</si>
  <si>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</si>
  <si>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</si>
  <si>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</si>
  <si>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</si>
  <si>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</si>
  <si>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</si>
  <si>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</si>
  <si>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</si>
  <si>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</si>
  <si>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</si>
  <si>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</si>
  <si>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</si>
  <si>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</si>
  <si>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</si>
  <si>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</si>
  <si>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</si>
  <si>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</si>
  <si>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</si>
  <si>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</si>
  <si>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</si>
  <si>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ფულადი სახსრები და მათი ეკვივალენტები</t>
  </si>
  <si>
    <t>-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</si>
  <si>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</si>
  <si>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</si>
  <si>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</si>
  <si>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</si>
  <si>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</si>
  <si>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</si>
  <si>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</si>
  <si>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</si>
  <si>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</si>
  <si>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</si>
  <si>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</si>
  <si>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 xml:space="preserve">საწესდებო კაპიტალი </t>
  </si>
  <si>
    <t xml:space="preserve">დამატებით შეტანილი კაპიტალი </t>
  </si>
  <si>
    <t xml:space="preserve">გამოსყიდული საკუთარი აქციები </t>
  </si>
  <si>
    <t xml:space="preserve">კონვერტირებადი პრივილეგირებული აქციები </t>
  </si>
  <si>
    <t xml:space="preserve">გაუნაწილებელი მოგება </t>
  </si>
  <si>
    <t xml:space="preserve">სხვა რეზერვები </t>
  </si>
  <si>
    <t xml:space="preserve">(1) განსხვავება გამოწვეულია ფასს-ის მიხედვით ფულადი სახსრებისა და ფულის ექვივალენტების განაშთვა ვალდებულებებთან </t>
  </si>
  <si>
    <t xml:space="preserve">(2) განსხვავება ძირითადად გამოწვეულია მოსალოდნელი საკრედიტო ზარალის, საფასურის გადავადებისა და დაგროვილი დავალიანების დარიცხვის სხვადასხვა მეთოდოლოგიებით ეროვნულ ბანკსა და ფასს-ს შორის </t>
  </si>
  <si>
    <t xml:space="preserve">(3) განსხვავება ძირითადად არის ფასს-ის სავარაუდო საკრედიტო ზარალისა და ეროვნული ბანკის დებულების პოლიტიკის განსხვავებების გამო </t>
  </si>
  <si>
    <t>(4) განსხვავება აიხსნება ფასს-ის მიხედვით ფინანსური აქტივებისა და ვალდებულებების განაშთვით და ეროვნულ ბანკსა და ფასს-ს შორის განსხვავებული უზრუნველყოფის პოლიტიკებით</t>
  </si>
  <si>
    <t xml:space="preserve">(1) 6 მილიონი ლარის ოდენობის განსხვავება გამოწვეულია ფასს-ის მიხედვით 2 მილიონი ლარის ოდენობის სესხის აღიარებითა და გარკვეული ელემენტების -8 მილიონი ლარის განაშთვით ფასს-ის მიხედვით </t>
  </si>
  <si>
    <t xml:space="preserve">(2) განსხვავება მიმდინარე შემოსავალსა და გადავადებულ საშემოსავლო გადასახადის ვალდებულებებს შორის აიხსნება ფასს-ისა და ეროვნული ბანკის ანგარიშგებაში სხვადასხვა საგადასახადო აღიარების მეთოდოლოგიებით </t>
  </si>
  <si>
    <t>(3) განსხვავება გამოწვეულია დარიცხული ხარჯებით, რომლებიც არ არის აღიარებული ეროვნული ბანკის მიერ</t>
  </si>
  <si>
    <t>(1) სხვაობა გაუნაწილებელ მოგებაში გამოწვეულია ისტორიის მანძილზე დაგროვილი განსხვავებების ჯამით, რომლებიც გამოწვეულია ფასს-ისა და ეროვნული ბანკის ანგარიშგების სტანდარტების სხვაობით</t>
  </si>
  <si>
    <t>სს ლიბერთი ბანკი</t>
  </si>
  <si>
    <t>სს „სმარტექსი</t>
  </si>
  <si>
    <t>კაპიტალ-მეთოდი</t>
  </si>
  <si>
    <t xml:space="preserve"> x </t>
  </si>
  <si>
    <t>ადრეული ეტაპის VC ინვესტიციები</t>
  </si>
  <si>
    <t>გარე რეკლამირება</t>
  </si>
  <si>
    <t>შპს „ბას სტოპ“</t>
  </si>
  <si>
    <t>ირაკლი ოთარ რუხაძე</t>
  </si>
  <si>
    <t>დავით ვერულაშვილი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</si>
</sst>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/mm/yy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8" fillId="0" borderId="0" xfId="0" applyFont="1"/>
    <xf numFmtId="164" fontId="10" fillId="0" borderId="2" xfId="20956" applyNumberFormat="1" applyFont="1" applyBorder="1" applyAlignment="1" applyProtection="1">
      <alignment vertical="center" wrapText="1"/>
      <protection locked="0"/>
    </xf>
    <xf numFmtId="164" fontId="10" fillId="0" borderId="15" xfId="20956" applyNumberFormat="1" applyFont="1" applyBorder="1" applyAlignment="1" applyProtection="1">
      <alignment vertical="center" wrapText="1"/>
      <protection locked="0"/>
    </xf>
    <xf numFmtId="164" fontId="10" fillId="0" borderId="2" xfId="20956" applyNumberFormat="1" applyFont="1" applyBorder="1" applyAlignment="1" applyProtection="1">
      <alignment horizontal="center" vertical="center" wrapText="1"/>
      <protection locked="0"/>
    </xf>
    <xf numFmtId="164" fontId="10" fillId="0" borderId="15" xfId="20956" applyNumberFormat="1" applyFont="1" applyBorder="1" applyAlignment="1" applyProtection="1">
      <alignment horizontal="center" vertical="center" wrapText="1"/>
      <protection locked="0"/>
    </xf>
    <xf numFmtId="194" fontId="6" fillId="0" borderId="0" xfId="8" applyNumberFormat="1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19" sqref="G19"/>
    </sheetView>
  </sheetViews>
  <sheetFormatPr defaultRowHeight="15"/>
  <cols>
    <col min="1" max="1" width="9.7109375" style="124" bestFit="1" customWidth="1"/>
    <col min="2" max="2" width="128.7109375" style="100" bestFit="1" customWidth="1"/>
    <col min="3" max="3" width="10.140625" customWidth="1"/>
  </cols>
  <sheetData>
    <row r="1" spans="1:3" s="1" customFormat="1">
      <c r="A1" s="122" t="s">
        <v>139</v>
      </c>
      <c r="B1" s="101" t="s">
        <v>115</v>
      </c>
      <c r="C1" s="98"/>
    </row>
    <row r="2" spans="1:3" s="102" customFormat="1">
      <c r="A2" s="123">
        <v>20</v>
      </c>
      <c r="B2" s="99" t="s">
        <v>117</v>
      </c>
    </row>
    <row r="3" spans="1:3" s="102" customFormat="1">
      <c r="A3" s="123">
        <v>21</v>
      </c>
      <c r="B3" s="99" t="s">
        <v>86</v>
      </c>
    </row>
    <row r="4" spans="1:3" s="102" customFormat="1">
      <c r="A4" s="123">
        <v>22</v>
      </c>
      <c r="B4" s="104" t="s">
        <v>127</v>
      </c>
    </row>
    <row r="5" spans="1:3" s="102" customFormat="1">
      <c r="A5" s="123">
        <v>23</v>
      </c>
      <c r="B5" s="104" t="s">
        <v>110</v>
      </c>
    </row>
    <row r="6" spans="1:3" s="102" customFormat="1">
      <c r="A6" s="123">
        <v>24</v>
      </c>
      <c r="B6" s="99" t="s">
        <v>125</v>
      </c>
    </row>
    <row r="7" spans="1:3" s="102" customFormat="1">
      <c r="A7" s="123">
        <v>25</v>
      </c>
      <c r="B7" s="103" t="s">
        <v>111</v>
      </c>
    </row>
    <row r="8" spans="1:3" s="102" customFormat="1">
      <c r="A8" s="123">
        <v>26</v>
      </c>
      <c r="B8" s="103" t="s">
        <v>113</v>
      </c>
    </row>
    <row r="9" spans="1:3" s="102" customFormat="1">
      <c r="A9" s="123">
        <v>27</v>
      </c>
      <c r="B9" s="103" t="s">
        <v>112</v>
      </c>
    </row>
    <row r="10" spans="1:3" s="1" customFormat="1">
      <c r="A10" s="125"/>
      <c r="B10" s="100"/>
      <c r="C10" s="98"/>
    </row>
    <row r="11" spans="1:3" s="1" customFormat="1" ht="45">
      <c r="A11" s="125"/>
      <c r="B11" s="110" t="s">
        <v>153</v>
      </c>
      <c r="C11" s="98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zoomScaleNormal="100" workbookViewId="0">
      <pane xSplit="1" ySplit="4" topLeftCell="B20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5703125" style="3" bestFit="1" customWidth="1"/>
    <col min="2" max="2" width="28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7" width="11.5703125" style="3" customWidth="1"/>
    <col min="8" max="8" width="12" style="3" customWidth="1"/>
    <col min="9" max="9" width="11.5703125" style="3" customWidth="1"/>
    <col min="10" max="10" width="12" style="3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4.14062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54</v>
      </c>
      <c r="B1" s="7" t="s">
        <v>182</v>
      </c>
    </row>
    <row r="2" spans="1:20" s="10" customFormat="1" ht="15.75" customHeight="1">
      <c r="A2" s="10" t="s">
        <v>55</v>
      </c>
      <c r="B2" s="188">
        <v>43465</v>
      </c>
    </row>
    <row r="3" spans="1:20">
      <c r="A3" s="69"/>
      <c r="B3" s="127"/>
      <c r="C3" s="43"/>
      <c r="D3" s="43"/>
      <c r="E3" s="11"/>
      <c r="F3" s="20"/>
    </row>
    <row r="4" spans="1:20" ht="15.75" thickBot="1">
      <c r="A4" s="129" t="s">
        <v>140</v>
      </c>
      <c r="B4" s="130" t="s">
        <v>116</v>
      </c>
      <c r="C4" s="43"/>
      <c r="D4" s="43"/>
      <c r="E4" s="11"/>
      <c r="F4" s="20"/>
    </row>
    <row r="5" spans="1:20" s="45" customFormat="1">
      <c r="A5" s="131"/>
      <c r="B5" s="132" t="s">
        <v>0</v>
      </c>
      <c r="C5" s="72" t="s">
        <v>1</v>
      </c>
      <c r="D5" s="73" t="s">
        <v>2</v>
      </c>
      <c r="E5" s="61" t="s">
        <v>3</v>
      </c>
      <c r="F5" s="61" t="s">
        <v>4</v>
      </c>
      <c r="G5" s="191" t="s">
        <v>5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2"/>
    </row>
    <row r="6" spans="1:20" s="45" customFormat="1" ht="16.899999999999999" customHeight="1">
      <c r="A6" s="189"/>
      <c r="B6" s="193" t="s">
        <v>77</v>
      </c>
      <c r="C6" s="194" t="s">
        <v>76</v>
      </c>
      <c r="D6" s="194" t="s">
        <v>121</v>
      </c>
      <c r="E6" s="194" t="s">
        <v>70</v>
      </c>
      <c r="F6" s="194" t="s">
        <v>73</v>
      </c>
      <c r="G6" s="195" t="s">
        <v>72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7"/>
    </row>
    <row r="7" spans="1:20" s="45" customFormat="1" ht="14.45" customHeight="1">
      <c r="A7" s="189"/>
      <c r="B7" s="193"/>
      <c r="C7" s="194"/>
      <c r="D7" s="194"/>
      <c r="E7" s="194"/>
      <c r="F7" s="194"/>
      <c r="G7" s="66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5" customFormat="1" ht="80.25">
      <c r="A8" s="189"/>
      <c r="B8" s="193"/>
      <c r="C8" s="194"/>
      <c r="D8" s="194"/>
      <c r="E8" s="194"/>
      <c r="F8" s="194"/>
      <c r="G8" s="64" t="s">
        <v>24</v>
      </c>
      <c r="H8" s="65" t="s">
        <v>25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65" t="s">
        <v>32</v>
      </c>
      <c r="P8" s="65" t="s">
        <v>33</v>
      </c>
      <c r="Q8" s="65" t="s">
        <v>34</v>
      </c>
      <c r="R8" s="65" t="s">
        <v>35</v>
      </c>
      <c r="S8" s="65" t="s">
        <v>36</v>
      </c>
      <c r="T8" s="74" t="s">
        <v>37</v>
      </c>
    </row>
    <row r="9" spans="1:20" ht="26.25">
      <c r="A9" s="136"/>
      <c r="B9" s="137" t="s">
        <v>155</v>
      </c>
      <c r="C9" s="138">
        <v>392899</v>
      </c>
      <c r="D9" s="138">
        <v>392899458</v>
      </c>
      <c r="E9" s="138">
        <v>401254788</v>
      </c>
      <c r="F9" s="139">
        <v>1</v>
      </c>
      <c r="G9" s="138">
        <v>212685636</v>
      </c>
      <c r="H9" s="138">
        <v>76571846</v>
      </c>
      <c r="I9" s="138">
        <v>102386837</v>
      </c>
      <c r="J9" s="138" t="s">
        <v>156</v>
      </c>
      <c r="K9" s="138" t="s">
        <v>156</v>
      </c>
      <c r="L9" s="138" t="s">
        <v>156</v>
      </c>
      <c r="M9" s="138" t="s">
        <v>156</v>
      </c>
      <c r="N9" s="138" t="s">
        <v>156</v>
      </c>
      <c r="O9" s="138"/>
      <c r="P9" s="138" t="s">
        <v>156</v>
      </c>
      <c r="Q9" s="138" t="s">
        <v>156</v>
      </c>
      <c r="R9" s="138" t="s">
        <v>156</v>
      </c>
      <c r="S9" s="138">
        <v>9610469</v>
      </c>
      <c r="T9" s="133">
        <f>SUM(G9:K9,N9:S9)</f>
        <v>401254788</v>
      </c>
    </row>
    <row r="10" spans="1:20" ht="25.5">
      <c r="A10" s="136"/>
      <c r="B10" s="140" t="s">
        <v>157</v>
      </c>
      <c r="C10" s="138">
        <v>99731</v>
      </c>
      <c r="D10" s="138">
        <v>99730694</v>
      </c>
      <c r="E10" s="138">
        <v>99123014</v>
      </c>
      <c r="F10" s="139"/>
      <c r="G10" s="138" t="s">
        <v>156</v>
      </c>
      <c r="H10" s="138">
        <v>85967871</v>
      </c>
      <c r="I10" s="138" t="s">
        <v>156</v>
      </c>
      <c r="J10" s="138" t="s">
        <v>156</v>
      </c>
      <c r="K10" s="138" t="s">
        <v>156</v>
      </c>
      <c r="L10" s="138" t="s">
        <v>156</v>
      </c>
      <c r="M10" s="138" t="s">
        <v>156</v>
      </c>
      <c r="N10" s="138" t="s">
        <v>156</v>
      </c>
      <c r="O10" s="138">
        <v>32325</v>
      </c>
      <c r="P10" s="138" t="s">
        <v>156</v>
      </c>
      <c r="Q10" s="138" t="s">
        <v>156</v>
      </c>
      <c r="R10" s="138" t="s">
        <v>156</v>
      </c>
      <c r="S10" s="138">
        <v>13122818</v>
      </c>
      <c r="T10" s="133">
        <f>SUM(G10:K10,N10:S10)</f>
        <v>99123014</v>
      </c>
    </row>
    <row r="11" spans="1:20" ht="26.25">
      <c r="A11" s="136"/>
      <c r="B11" s="137" t="s">
        <v>158</v>
      </c>
      <c r="C11" s="138">
        <v>953544</v>
      </c>
      <c r="D11" s="138">
        <v>953544362</v>
      </c>
      <c r="E11" s="141">
        <v>951647477</v>
      </c>
      <c r="F11" s="139">
        <v>2</v>
      </c>
      <c r="G11" s="138" t="s">
        <v>156</v>
      </c>
      <c r="H11" s="138" t="s">
        <v>156</v>
      </c>
      <c r="I11" s="138" t="s">
        <v>156</v>
      </c>
      <c r="J11" s="138" t="s">
        <v>156</v>
      </c>
      <c r="K11" s="138" t="s">
        <v>156</v>
      </c>
      <c r="L11" s="138">
        <v>1041614343</v>
      </c>
      <c r="M11" s="138">
        <v>-99568321</v>
      </c>
      <c r="N11" s="138">
        <v>942046022</v>
      </c>
      <c r="O11" s="138">
        <v>9601455</v>
      </c>
      <c r="P11" s="138" t="s">
        <v>156</v>
      </c>
      <c r="Q11" s="138" t="s">
        <v>156</v>
      </c>
      <c r="R11" s="138" t="s">
        <v>156</v>
      </c>
      <c r="S11" s="138" t="s">
        <v>156</v>
      </c>
      <c r="T11" s="133">
        <f t="shared" ref="T11:T17" si="0">SUM(G11:K11,N11:S11)</f>
        <v>951647477</v>
      </c>
    </row>
    <row r="12" spans="1:20" ht="26.25">
      <c r="A12" s="136"/>
      <c r="B12" s="137" t="s">
        <v>28</v>
      </c>
      <c r="C12" s="138">
        <v>197504</v>
      </c>
      <c r="D12" s="138">
        <v>197503945</v>
      </c>
      <c r="E12" s="141">
        <v>198369253</v>
      </c>
      <c r="F12" s="139">
        <v>3</v>
      </c>
      <c r="G12" s="138" t="s">
        <v>156</v>
      </c>
      <c r="H12" s="138" t="s">
        <v>156</v>
      </c>
      <c r="I12" s="138" t="s">
        <v>156</v>
      </c>
      <c r="J12" s="138" t="s">
        <v>156</v>
      </c>
      <c r="K12" s="138">
        <v>192727243</v>
      </c>
      <c r="L12" s="138" t="s">
        <v>156</v>
      </c>
      <c r="M12" s="138" t="s">
        <v>156</v>
      </c>
      <c r="N12" s="138" t="s">
        <v>156</v>
      </c>
      <c r="O12" s="138">
        <v>5642010</v>
      </c>
      <c r="P12" s="138" t="s">
        <v>156</v>
      </c>
      <c r="Q12" s="138" t="s">
        <v>156</v>
      </c>
      <c r="R12" s="138" t="s">
        <v>156</v>
      </c>
      <c r="S12" s="138" t="s">
        <v>156</v>
      </c>
      <c r="T12" s="133">
        <f t="shared" si="0"/>
        <v>198369253</v>
      </c>
    </row>
    <row r="13" spans="1:20">
      <c r="A13" s="136"/>
      <c r="B13" s="142" t="s">
        <v>159</v>
      </c>
      <c r="C13" s="138">
        <v>128936</v>
      </c>
      <c r="D13" s="138">
        <v>129127930</v>
      </c>
      <c r="E13" s="141">
        <v>129127930</v>
      </c>
      <c r="F13" s="139"/>
      <c r="G13" s="138" t="s">
        <v>156</v>
      </c>
      <c r="H13" s="138" t="s">
        <v>156</v>
      </c>
      <c r="I13" s="138" t="s">
        <v>156</v>
      </c>
      <c r="J13" s="138" t="s">
        <v>156</v>
      </c>
      <c r="K13" s="138" t="s">
        <v>156</v>
      </c>
      <c r="L13" s="138" t="s">
        <v>156</v>
      </c>
      <c r="M13" s="138" t="s">
        <v>156</v>
      </c>
      <c r="N13" s="138" t="s">
        <v>156</v>
      </c>
      <c r="O13" s="138" t="s">
        <v>156</v>
      </c>
      <c r="P13" s="138" t="s">
        <v>156</v>
      </c>
      <c r="Q13" s="138" t="s">
        <v>156</v>
      </c>
      <c r="R13" s="138">
        <v>129127930</v>
      </c>
      <c r="S13" s="138" t="s">
        <v>156</v>
      </c>
      <c r="T13" s="133">
        <f t="shared" si="0"/>
        <v>129127930</v>
      </c>
    </row>
    <row r="14" spans="1:20">
      <c r="A14" s="136"/>
      <c r="B14" s="142" t="s">
        <v>160</v>
      </c>
      <c r="C14" s="138">
        <v>32651</v>
      </c>
      <c r="D14" s="138">
        <v>32651186</v>
      </c>
      <c r="E14" s="141">
        <v>31205928</v>
      </c>
      <c r="F14" s="139"/>
      <c r="G14" s="138" t="s">
        <v>156</v>
      </c>
      <c r="H14" s="138" t="s">
        <v>156</v>
      </c>
      <c r="I14" s="138" t="s">
        <v>156</v>
      </c>
      <c r="J14" s="138" t="s">
        <v>156</v>
      </c>
      <c r="K14" s="138" t="s">
        <v>156</v>
      </c>
      <c r="L14" s="138" t="s">
        <v>156</v>
      </c>
      <c r="M14" s="138" t="s">
        <v>156</v>
      </c>
      <c r="N14" s="138" t="s">
        <v>156</v>
      </c>
      <c r="O14" s="138" t="s">
        <v>156</v>
      </c>
      <c r="P14" s="138" t="s">
        <v>156</v>
      </c>
      <c r="Q14" s="138" t="s">
        <v>156</v>
      </c>
      <c r="R14" s="138">
        <v>31205928</v>
      </c>
      <c r="S14" s="138" t="s">
        <v>156</v>
      </c>
      <c r="T14" s="133">
        <f t="shared" si="0"/>
        <v>31205928</v>
      </c>
    </row>
    <row r="15" spans="1:20">
      <c r="A15" s="136"/>
      <c r="B15" s="142" t="s">
        <v>161</v>
      </c>
      <c r="C15" s="138">
        <v>11995</v>
      </c>
      <c r="D15" s="138">
        <v>11996071</v>
      </c>
      <c r="E15" s="141">
        <v>12073665</v>
      </c>
      <c r="F15" s="139"/>
      <c r="G15" s="138" t="s">
        <v>156</v>
      </c>
      <c r="H15" s="138" t="s">
        <v>156</v>
      </c>
      <c r="I15" s="138" t="s">
        <v>156</v>
      </c>
      <c r="J15" s="138" t="s">
        <v>156</v>
      </c>
      <c r="K15" s="138" t="s">
        <v>156</v>
      </c>
      <c r="L15" s="138" t="s">
        <v>156</v>
      </c>
      <c r="M15" s="138" t="s">
        <v>156</v>
      </c>
      <c r="N15" s="138" t="s">
        <v>156</v>
      </c>
      <c r="O15" s="138" t="s">
        <v>156</v>
      </c>
      <c r="P15" s="138" t="s">
        <v>156</v>
      </c>
      <c r="Q15" s="138" t="s">
        <v>156</v>
      </c>
      <c r="R15" s="138" t="s">
        <v>156</v>
      </c>
      <c r="S15" s="138">
        <v>12073665</v>
      </c>
      <c r="T15" s="133">
        <f t="shared" si="0"/>
        <v>12073665</v>
      </c>
    </row>
    <row r="16" spans="1:20" ht="26.25">
      <c r="A16" s="136"/>
      <c r="B16" s="137" t="s">
        <v>162</v>
      </c>
      <c r="C16" s="138">
        <v>2568</v>
      </c>
      <c r="D16" s="138">
        <v>2568170</v>
      </c>
      <c r="E16" s="141">
        <v>6807303</v>
      </c>
      <c r="F16" s="139"/>
      <c r="G16" s="138" t="s">
        <v>156</v>
      </c>
      <c r="H16" s="138" t="s">
        <v>156</v>
      </c>
      <c r="I16" s="138" t="s">
        <v>156</v>
      </c>
      <c r="J16" s="138" t="s">
        <v>156</v>
      </c>
      <c r="K16" s="138" t="s">
        <v>156</v>
      </c>
      <c r="L16" s="138" t="s">
        <v>156</v>
      </c>
      <c r="M16" s="138" t="s">
        <v>156</v>
      </c>
      <c r="N16" s="138" t="s">
        <v>156</v>
      </c>
      <c r="O16" s="138" t="s">
        <v>156</v>
      </c>
      <c r="P16" s="138" t="s">
        <v>156</v>
      </c>
      <c r="Q16" s="138" t="s">
        <v>156</v>
      </c>
      <c r="R16" s="138" t="s">
        <v>156</v>
      </c>
      <c r="S16" s="138">
        <v>6807303</v>
      </c>
      <c r="T16" s="133">
        <f t="shared" si="0"/>
        <v>6807303</v>
      </c>
    </row>
    <row r="17" spans="1:20">
      <c r="A17" s="136"/>
      <c r="B17" s="137" t="s">
        <v>36</v>
      </c>
      <c r="C17" s="138">
        <v>20405</v>
      </c>
      <c r="D17" s="138">
        <v>19019735</v>
      </c>
      <c r="E17" s="141">
        <v>17908956</v>
      </c>
      <c r="F17" s="139">
        <v>4</v>
      </c>
      <c r="G17" s="138" t="s">
        <v>156</v>
      </c>
      <c r="H17" s="138" t="s">
        <v>156</v>
      </c>
      <c r="I17" s="138" t="s">
        <v>156</v>
      </c>
      <c r="J17" s="138" t="s">
        <v>156</v>
      </c>
      <c r="K17" s="138" t="s">
        <v>156</v>
      </c>
      <c r="L17" s="138" t="s">
        <v>156</v>
      </c>
      <c r="M17" s="138" t="s">
        <v>156</v>
      </c>
      <c r="N17" s="138" t="s">
        <v>156</v>
      </c>
      <c r="O17" s="138">
        <v>182240</v>
      </c>
      <c r="P17" s="138">
        <v>63136</v>
      </c>
      <c r="Q17" s="138">
        <v>260644</v>
      </c>
      <c r="R17" s="138">
        <v>3181863.42</v>
      </c>
      <c r="S17" s="138">
        <v>14221072</v>
      </c>
      <c r="T17" s="133">
        <f t="shared" si="0"/>
        <v>17908955.420000002</v>
      </c>
    </row>
    <row r="18" spans="1:20" ht="15.75" thickBot="1">
      <c r="A18" s="60"/>
      <c r="B18" s="105" t="s">
        <v>37</v>
      </c>
      <c r="C18" s="134">
        <f>SUM(C9:C17)</f>
        <v>1840233</v>
      </c>
      <c r="D18" s="134">
        <f t="shared" ref="D18:T18" si="1">SUM(D9:D17)</f>
        <v>1839041551</v>
      </c>
      <c r="E18" s="134">
        <f t="shared" si="1"/>
        <v>1847518314</v>
      </c>
      <c r="F18" s="134"/>
      <c r="G18" s="134">
        <f t="shared" si="1"/>
        <v>212685636</v>
      </c>
      <c r="H18" s="134">
        <f t="shared" si="1"/>
        <v>162539717</v>
      </c>
      <c r="I18" s="134">
        <f t="shared" si="1"/>
        <v>102386837</v>
      </c>
      <c r="J18" s="134">
        <f t="shared" si="1"/>
        <v>0</v>
      </c>
      <c r="K18" s="134">
        <f t="shared" si="1"/>
        <v>192727243</v>
      </c>
      <c r="L18" s="134">
        <f t="shared" si="1"/>
        <v>1041614343</v>
      </c>
      <c r="M18" s="134">
        <f t="shared" si="1"/>
        <v>-99568321</v>
      </c>
      <c r="N18" s="134">
        <f t="shared" si="1"/>
        <v>942046022</v>
      </c>
      <c r="O18" s="134">
        <f t="shared" si="1"/>
        <v>15458030</v>
      </c>
      <c r="P18" s="134">
        <f t="shared" si="1"/>
        <v>63136</v>
      </c>
      <c r="Q18" s="134">
        <f t="shared" si="1"/>
        <v>260644</v>
      </c>
      <c r="R18" s="134">
        <f t="shared" si="1"/>
        <v>163515721.41999999</v>
      </c>
      <c r="S18" s="134">
        <f t="shared" si="1"/>
        <v>55835327</v>
      </c>
      <c r="T18" s="135">
        <f t="shared" si="1"/>
        <v>1847518313.4200001</v>
      </c>
    </row>
    <row r="19" spans="1:20">
      <c r="A19" s="183" t="s">
        <v>174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>
      <c r="A20" s="183" t="s">
        <v>175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>
      <c r="A21" s="183" t="s">
        <v>176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.75" thickBot="1">
      <c r="A22" s="183" t="s">
        <v>177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45" customFormat="1">
      <c r="A23" s="54"/>
      <c r="B23" s="61" t="s">
        <v>0</v>
      </c>
      <c r="C23" s="72" t="s">
        <v>1</v>
      </c>
      <c r="D23" s="73" t="s">
        <v>2</v>
      </c>
      <c r="E23" s="61" t="s">
        <v>3</v>
      </c>
      <c r="F23" s="61" t="s">
        <v>4</v>
      </c>
      <c r="G23" s="191" t="s">
        <v>5</v>
      </c>
      <c r="H23" s="191"/>
      <c r="I23" s="191"/>
      <c r="J23" s="191"/>
      <c r="K23" s="191"/>
      <c r="L23" s="191"/>
      <c r="M23" s="191"/>
      <c r="N23" s="191"/>
      <c r="O23" s="191"/>
      <c r="P23" s="192"/>
      <c r="Q23"/>
      <c r="R23"/>
      <c r="S23"/>
      <c r="T23"/>
    </row>
    <row r="24" spans="1:20" s="45" customFormat="1" ht="14.45" customHeight="1">
      <c r="A24" s="190"/>
      <c r="B24" s="198" t="s">
        <v>75</v>
      </c>
      <c r="C24" s="194" t="s">
        <v>74</v>
      </c>
      <c r="D24" s="194" t="s">
        <v>122</v>
      </c>
      <c r="E24" s="194" t="s">
        <v>70</v>
      </c>
      <c r="F24" s="194" t="s">
        <v>73</v>
      </c>
      <c r="G24" s="201" t="s">
        <v>72</v>
      </c>
      <c r="H24" s="201"/>
      <c r="I24" s="201"/>
      <c r="J24" s="201"/>
      <c r="K24" s="201"/>
      <c r="L24" s="201"/>
      <c r="M24" s="201"/>
      <c r="N24" s="201"/>
      <c r="O24" s="201"/>
      <c r="P24" s="202"/>
      <c r="Q24" s="3"/>
      <c r="R24" s="3"/>
      <c r="S24" s="3"/>
      <c r="T24" s="3"/>
    </row>
    <row r="25" spans="1:20" s="45" customFormat="1" ht="14.45" customHeight="1">
      <c r="A25" s="190"/>
      <c r="B25" s="199"/>
      <c r="C25" s="194"/>
      <c r="D25" s="194"/>
      <c r="E25" s="194"/>
      <c r="F25" s="194"/>
      <c r="G25" s="67">
        <v>13</v>
      </c>
      <c r="H25" s="68">
        <v>14</v>
      </c>
      <c r="I25" s="68">
        <v>15</v>
      </c>
      <c r="J25" s="68">
        <v>16</v>
      </c>
      <c r="K25" s="68">
        <v>17</v>
      </c>
      <c r="L25" s="68">
        <v>18</v>
      </c>
      <c r="M25" s="68">
        <v>19</v>
      </c>
      <c r="N25" s="68">
        <v>20</v>
      </c>
      <c r="O25" s="68">
        <v>21</v>
      </c>
      <c r="P25" s="77">
        <v>22</v>
      </c>
      <c r="Q25" s="3"/>
      <c r="R25" s="3"/>
      <c r="S25" s="3"/>
      <c r="T25" s="3"/>
    </row>
    <row r="26" spans="1:20" s="45" customFormat="1" ht="100.15" customHeight="1">
      <c r="A26" s="190"/>
      <c r="B26" s="200"/>
      <c r="C26" s="194"/>
      <c r="D26" s="194"/>
      <c r="E26" s="194"/>
      <c r="F26" s="194"/>
      <c r="G26" s="64" t="s">
        <v>38</v>
      </c>
      <c r="H26" s="65" t="s">
        <v>39</v>
      </c>
      <c r="I26" s="65" t="s">
        <v>40</v>
      </c>
      <c r="J26" s="65" t="s">
        <v>41</v>
      </c>
      <c r="K26" s="65" t="s">
        <v>42</v>
      </c>
      <c r="L26" s="65" t="s">
        <v>43</v>
      </c>
      <c r="M26" s="65" t="s">
        <v>44</v>
      </c>
      <c r="N26" s="65" t="s">
        <v>11</v>
      </c>
      <c r="O26" s="65" t="s">
        <v>45</v>
      </c>
      <c r="P26" s="74" t="s">
        <v>46</v>
      </c>
      <c r="Q26" s="3"/>
      <c r="R26" s="3"/>
      <c r="S26" s="3"/>
      <c r="T26" s="3"/>
    </row>
    <row r="27" spans="1:20">
      <c r="A27" s="22"/>
      <c r="B27" s="70" t="s">
        <v>163</v>
      </c>
      <c r="C27" s="144">
        <v>8213</v>
      </c>
      <c r="D27" s="139">
        <v>8212792</v>
      </c>
      <c r="E27" s="139">
        <v>8212792</v>
      </c>
      <c r="F27" s="139"/>
      <c r="G27" s="139">
        <v>7856370</v>
      </c>
      <c r="H27" s="139" t="s">
        <v>156</v>
      </c>
      <c r="I27" s="139" t="s">
        <v>156</v>
      </c>
      <c r="J27" s="139" t="s">
        <v>156</v>
      </c>
      <c r="K27" s="139" t="s">
        <v>156</v>
      </c>
      <c r="L27" s="139" t="s">
        <v>156</v>
      </c>
      <c r="M27" s="139">
        <v>86</v>
      </c>
      <c r="N27" s="139">
        <v>356336</v>
      </c>
      <c r="O27" s="139" t="s">
        <v>156</v>
      </c>
      <c r="P27" s="143">
        <f t="shared" ref="P27:P32" si="2">SUM(G27:O27)</f>
        <v>8212792</v>
      </c>
    </row>
    <row r="28" spans="1:20">
      <c r="A28" s="22"/>
      <c r="B28" s="70" t="s">
        <v>164</v>
      </c>
      <c r="C28" s="144">
        <v>1482249</v>
      </c>
      <c r="D28" s="139">
        <v>1482328053</v>
      </c>
      <c r="E28" s="139">
        <v>1488407495</v>
      </c>
      <c r="F28" s="139">
        <v>1</v>
      </c>
      <c r="G28" s="139" t="s">
        <v>156</v>
      </c>
      <c r="H28" s="139">
        <v>598098931</v>
      </c>
      <c r="I28" s="139">
        <v>244896235</v>
      </c>
      <c r="J28" s="139">
        <v>635845922</v>
      </c>
      <c r="K28" s="139" t="s">
        <v>156</v>
      </c>
      <c r="L28" s="139" t="s">
        <v>156</v>
      </c>
      <c r="M28" s="139">
        <v>5342629</v>
      </c>
      <c r="N28" s="139">
        <v>4223778</v>
      </c>
      <c r="O28" s="139" t="s">
        <v>156</v>
      </c>
      <c r="P28" s="143">
        <f t="shared" si="2"/>
        <v>1488407495</v>
      </c>
    </row>
    <row r="29" spans="1:20">
      <c r="A29" s="22"/>
      <c r="B29" s="70" t="s">
        <v>165</v>
      </c>
      <c r="C29" s="144" t="s">
        <v>156</v>
      </c>
      <c r="D29" s="139" t="s">
        <v>156</v>
      </c>
      <c r="E29" s="139">
        <v>5463655</v>
      </c>
      <c r="F29" s="139">
        <v>2</v>
      </c>
      <c r="G29" s="139" t="s">
        <v>156</v>
      </c>
      <c r="H29" s="139" t="s">
        <v>156</v>
      </c>
      <c r="I29" s="139" t="s">
        <v>156</v>
      </c>
      <c r="J29" s="139" t="s">
        <v>156</v>
      </c>
      <c r="K29" s="139" t="s">
        <v>156</v>
      </c>
      <c r="L29" s="139" t="s">
        <v>156</v>
      </c>
      <c r="M29" s="139" t="s">
        <v>156</v>
      </c>
      <c r="N29" s="139">
        <v>5463655</v>
      </c>
      <c r="O29" s="139" t="s">
        <v>156</v>
      </c>
      <c r="P29" s="143">
        <f t="shared" si="2"/>
        <v>5463655</v>
      </c>
    </row>
    <row r="30" spans="1:20" ht="39">
      <c r="A30" s="22"/>
      <c r="B30" s="23" t="s">
        <v>166</v>
      </c>
      <c r="C30" s="144">
        <v>2089</v>
      </c>
      <c r="D30" s="139">
        <v>2088701</v>
      </c>
      <c r="E30" s="139">
        <v>2549851</v>
      </c>
      <c r="F30" s="139">
        <v>2</v>
      </c>
      <c r="G30" s="139" t="s">
        <v>156</v>
      </c>
      <c r="H30" s="139" t="s">
        <v>156</v>
      </c>
      <c r="I30" s="139" t="s">
        <v>156</v>
      </c>
      <c r="J30" s="139" t="s">
        <v>156</v>
      </c>
      <c r="K30" s="139" t="s">
        <v>156</v>
      </c>
      <c r="L30" s="139" t="s">
        <v>156</v>
      </c>
      <c r="M30" s="139" t="s">
        <v>156</v>
      </c>
      <c r="N30" s="139">
        <v>2549851</v>
      </c>
      <c r="O30" s="139" t="s">
        <v>156</v>
      </c>
      <c r="P30" s="143">
        <f t="shared" si="2"/>
        <v>2549851</v>
      </c>
    </row>
    <row r="31" spans="1:20">
      <c r="A31" s="22"/>
      <c r="B31" s="23" t="s">
        <v>11</v>
      </c>
      <c r="C31" s="144">
        <v>29194</v>
      </c>
      <c r="D31" s="139">
        <v>29182606</v>
      </c>
      <c r="E31" s="139">
        <v>17251924</v>
      </c>
      <c r="F31" s="139">
        <v>3</v>
      </c>
      <c r="G31" s="139" t="s">
        <v>156</v>
      </c>
      <c r="H31" s="139" t="s">
        <v>156</v>
      </c>
      <c r="I31" s="139" t="s">
        <v>156</v>
      </c>
      <c r="J31" s="139" t="s">
        <v>156</v>
      </c>
      <c r="K31" s="139" t="s">
        <v>156</v>
      </c>
      <c r="L31" s="139" t="s">
        <v>156</v>
      </c>
      <c r="M31" s="139">
        <v>216378</v>
      </c>
      <c r="N31" s="139">
        <v>17035546</v>
      </c>
      <c r="O31" s="139" t="s">
        <v>156</v>
      </c>
      <c r="P31" s="143">
        <f t="shared" si="2"/>
        <v>17251924</v>
      </c>
    </row>
    <row r="32" spans="1:20">
      <c r="A32" s="22"/>
      <c r="B32" s="23" t="s">
        <v>167</v>
      </c>
      <c r="C32" s="144">
        <v>48122</v>
      </c>
      <c r="D32" s="139">
        <v>48122437</v>
      </c>
      <c r="E32" s="139">
        <v>48122437</v>
      </c>
      <c r="F32" s="139"/>
      <c r="G32" s="139" t="s">
        <v>156</v>
      </c>
      <c r="H32" s="139" t="s">
        <v>156</v>
      </c>
      <c r="I32" s="139" t="s">
        <v>156</v>
      </c>
      <c r="J32" s="139" t="s">
        <v>156</v>
      </c>
      <c r="K32" s="139" t="s">
        <v>156</v>
      </c>
      <c r="L32" s="139" t="s">
        <v>156</v>
      </c>
      <c r="M32" s="139">
        <v>113869</v>
      </c>
      <c r="N32" s="139" t="s">
        <v>156</v>
      </c>
      <c r="O32" s="139">
        <v>48008568</v>
      </c>
      <c r="P32" s="143">
        <f t="shared" si="2"/>
        <v>48122437</v>
      </c>
    </row>
    <row r="33" spans="1:20" ht="15.75" thickBot="1">
      <c r="A33" s="60"/>
      <c r="B33" s="106" t="s">
        <v>46</v>
      </c>
      <c r="C33" s="134">
        <f>SUM(C27:C32)</f>
        <v>1569867</v>
      </c>
      <c r="D33" s="134">
        <f>SUM(D27:D32)</f>
        <v>1569934589</v>
      </c>
      <c r="E33" s="134">
        <f>SUM(E27:E32)</f>
        <v>1570008154</v>
      </c>
      <c r="F33" s="134"/>
      <c r="G33" s="134">
        <f t="shared" ref="G33:P33" si="3">SUM(G27:G32)</f>
        <v>7856370</v>
      </c>
      <c r="H33" s="134">
        <f t="shared" si="3"/>
        <v>598098931</v>
      </c>
      <c r="I33" s="134">
        <f t="shared" si="3"/>
        <v>244896235</v>
      </c>
      <c r="J33" s="134">
        <f t="shared" si="3"/>
        <v>635845922</v>
      </c>
      <c r="K33" s="134">
        <f t="shared" si="3"/>
        <v>0</v>
      </c>
      <c r="L33" s="134">
        <f t="shared" si="3"/>
        <v>0</v>
      </c>
      <c r="M33" s="134">
        <f t="shared" si="3"/>
        <v>5672962</v>
      </c>
      <c r="N33" s="134">
        <f t="shared" si="3"/>
        <v>29629166</v>
      </c>
      <c r="O33" s="134">
        <f t="shared" si="3"/>
        <v>48008568</v>
      </c>
      <c r="P33" s="135">
        <f t="shared" si="3"/>
        <v>1570008154</v>
      </c>
    </row>
    <row r="34" spans="1:20">
      <c r="A34" s="183" t="s">
        <v>178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>
      <c r="A35" s="183" t="s">
        <v>179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.75" thickBot="1">
      <c r="A36" s="183" t="s">
        <v>180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45" customFormat="1">
      <c r="A37" s="54"/>
      <c r="B37" s="61" t="s">
        <v>0</v>
      </c>
      <c r="C37" s="72" t="s">
        <v>1</v>
      </c>
      <c r="D37" s="73" t="s">
        <v>2</v>
      </c>
      <c r="E37" s="61" t="s">
        <v>3</v>
      </c>
      <c r="F37" s="61" t="s">
        <v>4</v>
      </c>
      <c r="G37" s="191" t="s">
        <v>5</v>
      </c>
      <c r="H37" s="191"/>
      <c r="I37" s="191"/>
      <c r="J37" s="191"/>
      <c r="K37" s="191"/>
      <c r="L37" s="191"/>
      <c r="M37" s="191"/>
      <c r="N37" s="192"/>
      <c r="O37"/>
      <c r="P37"/>
      <c r="Q37"/>
      <c r="R37"/>
      <c r="S37"/>
      <c r="T37"/>
    </row>
    <row r="38" spans="1:20" s="45" customFormat="1" ht="40.15" customHeight="1">
      <c r="A38" s="190"/>
      <c r="B38" s="198" t="s">
        <v>133</v>
      </c>
      <c r="C38" s="194" t="s">
        <v>74</v>
      </c>
      <c r="D38" s="194" t="s">
        <v>122</v>
      </c>
      <c r="E38" s="194" t="s">
        <v>70</v>
      </c>
      <c r="F38" s="194" t="s">
        <v>73</v>
      </c>
      <c r="G38" s="203" t="s">
        <v>72</v>
      </c>
      <c r="H38" s="204"/>
      <c r="I38" s="204"/>
      <c r="J38" s="204"/>
      <c r="K38" s="204"/>
      <c r="L38" s="204"/>
      <c r="M38" s="204"/>
      <c r="N38" s="205"/>
      <c r="O38"/>
      <c r="P38"/>
      <c r="Q38"/>
      <c r="R38"/>
      <c r="S38"/>
      <c r="T38"/>
    </row>
    <row r="39" spans="1:20" s="45" customFormat="1" ht="13.9" customHeight="1">
      <c r="A39" s="190"/>
      <c r="B39" s="199"/>
      <c r="C39" s="194"/>
      <c r="D39" s="194"/>
      <c r="E39" s="194"/>
      <c r="F39" s="194"/>
      <c r="G39" s="21">
        <v>23</v>
      </c>
      <c r="H39" s="21">
        <v>24</v>
      </c>
      <c r="I39" s="21">
        <v>25</v>
      </c>
      <c r="J39" s="21">
        <v>26</v>
      </c>
      <c r="K39" s="21">
        <v>27</v>
      </c>
      <c r="L39" s="21">
        <v>28</v>
      </c>
      <c r="M39" s="21">
        <v>29</v>
      </c>
      <c r="N39" s="76">
        <v>30</v>
      </c>
      <c r="O39" s="3"/>
      <c r="P39" s="69"/>
      <c r="Q39" s="69"/>
      <c r="R39" s="69"/>
      <c r="S39" s="3"/>
      <c r="T39" s="3"/>
    </row>
    <row r="40" spans="1:20" s="45" customFormat="1" ht="102" customHeight="1">
      <c r="A40" s="190"/>
      <c r="B40" s="200"/>
      <c r="C40" s="194"/>
      <c r="D40" s="194"/>
      <c r="E40" s="194"/>
      <c r="F40" s="194"/>
      <c r="G40" s="65" t="s">
        <v>47</v>
      </c>
      <c r="H40" s="65" t="s">
        <v>48</v>
      </c>
      <c r="I40" s="65" t="s">
        <v>49</v>
      </c>
      <c r="J40" s="65" t="s">
        <v>50</v>
      </c>
      <c r="K40" s="65" t="s">
        <v>51</v>
      </c>
      <c r="L40" s="65" t="s">
        <v>52</v>
      </c>
      <c r="M40" s="65" t="s">
        <v>6</v>
      </c>
      <c r="N40" s="74" t="s">
        <v>53</v>
      </c>
      <c r="O40" s="3"/>
      <c r="P40" s="69"/>
      <c r="Q40" s="69"/>
      <c r="R40" s="69"/>
      <c r="S40" s="3"/>
      <c r="T40" s="3"/>
    </row>
    <row r="41" spans="1:20">
      <c r="A41" s="22"/>
      <c r="B41" s="71" t="s">
        <v>168</v>
      </c>
      <c r="C41" s="145">
        <v>54629</v>
      </c>
      <c r="D41" s="146">
        <v>54628743</v>
      </c>
      <c r="E41" s="146">
        <v>54628743</v>
      </c>
      <c r="F41" s="146"/>
      <c r="G41" s="139">
        <v>54628743</v>
      </c>
      <c r="H41" s="139" t="s">
        <v>156</v>
      </c>
      <c r="I41" s="139" t="s">
        <v>156</v>
      </c>
      <c r="J41" s="139" t="s">
        <v>156</v>
      </c>
      <c r="K41" s="139" t="s">
        <v>156</v>
      </c>
      <c r="L41" s="139" t="s">
        <v>156</v>
      </c>
      <c r="M41" s="139" t="s">
        <v>156</v>
      </c>
      <c r="N41" s="143">
        <f t="shared" ref="N41:N46" si="4">SUM(G41:M41)</f>
        <v>54628743</v>
      </c>
    </row>
    <row r="42" spans="1:20">
      <c r="A42" s="22"/>
      <c r="B42" s="71" t="s">
        <v>169</v>
      </c>
      <c r="C42" s="145">
        <v>35558</v>
      </c>
      <c r="D42" s="146">
        <v>36850537</v>
      </c>
      <c r="E42" s="146">
        <v>36850537</v>
      </c>
      <c r="F42" s="146"/>
      <c r="G42" s="139" t="s">
        <v>156</v>
      </c>
      <c r="H42" s="139" t="s">
        <v>156</v>
      </c>
      <c r="I42" s="139" t="s">
        <v>156</v>
      </c>
      <c r="J42" s="139">
        <v>35132256</v>
      </c>
      <c r="K42" s="139" t="s">
        <v>156</v>
      </c>
      <c r="L42" s="139">
        <v>1718281</v>
      </c>
      <c r="M42" s="139" t="s">
        <v>156</v>
      </c>
      <c r="N42" s="143">
        <f t="shared" si="4"/>
        <v>36850537</v>
      </c>
    </row>
    <row r="43" spans="1:20">
      <c r="A43" s="22"/>
      <c r="B43" s="71" t="s">
        <v>170</v>
      </c>
      <c r="C43" s="145">
        <v>-10138</v>
      </c>
      <c r="D43" s="146">
        <v>-10138283</v>
      </c>
      <c r="E43" s="146">
        <v>-10138283</v>
      </c>
      <c r="F43" s="146"/>
      <c r="G43" s="139" t="s">
        <v>156</v>
      </c>
      <c r="H43" s="139" t="s">
        <v>156</v>
      </c>
      <c r="I43" s="139">
        <v>-10138283</v>
      </c>
      <c r="J43" s="139" t="s">
        <v>156</v>
      </c>
      <c r="K43" s="139" t="s">
        <v>156</v>
      </c>
      <c r="L43" s="139" t="s">
        <v>156</v>
      </c>
      <c r="M43" s="139" t="s">
        <v>156</v>
      </c>
      <c r="N43" s="143">
        <f t="shared" si="4"/>
        <v>-10138283</v>
      </c>
    </row>
    <row r="44" spans="1:20">
      <c r="A44" s="22"/>
      <c r="B44" s="5" t="s">
        <v>171</v>
      </c>
      <c r="C44" s="144">
        <v>4565</v>
      </c>
      <c r="D44" s="139">
        <v>4565384</v>
      </c>
      <c r="E44" s="139">
        <v>4565384</v>
      </c>
      <c r="F44" s="139"/>
      <c r="G44" s="139" t="s">
        <v>156</v>
      </c>
      <c r="H44" s="139">
        <v>61391</v>
      </c>
      <c r="I44" s="139">
        <v>-15737</v>
      </c>
      <c r="J44" s="139">
        <v>4519730</v>
      </c>
      <c r="K44" s="139" t="s">
        <v>156</v>
      </c>
      <c r="L44" s="139" t="s">
        <v>156</v>
      </c>
      <c r="M44" s="139" t="s">
        <v>156</v>
      </c>
      <c r="N44" s="143">
        <f t="shared" si="4"/>
        <v>4565384</v>
      </c>
    </row>
    <row r="45" spans="1:20">
      <c r="A45" s="22"/>
      <c r="B45" s="5" t="s">
        <v>172</v>
      </c>
      <c r="C45" s="144">
        <v>169840</v>
      </c>
      <c r="D45" s="139">
        <v>167288614</v>
      </c>
      <c r="E45" s="139">
        <v>175704499</v>
      </c>
      <c r="F45" s="139">
        <v>1</v>
      </c>
      <c r="G45" s="139" t="s">
        <v>156</v>
      </c>
      <c r="H45" s="139" t="s">
        <v>156</v>
      </c>
      <c r="I45" s="139" t="s">
        <v>156</v>
      </c>
      <c r="J45" s="139" t="s">
        <v>156</v>
      </c>
      <c r="K45" s="139">
        <v>1694028</v>
      </c>
      <c r="L45" s="139">
        <v>161409658</v>
      </c>
      <c r="M45" s="139">
        <v>12600813</v>
      </c>
      <c r="N45" s="143">
        <f t="shared" si="4"/>
        <v>175704499</v>
      </c>
    </row>
    <row r="46" spans="1:20">
      <c r="A46" s="22"/>
      <c r="B46" s="5" t="s">
        <v>173</v>
      </c>
      <c r="C46" s="144">
        <v>15912</v>
      </c>
      <c r="D46" s="139">
        <v>15911968</v>
      </c>
      <c r="E46" s="139">
        <v>15899280</v>
      </c>
      <c r="F46" s="139"/>
      <c r="G46" s="139" t="s">
        <v>156</v>
      </c>
      <c r="H46" s="139" t="s">
        <v>156</v>
      </c>
      <c r="I46" s="139" t="s">
        <v>156</v>
      </c>
      <c r="J46" s="139" t="s">
        <v>156</v>
      </c>
      <c r="K46" s="139" t="s">
        <v>156</v>
      </c>
      <c r="L46" s="139" t="s">
        <v>156</v>
      </c>
      <c r="M46" s="139">
        <v>15899280</v>
      </c>
      <c r="N46" s="143">
        <f t="shared" si="4"/>
        <v>15899280</v>
      </c>
    </row>
    <row r="47" spans="1:20" ht="15.75" thickBot="1">
      <c r="A47" s="60"/>
      <c r="B47" s="106" t="s">
        <v>71</v>
      </c>
      <c r="C47" s="134">
        <f>SUM(C41:C46)</f>
        <v>270366</v>
      </c>
      <c r="D47" s="134">
        <f>SUM(D41:D46)</f>
        <v>269106963</v>
      </c>
      <c r="E47" s="134">
        <f>SUM(E41:E46)</f>
        <v>277510160</v>
      </c>
      <c r="F47" s="134"/>
      <c r="G47" s="134">
        <f t="shared" ref="G47:N47" si="5">SUM(G41:G46)</f>
        <v>54628743</v>
      </c>
      <c r="H47" s="134">
        <f t="shared" si="5"/>
        <v>61391</v>
      </c>
      <c r="I47" s="134">
        <f t="shared" si="5"/>
        <v>-10154020</v>
      </c>
      <c r="J47" s="134">
        <f t="shared" si="5"/>
        <v>39651986</v>
      </c>
      <c r="K47" s="134">
        <f t="shared" si="5"/>
        <v>1694028</v>
      </c>
      <c r="L47" s="134">
        <f t="shared" si="5"/>
        <v>163127939</v>
      </c>
      <c r="M47" s="134">
        <f t="shared" si="5"/>
        <v>28500093</v>
      </c>
      <c r="N47" s="135">
        <f t="shared" si="5"/>
        <v>277510160</v>
      </c>
    </row>
    <row r="48" spans="1:20">
      <c r="A48" s="183" t="s">
        <v>181</v>
      </c>
    </row>
    <row r="50" spans="1:20" s="4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4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7" spans="1:20">
      <c r="P57" s="44"/>
    </row>
  </sheetData>
  <mergeCells count="24">
    <mergeCell ref="G24:P24"/>
    <mergeCell ref="G37:N37"/>
    <mergeCell ref="B38:B40"/>
    <mergeCell ref="C38:C40"/>
    <mergeCell ref="D38:D40"/>
    <mergeCell ref="E38:E40"/>
    <mergeCell ref="F38:F40"/>
    <mergeCell ref="G38:N38"/>
    <mergeCell ref="A6:A8"/>
    <mergeCell ref="A24:A26"/>
    <mergeCell ref="A38:A40"/>
    <mergeCell ref="G23:P23"/>
    <mergeCell ref="G5:T5"/>
    <mergeCell ref="B6:B8"/>
    <mergeCell ref="C6:C8"/>
    <mergeCell ref="D6:D8"/>
    <mergeCell ref="E6:E8"/>
    <mergeCell ref="F6:F8"/>
    <mergeCell ref="G6:T6"/>
    <mergeCell ref="B24:B26"/>
    <mergeCell ref="C24:C26"/>
    <mergeCell ref="D24:D26"/>
    <mergeCell ref="E24:E26"/>
    <mergeCell ref="F24:F26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20" sqref="F20"/>
    </sheetView>
  </sheetViews>
  <sheetFormatPr defaultRowHeight="15"/>
  <cols>
    <col min="1" max="1" width="10.5703125" style="45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29" style="3" customWidth="1"/>
  </cols>
  <sheetData>
    <row r="1" spans="1:10" ht="15.75">
      <c r="A1" s="7" t="s">
        <v>54</v>
      </c>
      <c r="B1" s="7" t="s">
        <v>182</v>
      </c>
    </row>
    <row r="2" spans="1:10" ht="15.75">
      <c r="A2" s="10" t="s">
        <v>55</v>
      </c>
      <c r="B2" s="188">
        <v>43465</v>
      </c>
      <c r="C2" s="10"/>
      <c r="D2" s="10"/>
      <c r="E2" s="10"/>
      <c r="F2" s="10"/>
      <c r="G2" s="10"/>
      <c r="H2" s="10"/>
    </row>
    <row r="3" spans="1:10" ht="15.75">
      <c r="A3" s="10"/>
      <c r="B3" s="10"/>
      <c r="C3" s="10"/>
      <c r="D3" s="10"/>
      <c r="E3" s="10"/>
      <c r="F3" s="10"/>
      <c r="G3" s="10"/>
      <c r="H3" s="10"/>
    </row>
    <row r="4" spans="1:10" ht="15.75" thickBot="1">
      <c r="A4" s="129" t="s">
        <v>141</v>
      </c>
      <c r="B4" s="16" t="s">
        <v>86</v>
      </c>
    </row>
    <row r="5" spans="1:10" ht="14.45" customHeight="1">
      <c r="A5" s="211"/>
      <c r="B5" s="206" t="s">
        <v>85</v>
      </c>
      <c r="C5" s="208" t="s">
        <v>118</v>
      </c>
      <c r="D5" s="206" t="s">
        <v>84</v>
      </c>
      <c r="E5" s="206"/>
      <c r="F5" s="206"/>
      <c r="G5" s="206"/>
      <c r="H5" s="209" t="s">
        <v>83</v>
      </c>
    </row>
    <row r="6" spans="1:10" ht="38.25">
      <c r="A6" s="212"/>
      <c r="B6" s="207"/>
      <c r="C6" s="198"/>
      <c r="D6" s="14" t="s">
        <v>82</v>
      </c>
      <c r="E6" s="14" t="s">
        <v>81</v>
      </c>
      <c r="F6" s="14" t="s">
        <v>80</v>
      </c>
      <c r="G6" s="14" t="s">
        <v>79</v>
      </c>
      <c r="H6" s="210"/>
    </row>
    <row r="7" spans="1:10" ht="15.75">
      <c r="A7" s="78">
        <v>1</v>
      </c>
      <c r="B7" s="46" t="s">
        <v>183</v>
      </c>
      <c r="C7" s="40" t="s">
        <v>184</v>
      </c>
      <c r="D7" s="40"/>
      <c r="E7" s="40" t="s">
        <v>185</v>
      </c>
      <c r="F7" s="5"/>
      <c r="G7" s="40"/>
      <c r="H7" s="39" t="s">
        <v>186</v>
      </c>
    </row>
    <row r="8" spans="1:10" ht="16.5" thickBot="1">
      <c r="A8" s="79">
        <v>2</v>
      </c>
      <c r="B8" s="75" t="s">
        <v>188</v>
      </c>
      <c r="C8" s="80" t="s">
        <v>78</v>
      </c>
      <c r="D8" s="80" t="s">
        <v>185</v>
      </c>
      <c r="E8" s="80"/>
      <c r="F8" s="57"/>
      <c r="G8" s="57"/>
      <c r="H8" s="81" t="s">
        <v>187</v>
      </c>
    </row>
    <row r="9" spans="1:10" ht="15.75">
      <c r="A9" s="7"/>
    </row>
    <row r="11" spans="1:10">
      <c r="I11" s="3"/>
      <c r="J11" s="3"/>
    </row>
    <row r="12" spans="1:10">
      <c r="I12" s="3"/>
      <c r="J12" s="3"/>
    </row>
    <row r="13" spans="1:10">
      <c r="I13" s="3"/>
      <c r="J13" s="3"/>
    </row>
    <row r="14" spans="1:10">
      <c r="I14" s="3"/>
      <c r="J14" s="3"/>
    </row>
    <row r="15" spans="1:10">
      <c r="I15" s="3"/>
      <c r="J15" s="3"/>
    </row>
    <row r="16" spans="1:10">
      <c r="I16" s="3"/>
      <c r="J16" s="3"/>
    </row>
    <row r="17" spans="9:10">
      <c r="I17" s="3"/>
      <c r="J17" s="3"/>
    </row>
    <row r="18" spans="9:10">
      <c r="I18" s="3"/>
      <c r="J18" s="3"/>
    </row>
    <row r="19" spans="9:10">
      <c r="I19" s="3"/>
      <c r="J19" s="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G19" sqref="G19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 ht="15">
      <c r="A1" s="127" t="s">
        <v>54</v>
      </c>
      <c r="B1" s="7" t="s">
        <v>182</v>
      </c>
    </row>
    <row r="2" spans="1:12" ht="15">
      <c r="A2" s="127" t="s">
        <v>55</v>
      </c>
      <c r="B2" s="188">
        <v>43465</v>
      </c>
    </row>
    <row r="3" spans="1:12">
      <c r="A3" s="69"/>
      <c r="B3" s="127"/>
    </row>
    <row r="4" spans="1:12" ht="13.5" thickBot="1">
      <c r="A4" s="128" t="s">
        <v>142</v>
      </c>
      <c r="B4" s="47" t="s">
        <v>127</v>
      </c>
      <c r="C4" s="27"/>
      <c r="D4" s="8"/>
      <c r="E4" s="8"/>
      <c r="F4" s="8"/>
      <c r="G4" s="8"/>
      <c r="H4" s="8"/>
      <c r="I4" s="8"/>
      <c r="J4" s="8"/>
      <c r="K4" s="8"/>
      <c r="L4" s="8"/>
    </row>
    <row r="5" spans="1:12" ht="17.25" customHeight="1">
      <c r="A5" s="126"/>
      <c r="B5" s="59"/>
      <c r="C5" s="62">
        <v>2018</v>
      </c>
      <c r="D5" s="62">
        <v>2017</v>
      </c>
      <c r="E5" s="63">
        <v>2016</v>
      </c>
      <c r="F5" s="8"/>
    </row>
    <row r="6" spans="1:12">
      <c r="A6" s="22">
        <v>1</v>
      </c>
      <c r="B6" s="5" t="s">
        <v>10</v>
      </c>
      <c r="C6" s="139">
        <v>2160766</v>
      </c>
      <c r="D6" s="139">
        <v>1784200</v>
      </c>
      <c r="E6" s="147">
        <v>1678662</v>
      </c>
      <c r="F6" s="8"/>
    </row>
    <row r="7" spans="1:12">
      <c r="A7" s="22">
        <v>2</v>
      </c>
      <c r="B7" s="26" t="s">
        <v>109</v>
      </c>
      <c r="C7" s="139">
        <v>1100856</v>
      </c>
      <c r="D7" s="139">
        <v>805169</v>
      </c>
      <c r="E7" s="147">
        <v>885598</v>
      </c>
      <c r="F7" s="8"/>
    </row>
    <row r="8" spans="1:12">
      <c r="A8" s="22">
        <v>3</v>
      </c>
      <c r="B8" s="5" t="s">
        <v>123</v>
      </c>
      <c r="C8" s="139">
        <v>24</v>
      </c>
      <c r="D8" s="139">
        <v>22</v>
      </c>
      <c r="E8" s="147">
        <v>24</v>
      </c>
    </row>
    <row r="9" spans="1:12" ht="13.5" thickBot="1">
      <c r="A9" s="60">
        <v>4</v>
      </c>
      <c r="B9" s="57" t="s">
        <v>102</v>
      </c>
      <c r="C9" s="148">
        <v>749114</v>
      </c>
      <c r="D9" s="148">
        <v>404494</v>
      </c>
      <c r="E9" s="149">
        <v>507190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2"/>
  <sheetViews>
    <sheetView zoomScaleNormal="100" workbookViewId="0">
      <selection activeCell="E11" sqref="E11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2.7109375" style="3" customWidth="1"/>
    <col min="6" max="6" width="24.140625" style="3" customWidth="1"/>
    <col min="7" max="7" width="27.5703125" style="3" customWidth="1"/>
    <col min="8" max="16384" width="9.140625" style="3"/>
  </cols>
  <sheetData>
    <row r="1" spans="1:8" ht="15">
      <c r="A1" s="3" t="s">
        <v>54</v>
      </c>
      <c r="B1" s="7" t="s">
        <v>182</v>
      </c>
    </row>
    <row r="2" spans="1:8" ht="15">
      <c r="A2" s="8" t="s">
        <v>55</v>
      </c>
      <c r="B2" s="188">
        <v>43465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8" t="s">
        <v>143</v>
      </c>
      <c r="B4" s="48" t="s">
        <v>110</v>
      </c>
      <c r="F4" s="8"/>
      <c r="G4" s="8"/>
      <c r="H4" s="8"/>
    </row>
    <row r="5" spans="1:8">
      <c r="A5" s="82"/>
      <c r="B5" s="59"/>
      <c r="C5" s="62" t="s">
        <v>0</v>
      </c>
      <c r="D5" s="62" t="s">
        <v>1</v>
      </c>
      <c r="E5" s="62" t="s">
        <v>2</v>
      </c>
      <c r="F5" s="62" t="s">
        <v>3</v>
      </c>
      <c r="G5" s="63" t="s">
        <v>4</v>
      </c>
      <c r="H5" s="8"/>
    </row>
    <row r="6" spans="1:8" s="11" customFormat="1" ht="65.25" customHeight="1">
      <c r="A6" s="107"/>
      <c r="B6" s="23"/>
      <c r="C6" s="97">
        <v>2018</v>
      </c>
      <c r="D6" s="97">
        <v>2017</v>
      </c>
      <c r="E6" s="97">
        <v>2016</v>
      </c>
      <c r="F6" s="68" t="s">
        <v>119</v>
      </c>
      <c r="G6" s="109" t="s">
        <v>120</v>
      </c>
      <c r="H6" s="108"/>
    </row>
    <row r="7" spans="1:8">
      <c r="A7" s="83">
        <v>1</v>
      </c>
      <c r="B7" s="5" t="s">
        <v>56</v>
      </c>
      <c r="C7" s="139">
        <v>177152729</v>
      </c>
      <c r="D7" s="139">
        <v>149579648</v>
      </c>
      <c r="E7" s="139">
        <v>118125036</v>
      </c>
      <c r="F7" s="213"/>
      <c r="G7" s="214"/>
      <c r="H7" s="8"/>
    </row>
    <row r="8" spans="1:8">
      <c r="A8" s="83">
        <v>2</v>
      </c>
      <c r="B8" s="49" t="s">
        <v>12</v>
      </c>
      <c r="C8" s="139">
        <v>45786594</v>
      </c>
      <c r="D8" s="139">
        <v>70305843</v>
      </c>
      <c r="E8" s="139">
        <v>62440218</v>
      </c>
      <c r="F8" s="215"/>
      <c r="G8" s="216"/>
    </row>
    <row r="9" spans="1:8">
      <c r="A9" s="83">
        <v>3</v>
      </c>
      <c r="B9" s="50" t="s">
        <v>124</v>
      </c>
      <c r="C9" s="139">
        <v>183487</v>
      </c>
      <c r="D9" s="139">
        <v>-478280</v>
      </c>
      <c r="E9" s="139">
        <v>1499797</v>
      </c>
      <c r="F9" s="217"/>
      <c r="G9" s="218"/>
    </row>
    <row r="10" spans="1:8" ht="13.5" thickBot="1">
      <c r="A10" s="84">
        <v>4</v>
      </c>
      <c r="B10" s="85" t="s">
        <v>57</v>
      </c>
      <c r="C10" s="148">
        <v>222755836</v>
      </c>
      <c r="D10" s="148">
        <v>220363771</v>
      </c>
      <c r="E10" s="148">
        <v>179065457</v>
      </c>
      <c r="F10" s="150">
        <f>SUMIF(C10:E10, "&gt;=0",C10:E10)/3</f>
        <v>207395021.33333334</v>
      </c>
      <c r="G10" s="151">
        <f>F10*15%/8%</f>
        <v>388865665</v>
      </c>
    </row>
    <row r="11" spans="1:8">
      <c r="A11" s="24"/>
      <c r="B11" s="8"/>
      <c r="C11" s="8"/>
      <c r="D11" s="8"/>
      <c r="E11" s="8"/>
      <c r="F11" s="177"/>
    </row>
    <row r="12" spans="1:8">
      <c r="C12" s="177"/>
      <c r="D12" s="177"/>
      <c r="E12" s="17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33" sqref="D33"/>
    </sheetView>
  </sheetViews>
  <sheetFormatPr defaultColWidth="9.140625" defaultRowHeight="12.75"/>
  <cols>
    <col min="1" max="1" width="10.5703125" style="28" bestFit="1" customWidth="1"/>
    <col min="2" max="2" width="20.425781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 ht="15">
      <c r="A1" s="2" t="s">
        <v>54</v>
      </c>
      <c r="B1" s="7" t="s">
        <v>182</v>
      </c>
    </row>
    <row r="2" spans="1:9" ht="15">
      <c r="A2" s="2" t="s">
        <v>55</v>
      </c>
      <c r="B2" s="188">
        <v>43465</v>
      </c>
    </row>
    <row r="3" spans="1:9">
      <c r="A3" s="2"/>
    </row>
    <row r="4" spans="1:9" ht="13.5" thickBot="1">
      <c r="A4" s="128" t="s">
        <v>144</v>
      </c>
      <c r="B4" s="29" t="s">
        <v>152</v>
      </c>
      <c r="D4" s="13"/>
      <c r="E4" s="13"/>
      <c r="F4" s="13"/>
    </row>
    <row r="5" spans="1:9" s="9" customFormat="1" ht="16.5" customHeight="1">
      <c r="A5" s="86"/>
      <c r="B5" s="87"/>
      <c r="C5" s="87"/>
      <c r="D5" s="95" t="s">
        <v>135</v>
      </c>
      <c r="E5" s="95" t="s">
        <v>136</v>
      </c>
      <c r="F5" s="96" t="s">
        <v>103</v>
      </c>
    </row>
    <row r="6" spans="1:9" ht="15" customHeight="1">
      <c r="A6" s="88">
        <v>1</v>
      </c>
      <c r="B6" s="219" t="s">
        <v>18</v>
      </c>
      <c r="C6" s="17" t="s">
        <v>15</v>
      </c>
      <c r="D6" s="158">
        <v>10</v>
      </c>
      <c r="E6" s="158">
        <v>2</v>
      </c>
      <c r="F6" s="159">
        <v>12</v>
      </c>
    </row>
    <row r="7" spans="1:9" ht="15" customHeight="1">
      <c r="A7" s="88">
        <v>2</v>
      </c>
      <c r="B7" s="219"/>
      <c r="C7" s="17" t="s">
        <v>108</v>
      </c>
      <c r="D7" s="152">
        <f>D8+D10+D12</f>
        <v>3183875</v>
      </c>
      <c r="E7" s="152">
        <f>E8+E10+E12</f>
        <v>76862</v>
      </c>
      <c r="F7" s="153">
        <f>F8+F10+F12</f>
        <v>1119380</v>
      </c>
    </row>
    <row r="8" spans="1:9" ht="15" customHeight="1">
      <c r="A8" s="88">
        <v>3</v>
      </c>
      <c r="B8" s="219"/>
      <c r="C8" s="30" t="s">
        <v>104</v>
      </c>
      <c r="D8" s="184">
        <v>3183875</v>
      </c>
      <c r="E8" s="184">
        <v>76862</v>
      </c>
      <c r="F8" s="185">
        <v>1119380</v>
      </c>
      <c r="G8" s="8"/>
      <c r="H8" s="8"/>
    </row>
    <row r="9" spans="1:9" ht="15" customHeight="1">
      <c r="A9" s="89">
        <v>4</v>
      </c>
      <c r="B9" s="219"/>
      <c r="C9" s="31" t="s">
        <v>16</v>
      </c>
      <c r="D9" s="184"/>
      <c r="E9" s="184"/>
      <c r="F9" s="185"/>
      <c r="G9" s="8"/>
      <c r="H9" s="8"/>
    </row>
    <row r="10" spans="1:9" ht="30" customHeight="1">
      <c r="A10" s="89">
        <v>5</v>
      </c>
      <c r="B10" s="219"/>
      <c r="C10" s="30" t="s">
        <v>17</v>
      </c>
      <c r="D10" s="184"/>
      <c r="E10" s="184"/>
      <c r="F10" s="185"/>
    </row>
    <row r="11" spans="1:9" ht="15" customHeight="1">
      <c r="A11" s="89">
        <v>6</v>
      </c>
      <c r="B11" s="219"/>
      <c r="C11" s="31" t="s">
        <v>16</v>
      </c>
      <c r="D11" s="184"/>
      <c r="E11" s="184"/>
      <c r="F11" s="185"/>
    </row>
    <row r="12" spans="1:9" ht="15" customHeight="1">
      <c r="A12" s="89">
        <v>7</v>
      </c>
      <c r="B12" s="219"/>
      <c r="C12" s="30" t="s">
        <v>126</v>
      </c>
      <c r="D12" s="184"/>
      <c r="E12" s="184"/>
      <c r="F12" s="185"/>
    </row>
    <row r="13" spans="1:9" ht="15" customHeight="1">
      <c r="A13" s="89">
        <v>8</v>
      </c>
      <c r="B13" s="219"/>
      <c r="C13" s="31" t="s">
        <v>16</v>
      </c>
      <c r="D13" s="184"/>
      <c r="E13" s="184"/>
      <c r="F13" s="185"/>
    </row>
    <row r="14" spans="1:9" ht="15" customHeight="1">
      <c r="A14" s="89">
        <v>9</v>
      </c>
      <c r="B14" s="219" t="s">
        <v>137</v>
      </c>
      <c r="C14" s="17" t="s">
        <v>15</v>
      </c>
      <c r="D14" s="186">
        <v>10</v>
      </c>
      <c r="E14" s="186">
        <v>1</v>
      </c>
      <c r="F14" s="187">
        <v>10</v>
      </c>
      <c r="I14" s="18"/>
    </row>
    <row r="15" spans="1:9" ht="15" customHeight="1">
      <c r="A15" s="89">
        <v>10</v>
      </c>
      <c r="B15" s="219"/>
      <c r="C15" s="17" t="s">
        <v>138</v>
      </c>
      <c r="D15" s="154">
        <f>D16+D18+D20</f>
        <v>5773651</v>
      </c>
      <c r="E15" s="154">
        <f>E16+E18+E20</f>
        <v>1046</v>
      </c>
      <c r="F15" s="155">
        <f>F16+F18+F20</f>
        <v>560564</v>
      </c>
    </row>
    <row r="16" spans="1:9" ht="15" customHeight="1">
      <c r="A16" s="89">
        <v>11</v>
      </c>
      <c r="B16" s="219"/>
      <c r="C16" s="30" t="s">
        <v>105</v>
      </c>
      <c r="D16" s="184">
        <v>5707518</v>
      </c>
      <c r="E16" s="184">
        <v>0</v>
      </c>
      <c r="F16" s="185">
        <v>547341</v>
      </c>
    </row>
    <row r="17" spans="1:6" ht="15" customHeight="1">
      <c r="A17" s="89">
        <v>12</v>
      </c>
      <c r="B17" s="219"/>
      <c r="C17" s="31" t="s">
        <v>16</v>
      </c>
      <c r="D17" s="158"/>
      <c r="E17" s="158"/>
      <c r="F17" s="159"/>
    </row>
    <row r="18" spans="1:6" ht="30" customHeight="1">
      <c r="A18" s="89">
        <v>13</v>
      </c>
      <c r="B18" s="219"/>
      <c r="C18" s="30" t="s">
        <v>17</v>
      </c>
      <c r="D18" s="160"/>
      <c r="E18" s="160"/>
      <c r="F18" s="161"/>
    </row>
    <row r="19" spans="1:6" ht="15" customHeight="1">
      <c r="A19" s="89">
        <v>14</v>
      </c>
      <c r="B19" s="219"/>
      <c r="C19" s="31" t="s">
        <v>16</v>
      </c>
      <c r="D19" s="160"/>
      <c r="E19" s="160"/>
      <c r="F19" s="161"/>
    </row>
    <row r="20" spans="1:6" ht="15" customHeight="1">
      <c r="A20" s="89">
        <v>15</v>
      </c>
      <c r="B20" s="219"/>
      <c r="C20" s="30" t="s">
        <v>126</v>
      </c>
      <c r="D20" s="184">
        <v>66133</v>
      </c>
      <c r="E20" s="184">
        <v>1046</v>
      </c>
      <c r="F20" s="185">
        <v>13223</v>
      </c>
    </row>
    <row r="21" spans="1:6" ht="15" customHeight="1">
      <c r="A21" s="89">
        <v>16</v>
      </c>
      <c r="B21" s="219"/>
      <c r="C21" s="31" t="s">
        <v>16</v>
      </c>
      <c r="D21" s="184"/>
      <c r="E21" s="184"/>
      <c r="F21" s="185"/>
    </row>
    <row r="22" spans="1:6" ht="15" customHeight="1" thickBot="1">
      <c r="A22" s="90">
        <v>17</v>
      </c>
      <c r="B22" s="220" t="s">
        <v>107</v>
      </c>
      <c r="C22" s="220"/>
      <c r="D22" s="156">
        <f>D7+D15</f>
        <v>8957526</v>
      </c>
      <c r="E22" s="156">
        <f>E7+E15</f>
        <v>77908</v>
      </c>
      <c r="F22" s="157">
        <f>F7+F15</f>
        <v>1679944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34" sqref="C34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 ht="15">
      <c r="A1" s="3" t="s">
        <v>54</v>
      </c>
      <c r="B1" s="7" t="s">
        <v>182</v>
      </c>
    </row>
    <row r="2" spans="1:12" ht="15">
      <c r="A2" s="3" t="s">
        <v>55</v>
      </c>
      <c r="B2" s="188">
        <v>43465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28" t="s">
        <v>145</v>
      </c>
      <c r="B4" s="32" t="s">
        <v>111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5"/>
      <c r="B5" s="59"/>
      <c r="C5" s="112" t="s">
        <v>135</v>
      </c>
      <c r="D5" s="112" t="s">
        <v>136</v>
      </c>
      <c r="E5" s="113" t="s">
        <v>114</v>
      </c>
      <c r="F5" s="33"/>
      <c r="G5" s="33"/>
      <c r="H5" s="33"/>
      <c r="I5" s="33"/>
      <c r="J5" s="33"/>
      <c r="K5" s="33"/>
      <c r="L5" s="33"/>
    </row>
    <row r="6" spans="1:12">
      <c r="A6" s="221" t="s">
        <v>19</v>
      </c>
      <c r="B6" s="115" t="s">
        <v>15</v>
      </c>
      <c r="C6" s="139"/>
      <c r="D6" s="139"/>
      <c r="E6" s="147"/>
      <c r="F6" s="33"/>
      <c r="G6" s="33"/>
      <c r="H6" s="33"/>
      <c r="I6" s="33"/>
      <c r="J6" s="33"/>
      <c r="K6" s="33"/>
      <c r="L6" s="33"/>
    </row>
    <row r="7" spans="1:12" ht="14.25">
      <c r="A7" s="221"/>
      <c r="B7" s="114" t="s">
        <v>106</v>
      </c>
      <c r="C7" s="139"/>
      <c r="D7" s="139"/>
      <c r="E7" s="147"/>
      <c r="F7" s="33"/>
      <c r="G7" s="33"/>
      <c r="H7" s="33"/>
      <c r="I7" s="33"/>
      <c r="J7" s="33"/>
      <c r="K7" s="33"/>
      <c r="L7" s="33"/>
    </row>
    <row r="8" spans="1:12" ht="14.25">
      <c r="A8" s="221" t="s">
        <v>69</v>
      </c>
      <c r="B8" s="114" t="s">
        <v>15</v>
      </c>
      <c r="C8" s="139"/>
      <c r="D8" s="139"/>
      <c r="E8" s="147"/>
      <c r="F8" s="33"/>
      <c r="G8" s="33"/>
      <c r="H8" s="33"/>
      <c r="I8" s="33"/>
      <c r="J8" s="33"/>
      <c r="K8" s="33"/>
      <c r="L8" s="33"/>
    </row>
    <row r="9" spans="1:12" ht="14.25">
      <c r="A9" s="221"/>
      <c r="B9" s="114" t="s">
        <v>13</v>
      </c>
      <c r="C9" s="162">
        <f>C10+C11+C12+C13</f>
        <v>0</v>
      </c>
      <c r="D9" s="162">
        <f>D10+D11+D12+D13</f>
        <v>0</v>
      </c>
      <c r="E9" s="162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21"/>
      <c r="B10" s="116" t="s">
        <v>20</v>
      </c>
      <c r="C10" s="139"/>
      <c r="D10" s="139"/>
      <c r="E10" s="147"/>
      <c r="F10" s="33"/>
      <c r="G10" s="33"/>
      <c r="H10" s="33"/>
      <c r="I10" s="33"/>
      <c r="J10" s="33"/>
      <c r="K10" s="33"/>
      <c r="L10" s="33"/>
    </row>
    <row r="11" spans="1:12" ht="14.25">
      <c r="A11" s="221"/>
      <c r="B11" s="116" t="s">
        <v>130</v>
      </c>
      <c r="C11" s="139"/>
      <c r="D11" s="139"/>
      <c r="E11" s="147"/>
      <c r="F11" s="33"/>
      <c r="G11" s="33"/>
      <c r="H11" s="33"/>
      <c r="I11" s="33"/>
      <c r="J11" s="33"/>
      <c r="K11" s="33"/>
      <c r="L11" s="33"/>
    </row>
    <row r="12" spans="1:12" ht="28.5">
      <c r="A12" s="221"/>
      <c r="B12" s="116" t="s">
        <v>131</v>
      </c>
      <c r="C12" s="139"/>
      <c r="D12" s="139"/>
      <c r="E12" s="147"/>
      <c r="F12" s="33"/>
      <c r="G12" s="33"/>
      <c r="H12" s="33"/>
      <c r="I12" s="33"/>
      <c r="J12" s="33"/>
      <c r="K12" s="33"/>
      <c r="L12" s="33"/>
    </row>
    <row r="13" spans="1:12" ht="14.25">
      <c r="A13" s="221"/>
      <c r="B13" s="116" t="s">
        <v>132</v>
      </c>
      <c r="C13" s="139"/>
      <c r="D13" s="139"/>
      <c r="E13" s="147"/>
      <c r="F13" s="33"/>
      <c r="G13" s="33"/>
      <c r="H13" s="33"/>
      <c r="I13" s="33"/>
      <c r="J13" s="33"/>
      <c r="K13" s="33"/>
      <c r="L13" s="33"/>
    </row>
    <row r="14" spans="1:12" ht="14.25">
      <c r="A14" s="221" t="s">
        <v>134</v>
      </c>
      <c r="B14" s="114" t="s">
        <v>15</v>
      </c>
      <c r="C14" s="139"/>
      <c r="D14" s="139"/>
      <c r="E14" s="147"/>
      <c r="F14" s="33"/>
      <c r="G14" s="33"/>
      <c r="H14" s="33"/>
      <c r="I14" s="33"/>
      <c r="J14" s="33"/>
      <c r="K14" s="33"/>
      <c r="L14" s="33"/>
    </row>
    <row r="15" spans="1:12" ht="14.25">
      <c r="A15" s="221"/>
      <c r="B15" s="114" t="s">
        <v>13</v>
      </c>
      <c r="C15" s="162">
        <f>C16+C17+C18+C19</f>
        <v>0</v>
      </c>
      <c r="D15" s="162">
        <f>D16+D17+D18+D19</f>
        <v>0</v>
      </c>
      <c r="E15" s="162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21"/>
      <c r="B16" s="116" t="s">
        <v>20</v>
      </c>
      <c r="C16" s="139"/>
      <c r="D16" s="139"/>
      <c r="E16" s="147"/>
      <c r="F16" s="33"/>
      <c r="G16" s="33"/>
      <c r="H16" s="33"/>
      <c r="I16" s="33"/>
      <c r="J16" s="33"/>
      <c r="K16" s="33"/>
      <c r="L16" s="33"/>
    </row>
    <row r="17" spans="1:12" ht="14.25">
      <c r="A17" s="222"/>
      <c r="B17" s="120" t="s">
        <v>130</v>
      </c>
      <c r="C17" s="163"/>
      <c r="D17" s="163"/>
      <c r="E17" s="164"/>
      <c r="F17" s="33"/>
      <c r="G17" s="33"/>
      <c r="H17" s="33"/>
      <c r="I17" s="33"/>
      <c r="J17" s="33"/>
      <c r="K17" s="33"/>
      <c r="L17" s="33"/>
    </row>
    <row r="18" spans="1:12" ht="28.5">
      <c r="A18" s="222"/>
      <c r="B18" s="120" t="s">
        <v>131</v>
      </c>
      <c r="C18" s="163"/>
      <c r="D18" s="163"/>
      <c r="E18" s="164"/>
      <c r="F18" s="33"/>
      <c r="G18" s="33"/>
      <c r="H18" s="33"/>
      <c r="I18" s="33"/>
      <c r="J18" s="33"/>
      <c r="K18" s="33"/>
      <c r="L18" s="33"/>
    </row>
    <row r="19" spans="1:12" ht="15" thickBot="1">
      <c r="A19" s="223"/>
      <c r="B19" s="117" t="s">
        <v>132</v>
      </c>
      <c r="C19" s="148"/>
      <c r="D19" s="148"/>
      <c r="E19" s="149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 ht="15">
      <c r="A1" s="3" t="s">
        <v>54</v>
      </c>
      <c r="B1" s="7" t="s">
        <v>182</v>
      </c>
    </row>
    <row r="2" spans="1:7" ht="15">
      <c r="A2" s="3" t="s">
        <v>55</v>
      </c>
      <c r="B2" s="188">
        <v>43465</v>
      </c>
    </row>
    <row r="3" spans="1:7">
      <c r="B3" s="15"/>
    </row>
    <row r="4" spans="1:7" ht="13.5" thickBot="1">
      <c r="A4" s="128" t="s">
        <v>146</v>
      </c>
      <c r="B4" s="94" t="s">
        <v>113</v>
      </c>
    </row>
    <row r="5" spans="1:7" s="15" customFormat="1" ht="14.25">
      <c r="A5" s="91"/>
      <c r="B5" s="61"/>
      <c r="C5" s="92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71.25">
      <c r="A6" s="93"/>
      <c r="B6" s="34"/>
      <c r="C6" s="118" t="s">
        <v>148</v>
      </c>
      <c r="D6" s="111" t="s">
        <v>149</v>
      </c>
      <c r="E6" s="111" t="s">
        <v>151</v>
      </c>
      <c r="F6" s="111" t="s">
        <v>150</v>
      </c>
      <c r="G6" s="119" t="s">
        <v>23</v>
      </c>
    </row>
    <row r="7" spans="1:7" ht="14.25">
      <c r="A7" s="93">
        <v>1</v>
      </c>
      <c r="B7" s="121" t="s">
        <v>135</v>
      </c>
      <c r="C7" s="165">
        <f>SUM(C8:C11)</f>
        <v>0</v>
      </c>
      <c r="D7" s="165">
        <f t="shared" ref="D7:G7" si="0">SUM(D8:D11)</f>
        <v>0</v>
      </c>
      <c r="E7" s="165">
        <f t="shared" si="0"/>
        <v>0</v>
      </c>
      <c r="F7" s="165">
        <f t="shared" si="0"/>
        <v>0</v>
      </c>
      <c r="G7" s="165">
        <f t="shared" si="0"/>
        <v>0</v>
      </c>
    </row>
    <row r="8" spans="1:7" ht="14.25">
      <c r="A8" s="93">
        <v>2</v>
      </c>
      <c r="B8" s="35" t="s">
        <v>21</v>
      </c>
      <c r="C8" s="168"/>
      <c r="D8" s="169"/>
      <c r="E8" s="169"/>
      <c r="F8" s="169"/>
      <c r="G8" s="170"/>
    </row>
    <row r="9" spans="1:7" ht="14.25">
      <c r="A9" s="93">
        <v>3</v>
      </c>
      <c r="B9" s="35" t="s">
        <v>22</v>
      </c>
      <c r="C9" s="168"/>
      <c r="D9" s="169"/>
      <c r="E9" s="169"/>
      <c r="F9" s="169"/>
      <c r="G9" s="170"/>
    </row>
    <row r="10" spans="1:7" ht="14.25">
      <c r="A10" s="93">
        <v>4</v>
      </c>
      <c r="B10" s="36" t="s">
        <v>128</v>
      </c>
      <c r="C10" s="168"/>
      <c r="D10" s="169"/>
      <c r="E10" s="169"/>
      <c r="F10" s="169"/>
      <c r="G10" s="170"/>
    </row>
    <row r="11" spans="1:7" ht="14.25">
      <c r="A11" s="93">
        <v>5</v>
      </c>
      <c r="B11" s="35" t="s">
        <v>129</v>
      </c>
      <c r="C11" s="168"/>
      <c r="D11" s="169"/>
      <c r="E11" s="169"/>
      <c r="F11" s="169"/>
      <c r="G11" s="170"/>
    </row>
    <row r="12" spans="1:7" ht="14.25">
      <c r="A12" s="93">
        <v>6</v>
      </c>
      <c r="B12" s="17" t="s">
        <v>136</v>
      </c>
      <c r="C12" s="152">
        <f>SUM(C13:C16)</f>
        <v>0</v>
      </c>
      <c r="D12" s="152">
        <f>SUM(D13:D16)</f>
        <v>0</v>
      </c>
      <c r="E12" s="152">
        <f>SUM(E13:E16)</f>
        <v>0</v>
      </c>
      <c r="F12" s="152">
        <f>SUM(F13:F16)</f>
        <v>0</v>
      </c>
      <c r="G12" s="153">
        <f>SUM(G13:G16)</f>
        <v>0</v>
      </c>
    </row>
    <row r="13" spans="1:7" ht="14.25">
      <c r="A13" s="93">
        <v>7</v>
      </c>
      <c r="B13" s="35" t="s">
        <v>21</v>
      </c>
      <c r="C13" s="158"/>
      <c r="D13" s="158"/>
      <c r="E13" s="158"/>
      <c r="F13" s="158"/>
      <c r="G13" s="159"/>
    </row>
    <row r="14" spans="1:7" ht="14.25">
      <c r="A14" s="93">
        <v>8</v>
      </c>
      <c r="B14" s="35" t="s">
        <v>22</v>
      </c>
      <c r="C14" s="158"/>
      <c r="D14" s="158"/>
      <c r="E14" s="158"/>
      <c r="F14" s="158"/>
      <c r="G14" s="159"/>
    </row>
    <row r="15" spans="1:7" ht="14.25">
      <c r="A15" s="93">
        <v>9</v>
      </c>
      <c r="B15" s="36" t="s">
        <v>128</v>
      </c>
      <c r="C15" s="158"/>
      <c r="D15" s="158"/>
      <c r="E15" s="158"/>
      <c r="F15" s="158"/>
      <c r="G15" s="159"/>
    </row>
    <row r="16" spans="1:7" ht="14.25">
      <c r="A16" s="93">
        <v>10</v>
      </c>
      <c r="B16" s="35" t="s">
        <v>129</v>
      </c>
      <c r="C16" s="158"/>
      <c r="D16" s="158"/>
      <c r="E16" s="158"/>
      <c r="F16" s="158"/>
      <c r="G16" s="159"/>
    </row>
    <row r="17" spans="1:7" ht="14.25">
      <c r="A17" s="93">
        <v>11</v>
      </c>
      <c r="B17" s="17" t="s">
        <v>101</v>
      </c>
      <c r="C17" s="152">
        <f>SUM(C18:C21)</f>
        <v>0</v>
      </c>
      <c r="D17" s="152">
        <f>SUM(D18:D21)</f>
        <v>0</v>
      </c>
      <c r="E17" s="152">
        <f>SUM(E18:E21)</f>
        <v>0</v>
      </c>
      <c r="F17" s="152">
        <f>SUM(F18:F21)</f>
        <v>0</v>
      </c>
      <c r="G17" s="153">
        <f>SUM(G18:G21)</f>
        <v>0</v>
      </c>
    </row>
    <row r="18" spans="1:7" ht="14.25">
      <c r="A18" s="93">
        <v>12</v>
      </c>
      <c r="B18" s="35" t="s">
        <v>21</v>
      </c>
      <c r="C18" s="158"/>
      <c r="D18" s="158"/>
      <c r="E18" s="158" t="s">
        <v>9</v>
      </c>
      <c r="F18" s="158"/>
      <c r="G18" s="159"/>
    </row>
    <row r="19" spans="1:7" ht="14.25">
      <c r="A19" s="93">
        <v>13</v>
      </c>
      <c r="B19" s="35" t="s">
        <v>22</v>
      </c>
      <c r="C19" s="158"/>
      <c r="D19" s="158"/>
      <c r="E19" s="158"/>
      <c r="F19" s="158"/>
      <c r="G19" s="159"/>
    </row>
    <row r="20" spans="1:7" ht="14.25">
      <c r="A20" s="93">
        <v>14</v>
      </c>
      <c r="B20" s="36" t="s">
        <v>128</v>
      </c>
      <c r="C20" s="158"/>
      <c r="D20" s="158"/>
      <c r="E20" s="158"/>
      <c r="F20" s="158"/>
      <c r="G20" s="159"/>
    </row>
    <row r="21" spans="1:7" ht="14.25">
      <c r="A21" s="93">
        <v>15</v>
      </c>
      <c r="B21" s="35" t="s">
        <v>129</v>
      </c>
      <c r="C21" s="158"/>
      <c r="D21" s="158"/>
      <c r="E21" s="158"/>
      <c r="F21" s="158"/>
      <c r="G21" s="159"/>
    </row>
    <row r="22" spans="1:7" ht="15" thickBot="1">
      <c r="A22" s="93">
        <v>16</v>
      </c>
      <c r="B22" s="55" t="s">
        <v>7</v>
      </c>
      <c r="C22" s="166">
        <f>C12+C17</f>
        <v>0</v>
      </c>
      <c r="D22" s="166">
        <f>D12+D17</f>
        <v>0</v>
      </c>
      <c r="E22" s="166">
        <f>E12+E17</f>
        <v>0</v>
      </c>
      <c r="F22" s="166">
        <f>F12+F17</f>
        <v>0</v>
      </c>
      <c r="G22" s="16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5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20" sqref="E20"/>
    </sheetView>
  </sheetViews>
  <sheetFormatPr defaultColWidth="9.140625" defaultRowHeight="12.75"/>
  <cols>
    <col min="1" max="1" width="10.5703125" style="3" bestFit="1" customWidth="1"/>
    <col min="2" max="2" width="93.28515625" style="3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 ht="15">
      <c r="A1" s="3" t="s">
        <v>54</v>
      </c>
      <c r="B1" s="7" t="s">
        <v>182</v>
      </c>
    </row>
    <row r="2" spans="1:15" ht="15">
      <c r="A2" s="3" t="s">
        <v>55</v>
      </c>
      <c r="B2" s="188">
        <v>43465</v>
      </c>
    </row>
    <row r="4" spans="1:15" ht="13.5" thickBot="1">
      <c r="A4" s="128" t="s">
        <v>147</v>
      </c>
      <c r="B4" s="52" t="s">
        <v>154</v>
      </c>
    </row>
    <row r="5" spans="1:15">
      <c r="A5" s="54"/>
      <c r="B5" s="56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88</v>
      </c>
      <c r="J5" s="41" t="s">
        <v>89</v>
      </c>
      <c r="K5" s="41" t="s">
        <v>90</v>
      </c>
      <c r="L5" s="41" t="s">
        <v>91</v>
      </c>
      <c r="M5" s="41" t="s">
        <v>92</v>
      </c>
      <c r="N5" s="41" t="s">
        <v>93</v>
      </c>
      <c r="O5" s="42" t="s">
        <v>96</v>
      </c>
    </row>
    <row r="6" spans="1:15">
      <c r="A6" s="22"/>
      <c r="B6" s="5"/>
      <c r="C6" s="224" t="s">
        <v>58</v>
      </c>
      <c r="D6" s="224"/>
      <c r="E6" s="224"/>
      <c r="F6" s="226" t="s">
        <v>59</v>
      </c>
      <c r="G6" s="226"/>
      <c r="H6" s="226"/>
      <c r="I6" s="226"/>
      <c r="J6" s="226"/>
      <c r="K6" s="226"/>
      <c r="L6" s="226"/>
      <c r="M6" s="226" t="s">
        <v>60</v>
      </c>
      <c r="N6" s="226"/>
      <c r="O6" s="225"/>
    </row>
    <row r="7" spans="1:15" ht="15" customHeight="1">
      <c r="A7" s="22"/>
      <c r="B7" s="5"/>
      <c r="C7" s="226" t="s">
        <v>61</v>
      </c>
      <c r="D7" s="226" t="s">
        <v>62</v>
      </c>
      <c r="E7" s="226" t="s">
        <v>94</v>
      </c>
      <c r="F7" s="226" t="s">
        <v>63</v>
      </c>
      <c r="G7" s="226"/>
      <c r="H7" s="226" t="s">
        <v>64</v>
      </c>
      <c r="I7" s="226" t="s">
        <v>65</v>
      </c>
      <c r="J7" s="226"/>
      <c r="K7" s="227" t="s">
        <v>8</v>
      </c>
      <c r="L7" s="227"/>
      <c r="M7" s="224" t="s">
        <v>95</v>
      </c>
      <c r="N7" s="224" t="s">
        <v>99</v>
      </c>
      <c r="O7" s="225" t="s">
        <v>100</v>
      </c>
    </row>
    <row r="8" spans="1:15" ht="25.5">
      <c r="A8" s="22"/>
      <c r="B8" s="5"/>
      <c r="C8" s="226"/>
      <c r="D8" s="226"/>
      <c r="E8" s="226"/>
      <c r="F8" s="175" t="s">
        <v>16</v>
      </c>
      <c r="G8" s="175" t="s">
        <v>66</v>
      </c>
      <c r="H8" s="226"/>
      <c r="I8" s="175" t="s">
        <v>97</v>
      </c>
      <c r="J8" s="175" t="s">
        <v>98</v>
      </c>
      <c r="K8" s="176" t="s">
        <v>67</v>
      </c>
      <c r="L8" s="176" t="s">
        <v>68</v>
      </c>
      <c r="M8" s="224"/>
      <c r="N8" s="224"/>
      <c r="O8" s="225"/>
    </row>
    <row r="9" spans="1:15">
      <c r="A9" s="58"/>
      <c r="B9" s="53" t="s">
        <v>14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5">
      <c r="A10" s="22">
        <v>1</v>
      </c>
      <c r="B10" s="51" t="s">
        <v>87</v>
      </c>
      <c r="C10" s="171">
        <f t="shared" ref="C10:O10" si="0">SUM(C11:C12)</f>
        <v>0</v>
      </c>
      <c r="D10" s="171">
        <f t="shared" si="0"/>
        <v>1112984406</v>
      </c>
      <c r="E10" s="171">
        <f t="shared" si="0"/>
        <v>1112984406</v>
      </c>
      <c r="F10" s="172">
        <f t="shared" si="0"/>
        <v>0</v>
      </c>
      <c r="G10" s="172">
        <f t="shared" si="0"/>
        <v>0</v>
      </c>
      <c r="H10" s="171">
        <f t="shared" si="0"/>
        <v>0</v>
      </c>
      <c r="I10" s="171">
        <f t="shared" si="0"/>
        <v>0</v>
      </c>
      <c r="J10" s="171">
        <f t="shared" si="0"/>
        <v>0</v>
      </c>
      <c r="K10" s="171">
        <f t="shared" si="0"/>
        <v>13287137</v>
      </c>
      <c r="L10" s="171">
        <f t="shared" si="0"/>
        <v>0</v>
      </c>
      <c r="M10" s="172">
        <f t="shared" si="0"/>
        <v>0</v>
      </c>
      <c r="N10" s="172">
        <f t="shared" si="0"/>
        <v>1126271543</v>
      </c>
      <c r="O10" s="173">
        <f t="shared" si="0"/>
        <v>1126271543</v>
      </c>
    </row>
    <row r="11" spans="1:15">
      <c r="A11" s="22">
        <v>1.1000000000000001</v>
      </c>
      <c r="B11" s="5" t="s">
        <v>189</v>
      </c>
      <c r="C11" s="138"/>
      <c r="D11" s="138">
        <v>1109051116</v>
      </c>
      <c r="E11" s="171">
        <f>C11+D11</f>
        <v>1109051116</v>
      </c>
      <c r="F11" s="138"/>
      <c r="G11" s="138"/>
      <c r="H11" s="138"/>
      <c r="I11" s="138"/>
      <c r="J11" s="138"/>
      <c r="K11" s="174">
        <v>13287137</v>
      </c>
      <c r="L11" s="174"/>
      <c r="M11" s="171">
        <f>C11+F11-H11-I11</f>
        <v>0</v>
      </c>
      <c r="N11" s="171">
        <f>D11+G11+H11-J11+K11-L11</f>
        <v>1122338253</v>
      </c>
      <c r="O11" s="173">
        <f t="shared" ref="O11:O12" si="1">M11+N11</f>
        <v>1122338253</v>
      </c>
    </row>
    <row r="12" spans="1:15">
      <c r="A12" s="22">
        <v>1.2</v>
      </c>
      <c r="B12" s="5" t="s">
        <v>190</v>
      </c>
      <c r="C12" s="138"/>
      <c r="D12" s="138">
        <v>3933290</v>
      </c>
      <c r="E12" s="171">
        <f t="shared" ref="E12:E14" si="2">C12+D12</f>
        <v>3933290</v>
      </c>
      <c r="F12" s="138"/>
      <c r="G12" s="138"/>
      <c r="H12" s="138"/>
      <c r="I12" s="138"/>
      <c r="J12" s="138"/>
      <c r="K12" s="174"/>
      <c r="L12" s="174"/>
      <c r="M12" s="171">
        <f t="shared" ref="M12" si="3">C12+F12-H12-I12</f>
        <v>0</v>
      </c>
      <c r="N12" s="171">
        <f t="shared" ref="N12" si="4">D12+G12+H12-J12+K12-L12</f>
        <v>3933290</v>
      </c>
      <c r="O12" s="173">
        <f t="shared" si="1"/>
        <v>3933290</v>
      </c>
    </row>
    <row r="13" spans="1:15">
      <c r="A13" s="58"/>
      <c r="B13" s="8" t="s">
        <v>101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9"/>
    </row>
    <row r="14" spans="1:15" ht="11.25" customHeight="1" thickBot="1">
      <c r="A14" s="60">
        <v>2</v>
      </c>
      <c r="B14" s="180" t="s">
        <v>87</v>
      </c>
      <c r="C14" s="181">
        <v>0</v>
      </c>
      <c r="D14" s="181">
        <v>235880</v>
      </c>
      <c r="E14" s="171">
        <f t="shared" si="2"/>
        <v>235880</v>
      </c>
      <c r="F14" s="181"/>
      <c r="G14" s="181"/>
      <c r="H14" s="181"/>
      <c r="I14" s="181"/>
      <c r="J14" s="181"/>
      <c r="K14" s="181"/>
      <c r="L14" s="181">
        <v>235880</v>
      </c>
      <c r="M14" s="181">
        <f>C14+F14-H14-I14</f>
        <v>0</v>
      </c>
      <c r="N14" s="181">
        <f>D14+G14+H14-J14+K14-L14</f>
        <v>0</v>
      </c>
      <c r="O14" s="182">
        <f>M14+N14</f>
        <v>0</v>
      </c>
    </row>
    <row r="15" spans="1:15">
      <c r="A15" s="8"/>
      <c r="B15" s="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8tqHQgwOavmYg8TeZ3coccwCTyHno3VuLMACPLChg8U=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Q4LdbO5vHcLHE/CVMX+O2DtZpz5vRGz5qUgZaJPB8pQ=</DigestValue>
    </Reference>
  </SignedInfo>
  <SignatureValue>g08Z/H+kBY55ka7e7pplvPEK6MLDURiHZC18A7/fv0JcfBvQvc174Vu4i9+4Q0nB3v/i7TUynMcK
5gNfsVtEtONDumrKwunME6pTCK9iYo3tf40Jiu8oJmGnRfCzcHVEt/qn6dVyrqTz5a8wPi3pX1SG
p6OP0TIIcH2HXqcva9rf0hBiET4eEGqweJtMfn7rPLzgNW4UwAjv1XOzp81ryNdDLz23ofWerD+C
Rn4wXEDimG2bEnVDgD7/+ddbf9TPk3oJPZmpU1ZwSs0VZj94XwAlD54aJzhYcm+OkXe3IWhp0/0W
pH4C8G11hOij5iwpImxkiY4ewrhhD5GeYM0V0w==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xppBqtF6PL8dNm79Vsq7hh/AC9Xe/dYVF6ESy3i3eOE=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2h+FPUiz2xj/CaGJFz6REn4dOwcPbNFBY4EIQ7Ti/+4=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et9B1w+Sb+NiwDHZLz2Re1J8QxjFLdR+lib7FETBUqQ=</DigestValue>
      </Reference>
      <Reference URI="/xl/styles.xml?ContentType=application/vnd.openxmlformats-officedocument.spreadsheetml.styles+xml">
        <DigestMethod Algorithm="http://www.w3.org/2001/04/xmlenc#sha256"/>
        <DigestValue>8NeJ2+Dvm+ILgtSEE5sDK7PWQV9uDc3uaLkG6Ep3v0I=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tXp1D48UsKYMGjReKDBsm0IwN4FQwRA0/SihJQOxk5o=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SBYcR7DhUm64aiyIboE4+Apa4kqe692up2+YhjZGYPE=</DigestValue>
      </Reference>
      <Reference URI="/xl/worksheets/sheet2.xml?ContentType=application/vnd.openxmlformats-officedocument.spreadsheetml.worksheet+xml">
        <DigestMethod Algorithm="http://www.w3.org/2001/04/xmlenc#sha256"/>
        <DigestValue>7k95DFuZmDPRJj5UINNK4X7aOgBN7KydWalyv1ZvGkk=</DigestValue>
      </Reference>
      <Reference URI="/xl/worksheets/sheet3.xml?ContentType=application/vnd.openxmlformats-officedocument.spreadsheetml.worksheet+xml">
        <DigestMethod Algorithm="http://www.w3.org/2001/04/xmlenc#sha256"/>
        <DigestValue>azoSWOsIpMIQsZxiVma2ZT80O+fhE7x/0eN6K2daV0E=</DigestValue>
      </Reference>
      <Reference URI="/xl/worksheets/sheet4.xml?ContentType=application/vnd.openxmlformats-officedocument.spreadsheetml.worksheet+xml">
        <DigestMethod Algorithm="http://www.w3.org/2001/04/xmlenc#sha256"/>
        <DigestValue>NvTWUAzR8jmzdWzYg1EM+tYxjpTIReBTws+nlSwHxgQ=</DigestValue>
      </Reference>
      <Reference URI="/xl/worksheets/sheet5.xml?ContentType=application/vnd.openxmlformats-officedocument.spreadsheetml.worksheet+xml">
        <DigestMethod Algorithm="http://www.w3.org/2001/04/xmlenc#sha256"/>
        <DigestValue>QFEnA+mQM/prBPz0+6gDTpAHGrRAEm2hPO1yn31uOaI=</DigestValue>
      </Reference>
      <Reference URI="/xl/worksheets/sheet6.xml?ContentType=application/vnd.openxmlformats-officedocument.spreadsheetml.worksheet+xml">
        <DigestMethod Algorithm="http://www.w3.org/2001/04/xmlenc#sha256"/>
        <DigestValue>cgDzD2hs/EpR9snucgiffl7CepHxKKsi4eue6CrajXc=</DigestValue>
      </Reference>
      <Reference URI="/xl/worksheets/sheet7.xml?ContentType=application/vnd.openxmlformats-officedocument.spreadsheetml.worksheet+xml">
        <DigestMethod Algorithm="http://www.w3.org/2001/04/xmlenc#sha256"/>
        <DigestValue>6qp4twIyt7Qhrd26TvTGWHbu3JBHEY2OC0RCZa99Z2E=</DigestValue>
      </Reference>
      <Reference URI="/xl/worksheets/sheet8.xml?ContentType=application/vnd.openxmlformats-officedocument.spreadsheetml.worksheet+xml">
        <DigestMethod Algorithm="http://www.w3.org/2001/04/xmlenc#sha256"/>
        <DigestValue>JlB+jH7iWU2Ge/iXrU96CLWxwKWzWYi9cJ06ot7/CZk=</DigestValue>
      </Reference>
      <Reference URI="/xl/worksheets/sheet9.xml?ContentType=application/vnd.openxmlformats-officedocument.spreadsheetml.worksheet+xml">
        <DigestMethod Algorithm="http://www.w3.org/2001/04/xmlenc#sha256"/>
        <DigestValue>HnvgpN4eGzvYX+9I7JCL1LI7Vrvmtit5tQu9qc8V0bM=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2019-06-05T06:32:03Z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2019-06-05T06:32:03Z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K6nWwcGLa9nvRCEmrcfoOlhQpTzTMqllCuarh2J+Jv4=</DigestValue>
    </Reference>
    <Reference Type="http://www.w3.org/2000/09/xmldsig#Object" URI="#idOfficeObject">
      <DigestMethod Algorithm="http://www.w3.org/2001/04/xmlenc#sha256"/>
      <DigestValue>NfVtHfXJsZ+DeYVxso24ioM0yPeEZ9cXq+jO2Z7tjwI=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9/8rqAMyE4qn2al/l5JVm7AsC0No984naIDajqG39AM=</DigestValue>
    </Reference>
  </SignedInfo>
  <SignatureValue>zK0VRFquempWAVggWiBn4KV04Hn8Gr91FL7iVB9lQPW+UjtpdifuyjyS9TSCtie6QRh03nmyHxSA
njWK/i16EtAYXjmIHTW33Huu4x+jLtXuSp1cXWNW1VkY1PTm6qqm+dzi2THOb+nHA/c/+LkSeXPi
DW+vMsaS14teQungyxyBjxmrJ8yLpLqQaXmHDWzMAhxN4KG6aJVeP1QHPsD/2lPL//C1n+hZ4jlm
/mr8tFA189RlkpxpOj9+ocNFqydqnth8hUXTkkGmhjIoiVXh9zRQ6cWHgtquYxYkb1vhvKK8wE8V
C8EQjEcypRXeFuCgPU+OT+N/VAEkECPXfPHWcQ==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xppBqtF6PL8dNm79Vsq7hh/AC9Xe/dYVF6ESy3i3eOE=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2h+FPUiz2xj/CaGJFz6REn4dOwcPbNFBY4EIQ7Ti/+4=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et9B1w+Sb+NiwDHZLz2Re1J8QxjFLdR+lib7FETBUqQ=</DigestValue>
      </Reference>
      <Reference URI="/xl/styles.xml?ContentType=application/vnd.openxmlformats-officedocument.spreadsheetml.styles+xml">
        <DigestMethod Algorithm="http://www.w3.org/2001/04/xmlenc#sha256"/>
        <DigestValue>8NeJ2+Dvm+ILgtSEE5sDK7PWQV9uDc3uaLkG6Ep3v0I=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tXp1D48UsKYMGjReKDBsm0IwN4FQwRA0/SihJQOxk5o=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SBYcR7DhUm64aiyIboE4+Apa4kqe692up2+YhjZGYPE=</DigestValue>
      </Reference>
      <Reference URI="/xl/worksheets/sheet2.xml?ContentType=application/vnd.openxmlformats-officedocument.spreadsheetml.worksheet+xml">
        <DigestMethod Algorithm="http://www.w3.org/2001/04/xmlenc#sha256"/>
        <DigestValue>7k95DFuZmDPRJj5UINNK4X7aOgBN7KydWalyv1ZvGkk=</DigestValue>
      </Reference>
      <Reference URI="/xl/worksheets/sheet3.xml?ContentType=application/vnd.openxmlformats-officedocument.spreadsheetml.worksheet+xml">
        <DigestMethod Algorithm="http://www.w3.org/2001/04/xmlenc#sha256"/>
        <DigestValue>azoSWOsIpMIQsZxiVma2ZT80O+fhE7x/0eN6K2daV0E=</DigestValue>
      </Reference>
      <Reference URI="/xl/worksheets/sheet4.xml?ContentType=application/vnd.openxmlformats-officedocument.spreadsheetml.worksheet+xml">
        <DigestMethod Algorithm="http://www.w3.org/2001/04/xmlenc#sha256"/>
        <DigestValue>NvTWUAzR8jmzdWzYg1EM+tYxjpTIReBTws+nlSwHxgQ=</DigestValue>
      </Reference>
      <Reference URI="/xl/worksheets/sheet5.xml?ContentType=application/vnd.openxmlformats-officedocument.spreadsheetml.worksheet+xml">
        <DigestMethod Algorithm="http://www.w3.org/2001/04/xmlenc#sha256"/>
        <DigestValue>QFEnA+mQM/prBPz0+6gDTpAHGrRAEm2hPO1yn31uOaI=</DigestValue>
      </Reference>
      <Reference URI="/xl/worksheets/sheet6.xml?ContentType=application/vnd.openxmlformats-officedocument.spreadsheetml.worksheet+xml">
        <DigestMethod Algorithm="http://www.w3.org/2001/04/xmlenc#sha256"/>
        <DigestValue>cgDzD2hs/EpR9snucgiffl7CepHxKKsi4eue6CrajXc=</DigestValue>
      </Reference>
      <Reference URI="/xl/worksheets/sheet7.xml?ContentType=application/vnd.openxmlformats-officedocument.spreadsheetml.worksheet+xml">
        <DigestMethod Algorithm="http://www.w3.org/2001/04/xmlenc#sha256"/>
        <DigestValue>6qp4twIyt7Qhrd26TvTGWHbu3JBHEY2OC0RCZa99Z2E=</DigestValue>
      </Reference>
      <Reference URI="/xl/worksheets/sheet8.xml?ContentType=application/vnd.openxmlformats-officedocument.spreadsheetml.worksheet+xml">
        <DigestMethod Algorithm="http://www.w3.org/2001/04/xmlenc#sha256"/>
        <DigestValue>JlB+jH7iWU2Ge/iXrU96CLWxwKWzWYi9cJ06ot7/CZk=</DigestValue>
      </Reference>
      <Reference URI="/xl/worksheets/sheet9.xml?ContentType=application/vnd.openxmlformats-officedocument.spreadsheetml.worksheet+xml">
        <DigestMethod Algorithm="http://www.w3.org/2001/04/xmlenc#sha256"/>
        <DigestValue>HnvgpN4eGzvYX+9I7JCL1LI7Vrvmtit5tQu9qc8V0bM=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2019-06-05T08:08:10Z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2019-06-05T08:08:10Z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2019-06-05T06:22:41Z</dcterms:modified>
</cp:coreProperties>
</file>