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45EC2EF4-8960-45C9-8B85-B7345A532672}" xr6:coauthVersionLast="47" xr6:coauthVersionMax="47" xr10:uidLastSave="{00000000-0000-0000-0000-000000000000}"/>
  <bookViews>
    <workbookView xWindow="-108" yWindow="-108" windowWidth="23256" windowHeight="12576" tabRatio="919" activeTab="1" xr2:uid="{00000000-000D-0000-FFFF-FFFF00000000}"/>
  </bookViews>
  <sheets>
    <sheet name="Info" sheetId="70" r:id="rId1"/>
    <sheet name="20. LI3 " sheetId="72"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 localSheetId="1">#REF!</definedName>
    <definedName name="ACC_CRS">#REF!</definedName>
    <definedName name="ACC_DBS" localSheetId="1">#REF!</definedName>
    <definedName name="ACC_DBS">#REF!</definedName>
    <definedName name="ACC_ISO" localSheetId="1">#REF!</definedName>
    <definedName name="ACC_ISO">#REF!</definedName>
    <definedName name="ACC_SALDO" localSheetId="1">#REF!</definedName>
    <definedName name="ACC_SALDO">#REF!</definedName>
    <definedName name="BS_BALACC" localSheetId="1">#REF!</definedName>
    <definedName name="BS_BALACC">#REF!</definedName>
    <definedName name="BS_BALANCE" localSheetId="1">#REF!</definedName>
    <definedName name="BS_BALANCE">#REF!</definedName>
    <definedName name="BS_CR" localSheetId="1">#REF!</definedName>
    <definedName name="BS_CR">#REF!</definedName>
    <definedName name="BS_CR_EQU" localSheetId="1">#REF!</definedName>
    <definedName name="BS_CR_EQU">#REF!</definedName>
    <definedName name="BS_DB" localSheetId="1">#REF!</definedName>
    <definedName name="BS_DB">#REF!</definedName>
    <definedName name="BS_DB_EQU" localSheetId="1">#REF!</definedName>
    <definedName name="BS_DB_EQU">#REF!</definedName>
    <definedName name="BS_DT" localSheetId="1">#REF!</definedName>
    <definedName name="BS_DT">#REF!</definedName>
    <definedName name="BS_ISO" localSheetId="1">#REF!</definedName>
    <definedName name="BS_ISO">#REF!</definedName>
    <definedName name="CurrentDate" localSheetId="1">#REF!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72" l="1"/>
  <c r="E13" i="72" l="1"/>
  <c r="N12" i="72"/>
  <c r="E12" i="72" s="1"/>
  <c r="M40" i="72" l="1"/>
  <c r="L40" i="72"/>
  <c r="K40" i="72"/>
  <c r="J40" i="72"/>
  <c r="I40" i="72"/>
  <c r="H40" i="72"/>
  <c r="G40" i="72"/>
  <c r="F40" i="72"/>
  <c r="D40" i="72"/>
  <c r="N39" i="72"/>
  <c r="E39" i="72"/>
  <c r="N38" i="72"/>
  <c r="E38" i="72"/>
  <c r="N37" i="72"/>
  <c r="E37" i="72"/>
  <c r="O32" i="72"/>
  <c r="N32" i="72"/>
  <c r="M32" i="72"/>
  <c r="L32" i="72"/>
  <c r="K32" i="72"/>
  <c r="J32" i="72"/>
  <c r="I32" i="72"/>
  <c r="H32" i="72"/>
  <c r="G32" i="72"/>
  <c r="F32" i="72"/>
  <c r="D32" i="72"/>
  <c r="P31" i="72"/>
  <c r="E31" i="72"/>
  <c r="P30" i="72"/>
  <c r="E30" i="72"/>
  <c r="P29" i="72"/>
  <c r="E29" i="72"/>
  <c r="P28" i="72"/>
  <c r="E28" i="72"/>
  <c r="P27" i="72"/>
  <c r="E27" i="72"/>
  <c r="P26" i="72"/>
  <c r="E26" i="72"/>
  <c r="P25" i="72"/>
  <c r="E25" i="72"/>
  <c r="S20" i="72"/>
  <c r="R20" i="72"/>
  <c r="Q20" i="72"/>
  <c r="P20" i="72"/>
  <c r="O20" i="72"/>
  <c r="M20" i="72"/>
  <c r="L20" i="72"/>
  <c r="K20" i="72"/>
  <c r="J20" i="72"/>
  <c r="I20" i="72"/>
  <c r="H20" i="72"/>
  <c r="G20" i="72"/>
  <c r="F20" i="72"/>
  <c r="D20" i="72"/>
  <c r="T19" i="72"/>
  <c r="E19" i="72"/>
  <c r="T18" i="72"/>
  <c r="E18" i="72"/>
  <c r="T17" i="72"/>
  <c r="E17" i="72"/>
  <c r="T16" i="72"/>
  <c r="E16" i="72"/>
  <c r="T15" i="72"/>
  <c r="E15" i="72"/>
  <c r="T14" i="72"/>
  <c r="E14" i="72"/>
  <c r="T13" i="72"/>
  <c r="T12" i="72"/>
  <c r="T11" i="72"/>
  <c r="E11" i="72"/>
  <c r="T10" i="72"/>
  <c r="E10" i="72"/>
  <c r="T9" i="72"/>
  <c r="E9" i="72"/>
  <c r="E40" i="72" l="1"/>
  <c r="E20" i="72"/>
  <c r="N40" i="72"/>
  <c r="N20" i="72"/>
  <c r="P32" i="72"/>
  <c r="E32" i="72"/>
  <c r="T20" i="72"/>
  <c r="C40" i="72"/>
  <c r="C32" i="72"/>
  <c r="D10" i="40"/>
  <c r="E10" i="40"/>
  <c r="C10" i="40"/>
  <c r="D7" i="48" l="1"/>
  <c r="M11" i="63"/>
  <c r="E11" i="63"/>
  <c r="F10" i="40" l="1"/>
  <c r="G10" i="40" s="1"/>
  <c r="N19" i="63" l="1"/>
  <c r="M19" i="63"/>
  <c r="O19" i="63" s="1"/>
  <c r="M17" i="63"/>
  <c r="C7" i="50" l="1"/>
  <c r="C15" i="49" l="1"/>
  <c r="F15" i="48"/>
  <c r="E15" i="48"/>
  <c r="D15" i="48"/>
  <c r="D7" i="50" l="1"/>
  <c r="E7" i="50"/>
  <c r="F7" i="50"/>
  <c r="G7" i="50"/>
  <c r="C17" i="50"/>
  <c r="D9" i="49"/>
  <c r="D15" i="49"/>
  <c r="E7" i="48"/>
  <c r="E22" i="48" s="1"/>
  <c r="E15" i="49" l="1"/>
  <c r="E9" i="49"/>
  <c r="C9" i="49"/>
  <c r="F7" i="48" l="1"/>
  <c r="D22" i="48"/>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alcChain>
</file>

<file path=xl/sharedStrings.xml><?xml version="1.0" encoding="utf-8"?>
<sst xmlns="http://schemas.openxmlformats.org/spreadsheetml/2006/main" count="388" uniqueCount="260">
  <si>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</si>
  <si>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</si>
  <si>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</si>
  <si>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</si>
  <si>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</si>
  <si>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</si>
  <si>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</si>
  <si>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</si>
  <si>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</si>
  <si>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</si>
  <si>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</si>
  <si>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</si>
  <si>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</si>
  <si>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</si>
  <si>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</si>
  <si>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</si>
  <si>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</si>
  <si>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</si>
  <si>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</si>
  <si>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</si>
  <si>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</si>
  <si>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</si>
  <si>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</si>
  <si>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</si>
  <si>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</si>
  <si>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</si>
  <si>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</si>
  <si>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</si>
  <si>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</si>
  <si>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</si>
  <si>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</si>
  <si>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</si>
  <si>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</si>
  <si>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</si>
  <si>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</si>
  <si>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</si>
  <si>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</si>
  <si>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</si>
  <si>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</si>
  <si>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</si>
  <si>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</si>
  <si>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</si>
  <si>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</si>
  <si>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</si>
  <si>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</si>
  <si>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</si>
  <si>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</si>
  <si>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</si>
  <si>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</si>
  <si>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</si>
  <si>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</si>
  <si>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</si>
  <si>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</si>
  <si>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</si>
  <si>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</si>
  <si>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</si>
  <si>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</si>
  <si>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</si>
  <si>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</si>
  <si>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</si>
  <si>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</si>
  <si>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</si>
  <si>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</si>
  <si>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</si>
  <si>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</si>
  <si>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</si>
  <si>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</si>
  <si>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</si>
  <si>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</si>
  <si>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</si>
  <si>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</si>
  <si>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</si>
  <si>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</si>
  <si>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</si>
  <si>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</si>
  <si>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</si>
  <si>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</si>
  <si>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</si>
  <si>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</si>
  <si>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</si>
  <si>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</si>
  <si>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</si>
  <si>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</si>
  <si>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</si>
  <si>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</si>
  <si>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</si>
  <si>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</si>
  <si>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</si>
  <si>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</si>
  <si>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</si>
  <si>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</si>
  <si>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</si>
  <si>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</si>
  <si>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</si>
  <si>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</si>
  <si>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</si>
  <si>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</si>
  <si>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</si>
  <si>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</si>
  <si>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</si>
  <si>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</si>
  <si>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</si>
  <si>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</si>
  <si>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</si>
  <si>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</si>
  <si>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</si>
  <si>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</si>
  <si>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</si>
  <si>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</si>
  <si>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</si>
  <si>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</si>
  <si>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</si>
  <si>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</si>
  <si>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</si>
  <si>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</si>
  <si>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</si>
  <si>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</si>
  <si>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</si>
  <si>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</si>
  <si>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</si>
  <si>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</si>
  <si>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</si>
  <si>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</si>
  <si>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</si>
  <si>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</si>
  <si>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</si>
  <si>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</si>
  <si>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</si>
  <si>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</si>
  <si>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</si>
  <si>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</si>
  <si>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</si>
  <si>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</si>
  <si>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</si>
  <si>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</si>
  <si>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</si>
  <si>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</si>
  <si>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</si>
  <si>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</si>
  <si>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</si>
  <si>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</si>
  <si>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</si>
  <si>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</si>
  <si>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</si>
  <si>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</si>
  <si>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</si>
  <si>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</si>
  <si>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</si>
  <si>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</si>
  <si>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</si>
  <si>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</si>
  <si>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</si>
  <si>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</si>
  <si>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</si>
  <si>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</si>
  <si>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</si>
  <si>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</si>
  <si>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</si>
  <si>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</si>
  <si>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</si>
  <si>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</si>
  <si>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</si>
  <si>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</si>
  <si>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</si>
  <si>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</si>
  <si>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</si>
  <si>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</si>
  <si>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</si>
  <si>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</si>
  <si>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</si>
  <si>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</si>
  <si>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</si>
  <si>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</si>
  <si>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</si>
  <si>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</si>
  <si>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</si>
  <si>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</si>
  <si>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</si>
  <si>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</si>
  <si>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</si>
  <si>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</si>
  <si>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</si>
  <si>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</si>
  <si>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</si>
  <si>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</si>
  <si>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</si>
  <si>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</si>
  <si>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</si>
  <si>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</si>
  <si>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</si>
  <si>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</si>
  <si>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</si>
  <si>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</si>
  <si>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</si>
  <si>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</si>
  <si>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</si>
  <si>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</si>
  <si>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</si>
  <si>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ნაღდი ფული და ექუივალენტები</t>
  </si>
  <si>
    <t>წარმოებული ფინანსური აქტივები</t>
  </si>
  <si>
    <t>არამატერიალური აქტივები</t>
  </si>
  <si>
    <t>აქტივის გამოყენების უფლება</t>
  </si>
  <si>
    <t>სხვა ფინანსური აქტივები</t>
  </si>
  <si>
    <t>სხვა არაფინანსური აქტივები</t>
  </si>
  <si>
    <t>ბანკებიდან და სხვა ფინანსური ინსტიტუტებიდან აღებული სესხები</t>
  </si>
  <si>
    <t>გადავადებული საგადასახადო ვალდებულება</t>
  </si>
  <si>
    <t>სუბორდინირებული სესხები</t>
  </si>
  <si>
    <t>სააქციო კაპიტალი</t>
  </si>
  <si>
    <t>"კრედო"</t>
  </si>
  <si>
    <t>*</t>
  </si>
  <si>
    <t>**</t>
  </si>
  <si>
    <t>***</t>
  </si>
  <si>
    <t>****</t>
  </si>
  <si>
    <t>*****</t>
  </si>
  <si>
    <t>******</t>
  </si>
  <si>
    <t>*******</t>
  </si>
  <si>
    <t>********</t>
  </si>
  <si>
    <t>*********</t>
  </si>
  <si>
    <t>მატერიალური განსხვავებების განმარტებები ფასს-ით და ადგილობრივი საბუღალტრო სტანდარტებით შედგენილ ანგარიშგებებს შორის:</t>
  </si>
  <si>
    <t>* წარმოებული ფინანსური აქტივები</t>
  </si>
  <si>
    <t>აუდირებულ ანგარიშგებაში ამ მუხლში შედის ფინანსურ დერივატივებზე წარმოშობილი სამართლიანი ღირებულების ცვლილება. ეროვნულის მეთოდოლოგიაში ეს აქტივი ცალკე არ არის გაოყოფილი, ამიტომ შესულია სხვა ფინანსურ აქტივებში</t>
  </si>
  <si>
    <t>აუდირებულ ანგარიშგებაში გამოყენებულია IFRS-ით დარეზერვების წესები, შესულია ასევე გადავადებული საკომისიოები</t>
  </si>
  <si>
    <t>აუდირებულ ანგარიშგებაში მოხვედრილია აქტივი, რომელიც ავიყვანეთ ეროვნულისთვის საანგარიშგებო წლის დახურვის შემდეგ</t>
  </si>
  <si>
    <t>******** სხვა ფინანსური აქტივები</t>
  </si>
  <si>
    <t>1. 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 2.  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</si>
  <si>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 სხვა არაფინანსური აქტივები</t>
  </si>
  <si>
    <t>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</si>
  <si>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1. აუდირებულ ანგარიშგებაში, კლიენტთა ანგარიშებში შეყვანილია სესხის მომსახურე ანგარიშებზე არსებული თანხები. 2. ეროვნულის ანგარიშგებაში ფინანსთა სამინისტროს სადეპოზიტო სერთიფიკატები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</si>
  <si>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 და დაზუსტებულია მოგების გადასახადის ვალდებულება</t>
  </si>
  <si>
    <t>***** გადავადებული საგადასახადო ვალდებულება</t>
  </si>
  <si>
    <t>აუდირებულ ანგარიშგებაში დაზუსტებულია გადავადებული მოგების გადასახადის ვალდებულება;</t>
  </si>
  <si>
    <t>1. კლიენტების მიერ ავანსად გადახდილი სესხის გაცემის საკომიოს არაამორტიზებული ნაწილი აუდირებულ ანგარიშგებაში გაქვითულია სასესხო პორთფელთან, ხოლო ეროვნულის ანგარიშეგაბაში მოცემულია სხვა ვალდებულებებში.2. აუდირებულ ანგარიშგებაში, სესხის მომსახურე ანგარიშებზე არსებული თანხები გადატანილია კლიენტთა ანგარიშებში.</t>
  </si>
  <si>
    <t>საინვესტიციო ფასიანი ქაღალდები ამორტიზირებული ღირებულებით</t>
  </si>
  <si>
    <t>31.12.2022</t>
  </si>
  <si>
    <t>მოთხოვნები საკრედიტო დაწესებულებების მიმართ</t>
  </si>
  <si>
    <t xml:space="preserve">მომხმარებლებზე გაცემული სესხები </t>
  </si>
  <si>
    <t xml:space="preserve">მიმდინარე მოგების გადასახადის აქტივი </t>
  </si>
  <si>
    <t>ძირითადი საშუალებები</t>
  </si>
  <si>
    <t>მომხმარებელთა ანგარიშები</t>
  </si>
  <si>
    <t>მოგების გადასახადის მიმდინარე ვალდებულებები</t>
  </si>
  <si>
    <t>საიჯარო ვალდებულებები</t>
  </si>
  <si>
    <t>დამატებით შეტანილი კაპიტალი</t>
  </si>
  <si>
    <t>******ძირითადი საშუალებები</t>
  </si>
  <si>
    <t>აუდირების პროცესში აუდიტის რეკომენდაციით დავაგრძელვადიანეთ ძირითადი საშუალებები, რაც ეროვნულის ანგარიშგებაში მოხვდა მარტის თვეში</t>
  </si>
  <si>
    <t xml:space="preserve">** მომხმარებლებზე გაცემული სესხები </t>
  </si>
  <si>
    <t>******* არამატერიალური აქტივები</t>
  </si>
  <si>
    <t>აუდირების პროცესში დაზუსტდა მოგების გადასახადი</t>
  </si>
  <si>
    <t>2. ეროვნულის ანგარიშგებაში ფინანსთა სამინისტროს სადეპოზიტო სერთიფიკატი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</si>
  <si>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 მომხმარებელთა ანგარიშები</t>
  </si>
  <si>
    <t>** მოგების გადასახადის მიმდინარე ვალდებულებები</t>
  </si>
  <si>
    <t>**** ბანკებიდან და სხვა ფინანსური ინსტიტუტებიდან აღებული სესხები</t>
  </si>
  <si>
    <t>****** სხვა ვალდებულებები</t>
  </si>
  <si>
    <t>ზაალ ფირცხელავა</t>
  </si>
  <si>
    <t>ერეკლე ზათიაშვილი</t>
  </si>
  <si>
    <t>ზაზა ტყეშელაშვილი</t>
  </si>
  <si>
    <t>ალექსანდრე ქუმსიაშვილი</t>
  </si>
  <si>
    <t>ნიკოლოზ ქუთათელაზე</t>
  </si>
  <si>
    <t xml:space="preserve">**** მიმდინარე მოგების გადასახადის აქტივი </t>
  </si>
  <si>
    <t>*******სუბორდინირებული სესხები</t>
  </si>
  <si>
    <t>IFRS-ში ანგარიშგებაში შესულია დარიცხული პროცენტიც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</si>
</sst>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1"/>
      <color theme="1"/>
      <name val="Calibri"/>
      <family val="2"/>
      <scheme val="minor"/>
    </font>
  </fonts>
  <fills count="78">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33">
    <xf numFmtId="0" fontId="0" fillId="0" borderId="0" xfId="0"/>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0" fontId="6" fillId="0" borderId="14" xfId="8" applyFont="1" applyBorder="1"/>
    <xf numFmtId="0" fontId="6" fillId="0" borderId="17" xfId="8" applyFont="1" applyBorder="1"/>
    <xf numFmtId="0" fontId="3" fillId="0" borderId="18" xfId="0" applyFont="1" applyBorder="1" applyAlignment="1">
      <alignment horizontal="center"/>
    </xf>
    <xf numFmtId="0" fontId="3" fillId="0" borderId="19"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8"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xf numFmtId="49" fontId="97" fillId="0" borderId="2" xfId="0" applyNumberFormat="1" applyFont="1" applyBorder="1" applyAlignment="1">
      <alignment horizontal="right" vertical="center"/>
    </xf>
    <xf numFmtId="49" fontId="97" fillId="0" borderId="0" xfId="0" applyNumberFormat="1" applyFont="1" applyAlignment="1">
      <alignment horizontal="right" vertical="center"/>
    </xf>
    <xf numFmtId="0" fontId="97" fillId="0" borderId="0" xfId="0" applyFont="1" applyAlignment="1">
      <alignment vertical="center" wrapText="1"/>
    </xf>
    <xf numFmtId="0" fontId="97" fillId="0" borderId="0" xfId="0" applyFont="1" applyAlignment="1">
      <alignment horizontal="left" vertical="center" wrapText="1"/>
    </xf>
    <xf numFmtId="0" fontId="99" fillId="2" borderId="2" xfId="20955" applyFont="1" applyFill="1" applyBorder="1"/>
    <xf numFmtId="0" fontId="1" fillId="0" borderId="2" xfId="0" applyFont="1" applyBorder="1"/>
    <xf numFmtId="0" fontId="1" fillId="0" borderId="0" xfId="0" applyFont="1"/>
    <xf numFmtId="0" fontId="3" fillId="0" borderId="45" xfId="0" applyFont="1" applyBorder="1"/>
    <xf numFmtId="0" fontId="99" fillId="0" borderId="59" xfId="20955" applyFont="1" applyBorder="1"/>
    <xf numFmtId="0" fontId="99" fillId="0" borderId="4" xfId="20955" applyFont="1" applyBorder="1"/>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3" fontId="3" fillId="0" borderId="0" xfId="0" applyNumberFormat="1" applyFont="1"/>
    <xf numFmtId="169" fontId="13" fillId="36" borderId="0" xfId="15"/>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center" vertical="center" wrapText="1"/>
      <protection locked="0"/>
    </xf>
    <xf numFmtId="193" fontId="3" fillId="0" borderId="4"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xf>
    <xf numFmtId="0" fontId="3" fillId="0" borderId="2" xfId="0" applyFont="1" applyBorder="1" applyAlignment="1">
      <alignment horizontal="center" vertical="center"/>
    </xf>
    <xf numFmtId="193" fontId="3" fillId="0" borderId="18" xfId="0" applyNumberFormat="1" applyFont="1" applyBorder="1"/>
    <xf numFmtId="0" fontId="3" fillId="0" borderId="8" xfId="0" applyFont="1" applyBorder="1" applyAlignment="1">
      <alignment horizontal="center"/>
    </xf>
    <xf numFmtId="0" fontId="3" fillId="0" borderId="15" xfId="0" applyFont="1" applyBorder="1" applyAlignment="1">
      <alignment horizont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167" fontId="3" fillId="0" borderId="15" xfId="0" applyNumberFormat="1" applyFont="1" applyBorder="1" applyAlignment="1">
      <alignment horizontal="center" vertical="center" textRotation="90" wrapText="1"/>
    </xf>
    <xf numFmtId="193" fontId="3" fillId="0" borderId="2" xfId="0" applyNumberFormat="1" applyFont="1" applyBorder="1" applyAlignment="1">
      <alignment horizontal="center" vertical="center"/>
    </xf>
    <xf numFmtId="0" fontId="3" fillId="0" borderId="8" xfId="0" applyFont="1" applyBorder="1" applyAlignment="1">
      <alignment horizontal="center" wrapText="1"/>
    </xf>
    <xf numFmtId="0" fontId="3" fillId="0" borderId="15" xfId="0" applyFont="1" applyBorder="1" applyAlignment="1">
      <alignment horizontal="center" wrapText="1"/>
    </xf>
    <xf numFmtId="193" fontId="4" fillId="0" borderId="2" xfId="0" applyNumberFormat="1" applyFont="1" applyBorder="1" applyAlignment="1">
      <alignment horizontal="center" vertical="center" wrapText="1"/>
    </xf>
    <xf numFmtId="193" fontId="11" fillId="0" borderId="2" xfId="0" applyNumberFormat="1" applyFont="1" applyBorder="1" applyProtection="1">
      <protection locked="0"/>
    </xf>
    <xf numFmtId="0" fontId="100" fillId="0" borderId="0" xfId="0" applyFont="1" applyAlignment="1">
      <alignment vertical="center"/>
    </xf>
    <xf numFmtId="0" fontId="3"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pplyProtection="1">
      <alignment wrapText="1"/>
      <protection locked="0"/>
    </xf>
    <xf numFmtId="0" fontId="11" fillId="0" borderId="0" xfId="0" applyFont="1" applyAlignment="1">
      <alignment vertical="center" wrapText="1"/>
    </xf>
    <xf numFmtId="4" fontId="3" fillId="0" borderId="0" xfId="0" applyNumberFormat="1" applyFont="1"/>
    <xf numFmtId="0" fontId="11" fillId="0" borderId="0" xfId="0" applyFont="1" applyAlignment="1">
      <alignment horizontal="left" vertical="center"/>
    </xf>
    <xf numFmtId="0" fontId="11" fillId="0" borderId="0" xfId="0" applyFont="1" applyAlignment="1">
      <alignment horizontal="left" vertical="center" wrapText="1"/>
    </xf>
    <xf numFmtId="0" fontId="3" fillId="77" borderId="0" xfId="0" applyFont="1" applyFill="1"/>
    <xf numFmtId="43" fontId="0" fillId="0" borderId="0" xfId="20956" applyFont="1"/>
    <xf numFmtId="193" fontId="3" fillId="0" borderId="0" xfId="0" applyNumberFormat="1" applyFont="1" applyAlignment="1">
      <alignment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xf>
    <xf numFmtId="0" fontId="3" fillId="0" borderId="15" xfId="0" applyFont="1" applyBorder="1" applyAlignment="1">
      <alignment horizontal="center"/>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5" xfId="8" applyFont="1" applyBorder="1" applyAlignment="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Border="1" applyAlignment="1">
      <alignment horizontal="left" vertical="center" wrapText="1"/>
    </xf>
    <xf numFmtId="0" fontId="97" fillId="0" borderId="8" xfId="0" applyFont="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Border="1" applyAlignment="1">
      <alignment horizontal="left" vertical="center" wrapText="1" indent="1"/>
    </xf>
    <xf numFmtId="0" fontId="97" fillId="0" borderId="8" xfId="0" applyFont="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Border="1" applyAlignment="1">
      <alignment horizontal="center" vertical="center"/>
    </xf>
    <xf numFmtId="0" fontId="96" fillId="0" borderId="55" xfId="0" applyFont="1" applyBorder="1" applyAlignment="1">
      <alignment horizontal="center" vertical="center"/>
    </xf>
    <xf numFmtId="0" fontId="96" fillId="0" borderId="56" xfId="0" applyFont="1" applyBorder="1" applyAlignment="1">
      <alignment horizontal="center" vertical="center"/>
    </xf>
    <xf numFmtId="0" fontId="97" fillId="0" borderId="2" xfId="0" applyFont="1" applyBorder="1" applyAlignment="1">
      <alignment horizontal="left" vertical="center" wrapText="1"/>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16" sqref="B16:B17"/>
    </sheetView>
  </sheetViews>
  <sheetFormatPr defaultRowHeight="14.4"/>
  <cols>
    <col min="1" max="1" width="9.6640625" style="104" bestFit="1" customWidth="1"/>
    <col min="2" max="2" width="128.6640625" bestFit="1" customWidth="1"/>
    <col min="3" max="3" width="39.44140625" customWidth="1"/>
  </cols>
  <sheetData>
    <row r="1" spans="1:3">
      <c r="A1" s="102" t="s">
        <v>173</v>
      </c>
      <c r="B1" s="78" t="s">
        <v>134</v>
      </c>
      <c r="C1" s="76"/>
    </row>
    <row r="2" spans="1:3">
      <c r="A2" s="103">
        <v>20</v>
      </c>
      <c r="B2" s="77" t="s">
        <v>137</v>
      </c>
    </row>
    <row r="3" spans="1:3">
      <c r="A3" s="103">
        <v>21</v>
      </c>
      <c r="B3" s="77" t="s">
        <v>97</v>
      </c>
    </row>
    <row r="4" spans="1:3">
      <c r="A4" s="103">
        <v>22</v>
      </c>
      <c r="B4" s="80" t="s">
        <v>153</v>
      </c>
    </row>
    <row r="5" spans="1:3">
      <c r="A5" s="103">
        <v>23</v>
      </c>
      <c r="B5" s="80" t="s">
        <v>128</v>
      </c>
    </row>
    <row r="6" spans="1:3">
      <c r="A6" s="103">
        <v>24</v>
      </c>
      <c r="B6" s="77" t="s">
        <v>151</v>
      </c>
    </row>
    <row r="7" spans="1:3">
      <c r="A7" s="103">
        <v>25</v>
      </c>
      <c r="B7" s="79" t="s">
        <v>130</v>
      </c>
    </row>
    <row r="8" spans="1:3">
      <c r="A8" s="103">
        <v>26</v>
      </c>
      <c r="B8" s="79" t="s">
        <v>132</v>
      </c>
    </row>
    <row r="9" spans="1:3">
      <c r="A9" s="103">
        <v>27</v>
      </c>
      <c r="B9" s="79" t="s">
        <v>131</v>
      </c>
    </row>
    <row r="10" spans="1:3">
      <c r="C10" s="76"/>
    </row>
    <row r="11" spans="1:3" ht="43.2">
      <c r="B11" s="85" t="s">
        <v>194</v>
      </c>
      <c r="C11" s="76"/>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5"/>
  <sheetViews>
    <sheetView showGridLines="0" topLeftCell="A19" zoomScaleNormal="100" workbookViewId="0">
      <selection activeCell="C37" sqref="C37"/>
    </sheetView>
  </sheetViews>
  <sheetFormatPr defaultColWidth="43.5546875" defaultRowHeight="12"/>
  <cols>
    <col min="1" max="1" width="5.33203125" style="99" customWidth="1"/>
    <col min="2" max="2" width="73.88671875" style="100" customWidth="1"/>
    <col min="3" max="3" width="131.44140625" style="101" customWidth="1"/>
    <col min="4" max="5" width="10.33203125" style="97" customWidth="1"/>
    <col min="6" max="16384" width="43.5546875" style="97"/>
  </cols>
  <sheetData>
    <row r="1" spans="1:3" ht="13.2" thickTop="1" thickBot="1">
      <c r="A1" s="229" t="s">
        <v>165</v>
      </c>
      <c r="B1" s="230"/>
      <c r="C1" s="231"/>
    </row>
    <row r="2" spans="1:3" ht="26.25" customHeight="1">
      <c r="A2" s="98"/>
      <c r="B2" s="232" t="s">
        <v>166</v>
      </c>
      <c r="C2" s="232"/>
    </row>
    <row r="3" spans="1:3">
      <c r="A3" s="226" t="s">
        <v>182</v>
      </c>
      <c r="B3" s="227"/>
      <c r="C3" s="228"/>
    </row>
    <row r="4" spans="1:3">
      <c r="A4" s="98"/>
      <c r="B4" s="219" t="s">
        <v>135</v>
      </c>
      <c r="C4" s="220" t="s">
        <v>135</v>
      </c>
    </row>
    <row r="5" spans="1:3">
      <c r="A5" s="98"/>
      <c r="B5" s="219" t="s">
        <v>124</v>
      </c>
      <c r="C5" s="220" t="s">
        <v>124</v>
      </c>
    </row>
    <row r="6" spans="1:3">
      <c r="A6" s="98"/>
      <c r="B6" s="219" t="s">
        <v>145</v>
      </c>
      <c r="C6" s="220" t="s">
        <v>145</v>
      </c>
    </row>
    <row r="7" spans="1:3">
      <c r="A7" s="98"/>
      <c r="B7" s="219" t="s">
        <v>125</v>
      </c>
      <c r="C7" s="220" t="s">
        <v>125</v>
      </c>
    </row>
    <row r="8" spans="1:3">
      <c r="A8" s="98"/>
      <c r="B8" s="219" t="s">
        <v>126</v>
      </c>
      <c r="C8" s="220" t="s">
        <v>126</v>
      </c>
    </row>
    <row r="9" spans="1:3">
      <c r="A9" s="98"/>
      <c r="B9" s="219" t="s">
        <v>146</v>
      </c>
      <c r="C9" s="220" t="s">
        <v>146</v>
      </c>
    </row>
    <row r="10" spans="1:3">
      <c r="A10" s="226" t="s">
        <v>183</v>
      </c>
      <c r="B10" s="227"/>
      <c r="C10" s="228"/>
    </row>
    <row r="11" spans="1:3">
      <c r="A11" s="98"/>
      <c r="B11" s="219" t="s">
        <v>138</v>
      </c>
      <c r="C11" s="220" t="s">
        <v>138</v>
      </c>
    </row>
    <row r="12" spans="1:3">
      <c r="A12" s="98"/>
      <c r="B12" s="219" t="s">
        <v>147</v>
      </c>
      <c r="C12" s="220" t="s">
        <v>147</v>
      </c>
    </row>
    <row r="13" spans="1:3">
      <c r="A13" s="98"/>
      <c r="B13" s="219" t="s">
        <v>148</v>
      </c>
      <c r="C13" s="220" t="s">
        <v>148</v>
      </c>
    </row>
    <row r="14" spans="1:3">
      <c r="A14" s="98"/>
      <c r="B14" s="219" t="s">
        <v>139</v>
      </c>
      <c r="C14" s="220" t="s">
        <v>139</v>
      </c>
    </row>
    <row r="15" spans="1:3" ht="11.25" customHeight="1">
      <c r="A15" s="223" t="s">
        <v>185</v>
      </c>
      <c r="B15" s="223"/>
      <c r="C15" s="223"/>
    </row>
    <row r="16" spans="1:3">
      <c r="A16" s="98"/>
      <c r="B16" s="219" t="s">
        <v>129</v>
      </c>
      <c r="C16" s="220"/>
    </row>
    <row r="17" spans="1:3">
      <c r="A17" s="98"/>
      <c r="B17" s="224" t="s">
        <v>63</v>
      </c>
      <c r="C17" s="225"/>
    </row>
    <row r="18" spans="1:3">
      <c r="A18" s="98"/>
      <c r="B18" s="224" t="s">
        <v>62</v>
      </c>
      <c r="C18" s="225"/>
    </row>
    <row r="19" spans="1:3">
      <c r="A19" s="98"/>
      <c r="B19" s="224" t="s">
        <v>61</v>
      </c>
      <c r="C19" s="225"/>
    </row>
    <row r="20" spans="1:3">
      <c r="A20" s="98"/>
      <c r="B20" s="219" t="s">
        <v>64</v>
      </c>
      <c r="C20" s="220"/>
    </row>
    <row r="21" spans="1:3">
      <c r="A21" s="98"/>
      <c r="B21" s="219" t="s">
        <v>109</v>
      </c>
      <c r="C21" s="220"/>
    </row>
    <row r="22" spans="1:3">
      <c r="A22" s="98"/>
      <c r="B22" s="219" t="s">
        <v>196</v>
      </c>
      <c r="C22" s="220"/>
    </row>
    <row r="23" spans="1:3" ht="11.25" customHeight="1">
      <c r="A23" s="223" t="s">
        <v>186</v>
      </c>
      <c r="B23" s="223"/>
      <c r="C23" s="223"/>
    </row>
    <row r="24" spans="1:3" ht="33.75" customHeight="1">
      <c r="A24" s="98"/>
      <c r="B24" s="219" t="s">
        <v>167</v>
      </c>
      <c r="C24" s="220"/>
    </row>
    <row r="25" spans="1:3" ht="14.25" customHeight="1">
      <c r="A25" s="98"/>
      <c r="B25" s="219" t="s">
        <v>168</v>
      </c>
      <c r="C25" s="220"/>
    </row>
    <row r="26" spans="1:3">
      <c r="A26" s="223" t="s">
        <v>184</v>
      </c>
      <c r="B26" s="223"/>
      <c r="C26" s="223"/>
    </row>
    <row r="27" spans="1:3">
      <c r="A27" s="98"/>
      <c r="B27" s="219" t="s">
        <v>154</v>
      </c>
      <c r="C27" s="220"/>
    </row>
    <row r="28" spans="1:3">
      <c r="A28" s="98"/>
      <c r="B28" s="219" t="s">
        <v>155</v>
      </c>
      <c r="C28" s="220"/>
    </row>
    <row r="29" spans="1:3">
      <c r="A29" s="98"/>
      <c r="B29" s="219" t="s">
        <v>169</v>
      </c>
      <c r="C29" s="220"/>
    </row>
    <row r="30" spans="1:3" ht="11.25" customHeight="1">
      <c r="A30" s="223" t="s">
        <v>187</v>
      </c>
      <c r="B30" s="223"/>
      <c r="C30" s="223"/>
    </row>
    <row r="31" spans="1:3">
      <c r="A31" s="98"/>
      <c r="B31" s="219" t="s">
        <v>120</v>
      </c>
      <c r="C31" s="220"/>
    </row>
    <row r="32" spans="1:3" ht="21.75" customHeight="1">
      <c r="A32" s="98"/>
      <c r="B32" s="219" t="s">
        <v>115</v>
      </c>
      <c r="C32" s="220"/>
    </row>
    <row r="33" spans="1:3">
      <c r="A33" s="223" t="s">
        <v>188</v>
      </c>
      <c r="B33" s="223"/>
      <c r="C33" s="223"/>
    </row>
    <row r="34" spans="1:3">
      <c r="A34" s="98"/>
      <c r="B34" s="219" t="s">
        <v>170</v>
      </c>
      <c r="C34" s="220"/>
    </row>
    <row r="35" spans="1:3" ht="12.6">
      <c r="A35" s="98"/>
      <c r="B35" s="221" t="s">
        <v>195</v>
      </c>
      <c r="C35" s="222"/>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tabSelected="1" zoomScale="80" zoomScaleNormal="80" workbookViewId="0">
      <pane xSplit="1" ySplit="4" topLeftCell="B5" activePane="bottomRight" state="frozen"/>
      <selection activeCell="L18" sqref="L18"/>
      <selection pane="topRight" activeCell="L18" sqref="L18"/>
      <selection pane="bottomLeft" activeCell="L18" sqref="L18"/>
      <selection pane="bottomRight" activeCell="B6" sqref="B6:B8"/>
    </sheetView>
  </sheetViews>
  <sheetFormatPr defaultRowHeight="14.4"/>
  <cols>
    <col min="1" max="1" width="41" style="2" customWidth="1"/>
    <col min="2" max="2" width="47.6640625" style="2" customWidth="1"/>
    <col min="3" max="3" width="25.6640625" style="2" customWidth="1"/>
    <col min="4" max="4" width="29.5546875" style="2" customWidth="1"/>
    <col min="5" max="5" width="24" style="2" customWidth="1"/>
    <col min="6" max="6" width="13.33203125" style="2" customWidth="1"/>
    <col min="7" max="8" width="13.5546875" style="2" bestFit="1" customWidth="1"/>
    <col min="9" max="9" width="13.44140625" style="2" bestFit="1" customWidth="1"/>
    <col min="10" max="11" width="14.88671875" style="2" bestFit="1" customWidth="1"/>
    <col min="12" max="12" width="16" style="2" bestFit="1" customWidth="1"/>
    <col min="13" max="13" width="14.33203125" style="2" bestFit="1" customWidth="1"/>
    <col min="14" max="14" width="15.6640625" style="2" bestFit="1" customWidth="1"/>
    <col min="15" max="15" width="13.44140625" style="2" bestFit="1" customWidth="1"/>
    <col min="16" max="16" width="15.6640625" style="2" bestFit="1" customWidth="1"/>
    <col min="17" max="17" width="10.6640625" style="2" customWidth="1"/>
    <col min="18" max="18" width="13.44140625" style="2" bestFit="1" customWidth="1"/>
    <col min="19" max="19" width="12.5546875" style="2" bestFit="1" customWidth="1"/>
    <col min="20" max="20" width="15.6640625" style="2" customWidth="1"/>
  </cols>
  <sheetData>
    <row r="1" spans="1:20">
      <c r="A1" s="5" t="s">
        <v>57</v>
      </c>
      <c r="B1" s="2" t="s">
        <v>208</v>
      </c>
    </row>
    <row r="2" spans="1:20" s="5" customFormat="1" ht="15.75" customHeight="1">
      <c r="A2" s="5" t="s">
        <v>58</v>
      </c>
      <c r="B2" s="5" t="s">
        <v>233</v>
      </c>
    </row>
    <row r="3" spans="1:20">
      <c r="C3" s="35"/>
      <c r="D3" s="35"/>
      <c r="E3" s="6"/>
      <c r="F3" s="14"/>
    </row>
    <row r="4" spans="1:20" ht="15" thickBot="1">
      <c r="A4" s="107" t="s">
        <v>174</v>
      </c>
      <c r="B4" s="37" t="s">
        <v>136</v>
      </c>
      <c r="C4" s="35"/>
      <c r="D4" s="35"/>
      <c r="E4" s="6"/>
      <c r="F4" s="14"/>
    </row>
    <row r="5" spans="1:20">
      <c r="A5" s="17"/>
      <c r="B5" s="50" t="s">
        <v>0</v>
      </c>
      <c r="C5" s="55" t="s">
        <v>1</v>
      </c>
      <c r="D5" s="56" t="s">
        <v>2</v>
      </c>
      <c r="E5" s="50" t="s">
        <v>3</v>
      </c>
      <c r="F5" s="50" t="s">
        <v>4</v>
      </c>
      <c r="G5" s="182" t="s">
        <v>8</v>
      </c>
      <c r="H5" s="182"/>
      <c r="I5" s="182"/>
      <c r="J5" s="182"/>
      <c r="K5" s="182"/>
      <c r="L5" s="182"/>
      <c r="M5" s="182"/>
      <c r="N5" s="182"/>
      <c r="O5" s="182"/>
      <c r="P5" s="182"/>
      <c r="Q5" s="182"/>
      <c r="R5" s="182"/>
      <c r="S5" s="182"/>
      <c r="T5" s="183"/>
    </row>
    <row r="6" spans="1:20" ht="16.95" customHeight="1">
      <c r="A6" s="184"/>
      <c r="B6" s="185" t="s">
        <v>85</v>
      </c>
      <c r="C6" s="186" t="s">
        <v>84</v>
      </c>
      <c r="D6" s="186" t="s">
        <v>143</v>
      </c>
      <c r="E6" s="186" t="s">
        <v>77</v>
      </c>
      <c r="F6" s="186" t="s">
        <v>81</v>
      </c>
      <c r="G6" s="187" t="s">
        <v>80</v>
      </c>
      <c r="H6" s="188"/>
      <c r="I6" s="188"/>
      <c r="J6" s="188"/>
      <c r="K6" s="188"/>
      <c r="L6" s="188"/>
      <c r="M6" s="188"/>
      <c r="N6" s="188"/>
      <c r="O6" s="188"/>
      <c r="P6" s="188"/>
      <c r="Q6" s="188"/>
      <c r="R6" s="188"/>
      <c r="S6" s="188"/>
      <c r="T6" s="189"/>
    </row>
    <row r="7" spans="1:20" ht="14.4" customHeight="1">
      <c r="A7" s="184"/>
      <c r="B7" s="185"/>
      <c r="C7" s="186"/>
      <c r="D7" s="186"/>
      <c r="E7" s="186"/>
      <c r="F7" s="186"/>
      <c r="G7" s="161">
        <v>1</v>
      </c>
      <c r="H7" s="32">
        <v>2</v>
      </c>
      <c r="I7" s="32">
        <v>3</v>
      </c>
      <c r="J7" s="32">
        <v>4</v>
      </c>
      <c r="K7" s="32">
        <v>5</v>
      </c>
      <c r="L7" s="32">
        <v>6.1</v>
      </c>
      <c r="M7" s="32">
        <v>6.2</v>
      </c>
      <c r="N7" s="32">
        <v>6</v>
      </c>
      <c r="O7" s="32">
        <v>7</v>
      </c>
      <c r="P7" s="32">
        <v>8</v>
      </c>
      <c r="Q7" s="32">
        <v>9</v>
      </c>
      <c r="R7" s="32">
        <v>10</v>
      </c>
      <c r="S7" s="32">
        <v>11</v>
      </c>
      <c r="T7" s="162">
        <v>12</v>
      </c>
    </row>
    <row r="8" spans="1:20" ht="82.2">
      <c r="A8" s="184"/>
      <c r="B8" s="185"/>
      <c r="C8" s="186"/>
      <c r="D8" s="186"/>
      <c r="E8" s="186"/>
      <c r="F8" s="186"/>
      <c r="G8" s="163" t="s">
        <v>27</v>
      </c>
      <c r="H8" s="164" t="s">
        <v>28</v>
      </c>
      <c r="I8" s="164" t="s">
        <v>29</v>
      </c>
      <c r="J8" s="164" t="s">
        <v>30</v>
      </c>
      <c r="K8" s="164" t="s">
        <v>31</v>
      </c>
      <c r="L8" s="164" t="s">
        <v>32</v>
      </c>
      <c r="M8" s="164" t="s">
        <v>33</v>
      </c>
      <c r="N8" s="164" t="s">
        <v>34</v>
      </c>
      <c r="O8" s="164" t="s">
        <v>35</v>
      </c>
      <c r="P8" s="164" t="s">
        <v>36</v>
      </c>
      <c r="Q8" s="164" t="s">
        <v>37</v>
      </c>
      <c r="R8" s="164" t="s">
        <v>38</v>
      </c>
      <c r="S8" s="164" t="s">
        <v>39</v>
      </c>
      <c r="T8" s="165" t="s">
        <v>40</v>
      </c>
    </row>
    <row r="9" spans="1:20">
      <c r="A9" s="111"/>
      <c r="B9" s="112" t="s">
        <v>198</v>
      </c>
      <c r="C9" s="113">
        <v>268774000</v>
      </c>
      <c r="D9" s="113"/>
      <c r="E9" s="166">
        <f>SUM(G9:S9)</f>
        <v>268773538.85000002</v>
      </c>
      <c r="F9" s="114"/>
      <c r="G9" s="113">
        <v>78302411.729999989</v>
      </c>
      <c r="H9" s="113">
        <v>76562851.340000004</v>
      </c>
      <c r="I9" s="113">
        <v>113644774.78000002</v>
      </c>
      <c r="J9" s="113"/>
      <c r="K9" s="113"/>
      <c r="L9" s="113"/>
      <c r="M9" s="113"/>
      <c r="N9" s="113"/>
      <c r="O9" s="113">
        <v>263501</v>
      </c>
      <c r="P9" s="113"/>
      <c r="Q9" s="113"/>
      <c r="R9" s="113"/>
      <c r="S9" s="113"/>
      <c r="T9" s="108">
        <f>SUM(G9:K9,N9:S9)</f>
        <v>268773538.85000002</v>
      </c>
    </row>
    <row r="10" spans="1:20">
      <c r="A10" s="111"/>
      <c r="B10" s="112" t="s">
        <v>234</v>
      </c>
      <c r="C10" s="113">
        <v>30039000</v>
      </c>
      <c r="D10" s="113"/>
      <c r="E10" s="166">
        <f>SUM(G10:S10)</f>
        <v>30039224.59</v>
      </c>
      <c r="F10" s="114"/>
      <c r="G10" s="113"/>
      <c r="H10" s="113">
        <v>30039224.59</v>
      </c>
      <c r="I10" s="113"/>
      <c r="J10" s="113"/>
      <c r="K10" s="113"/>
      <c r="L10" s="113"/>
      <c r="M10" s="113"/>
      <c r="N10" s="113"/>
      <c r="O10" s="113"/>
      <c r="P10" s="113"/>
      <c r="Q10" s="113"/>
      <c r="R10" s="113"/>
      <c r="S10" s="113"/>
      <c r="T10" s="108">
        <f>SUM(G10:K10,N10:S10)</f>
        <v>30039224.59</v>
      </c>
    </row>
    <row r="11" spans="1:20">
      <c r="A11" s="111"/>
      <c r="B11" s="112" t="s">
        <v>199</v>
      </c>
      <c r="C11" s="113">
        <v>1011000</v>
      </c>
      <c r="D11" s="113"/>
      <c r="E11" s="166">
        <f t="shared" ref="E11:E19" si="0">SUM(G11:S11)</f>
        <v>0</v>
      </c>
      <c r="F11" s="114" t="s">
        <v>209</v>
      </c>
      <c r="G11" s="113"/>
      <c r="H11" s="113"/>
      <c r="I11" s="113"/>
      <c r="J11" s="113"/>
      <c r="K11" s="113"/>
      <c r="L11" s="113"/>
      <c r="M11" s="113"/>
      <c r="N11" s="113"/>
      <c r="O11" s="113"/>
      <c r="P11" s="113"/>
      <c r="Q11" s="113"/>
      <c r="R11" s="113"/>
      <c r="S11" s="113"/>
      <c r="T11" s="108">
        <f t="shared" ref="T11:T19" si="1">SUM(G11:K11,N11:S11)</f>
        <v>0</v>
      </c>
    </row>
    <row r="12" spans="1:20">
      <c r="A12" s="111"/>
      <c r="B12" s="112" t="s">
        <v>235</v>
      </c>
      <c r="C12" s="113">
        <v>1750714000</v>
      </c>
      <c r="D12" s="113"/>
      <c r="E12" s="166">
        <f>SUM(G12:K12)+SUM(N12:S12)</f>
        <v>1758105901.3883002</v>
      </c>
      <c r="F12" s="114" t="s">
        <v>210</v>
      </c>
      <c r="G12" s="113"/>
      <c r="H12" s="113"/>
      <c r="I12" s="113"/>
      <c r="J12" s="113"/>
      <c r="K12" s="113"/>
      <c r="L12" s="113">
        <v>1792622194.0719001</v>
      </c>
      <c r="M12" s="113">
        <v>-59535081.673600011</v>
      </c>
      <c r="N12" s="166">
        <f>L12+M12</f>
        <v>1733087112.3983002</v>
      </c>
      <c r="O12" s="113">
        <v>25018788.989999998</v>
      </c>
      <c r="P12" s="113"/>
      <c r="Q12" s="113"/>
      <c r="R12" s="113"/>
      <c r="S12" s="113"/>
      <c r="T12" s="108">
        <f t="shared" si="1"/>
        <v>1758105901.3883002</v>
      </c>
    </row>
    <row r="13" spans="1:20" ht="27.6">
      <c r="A13" s="111"/>
      <c r="B13" s="112" t="s">
        <v>232</v>
      </c>
      <c r="C13" s="113">
        <v>48869000</v>
      </c>
      <c r="D13" s="113"/>
      <c r="E13" s="166">
        <f t="shared" si="0"/>
        <v>48869036.830000006</v>
      </c>
      <c r="F13" s="114" t="s">
        <v>211</v>
      </c>
      <c r="G13" s="113"/>
      <c r="H13" s="113"/>
      <c r="I13" s="113"/>
      <c r="J13" s="113"/>
      <c r="K13" s="113">
        <v>47908709.230000004</v>
      </c>
      <c r="L13" s="113"/>
      <c r="M13" s="113"/>
      <c r="N13" s="166"/>
      <c r="O13" s="113">
        <v>960327.6</v>
      </c>
      <c r="P13" s="113"/>
      <c r="Q13" s="113"/>
      <c r="R13" s="113"/>
      <c r="S13" s="113"/>
      <c r="T13" s="108">
        <f t="shared" si="1"/>
        <v>48869036.830000006</v>
      </c>
    </row>
    <row r="14" spans="1:20">
      <c r="A14" s="111"/>
      <c r="B14" s="112" t="s">
        <v>236</v>
      </c>
      <c r="C14" s="113">
        <v>1653000</v>
      </c>
      <c r="D14" s="113"/>
      <c r="E14" s="166">
        <f t="shared" si="0"/>
        <v>4059693.82</v>
      </c>
      <c r="F14" s="114" t="s">
        <v>212</v>
      </c>
      <c r="G14" s="113"/>
      <c r="H14" s="113"/>
      <c r="I14" s="113"/>
      <c r="J14" s="113"/>
      <c r="K14" s="113"/>
      <c r="L14" s="113"/>
      <c r="M14" s="113"/>
      <c r="N14" s="113"/>
      <c r="O14" s="113"/>
      <c r="P14" s="113"/>
      <c r="Q14" s="113"/>
      <c r="R14" s="113"/>
      <c r="S14" s="113">
        <v>4059693.82</v>
      </c>
      <c r="T14" s="108">
        <f t="shared" si="1"/>
        <v>4059693.82</v>
      </c>
    </row>
    <row r="15" spans="1:20">
      <c r="A15" s="111"/>
      <c r="B15" s="112" t="s">
        <v>201</v>
      </c>
      <c r="C15" s="113">
        <v>16201000</v>
      </c>
      <c r="D15" s="113"/>
      <c r="E15" s="166">
        <f t="shared" si="0"/>
        <v>16201096</v>
      </c>
      <c r="F15" s="114" t="s">
        <v>213</v>
      </c>
      <c r="G15" s="113"/>
      <c r="H15" s="113"/>
      <c r="I15" s="113"/>
      <c r="J15" s="113"/>
      <c r="K15" s="113"/>
      <c r="L15" s="113"/>
      <c r="M15" s="113"/>
      <c r="N15" s="113"/>
      <c r="O15" s="113"/>
      <c r="P15" s="113"/>
      <c r="Q15" s="113"/>
      <c r="R15" s="113">
        <v>16201096</v>
      </c>
      <c r="S15" s="113"/>
      <c r="T15" s="108">
        <f t="shared" si="1"/>
        <v>16201096</v>
      </c>
    </row>
    <row r="16" spans="1:20">
      <c r="A16" s="111"/>
      <c r="B16" s="112" t="s">
        <v>237</v>
      </c>
      <c r="C16" s="113">
        <v>20452000</v>
      </c>
      <c r="D16" s="113"/>
      <c r="E16" s="166">
        <f t="shared" si="0"/>
        <v>17793832</v>
      </c>
      <c r="F16" s="114" t="s">
        <v>214</v>
      </c>
      <c r="G16" s="113"/>
      <c r="H16" s="113"/>
      <c r="I16" s="113"/>
      <c r="J16" s="113"/>
      <c r="K16" s="113"/>
      <c r="L16" s="113"/>
      <c r="M16" s="113"/>
      <c r="N16" s="113"/>
      <c r="O16" s="113"/>
      <c r="P16" s="113"/>
      <c r="Q16" s="113"/>
      <c r="R16" s="113">
        <v>17793832</v>
      </c>
      <c r="S16" s="113"/>
      <c r="T16" s="108">
        <f t="shared" si="1"/>
        <v>17793832</v>
      </c>
    </row>
    <row r="17" spans="1:20">
      <c r="A17" s="111"/>
      <c r="B17" s="112" t="s">
        <v>200</v>
      </c>
      <c r="C17" s="113">
        <v>21081000</v>
      </c>
      <c r="D17" s="113"/>
      <c r="E17" s="166">
        <f t="shared" si="0"/>
        <v>15054269</v>
      </c>
      <c r="F17" s="114" t="s">
        <v>215</v>
      </c>
      <c r="G17" s="113"/>
      <c r="H17" s="113"/>
      <c r="I17" s="113"/>
      <c r="J17" s="113"/>
      <c r="K17" s="113"/>
      <c r="L17" s="113"/>
      <c r="M17" s="113"/>
      <c r="N17" s="113"/>
      <c r="O17" s="113"/>
      <c r="P17" s="113"/>
      <c r="Q17" s="113"/>
      <c r="R17" s="113">
        <v>15054269</v>
      </c>
      <c r="S17" s="113"/>
      <c r="T17" s="108">
        <f t="shared" si="1"/>
        <v>15054269</v>
      </c>
    </row>
    <row r="18" spans="1:20">
      <c r="A18" s="111"/>
      <c r="B18" s="112" t="s">
        <v>202</v>
      </c>
      <c r="C18" s="113">
        <v>17291000</v>
      </c>
      <c r="D18" s="113"/>
      <c r="E18" s="166">
        <f t="shared" si="0"/>
        <v>24633105</v>
      </c>
      <c r="F18" s="114" t="s">
        <v>216</v>
      </c>
      <c r="G18" s="113"/>
      <c r="H18" s="113"/>
      <c r="I18" s="113"/>
      <c r="J18" s="113"/>
      <c r="K18" s="113"/>
      <c r="L18" s="113"/>
      <c r="M18" s="113"/>
      <c r="N18" s="113"/>
      <c r="O18" s="113">
        <v>453</v>
      </c>
      <c r="P18" s="113"/>
      <c r="Q18" s="113"/>
      <c r="R18" s="113"/>
      <c r="S18" s="166">
        <v>24632652</v>
      </c>
      <c r="T18" s="108">
        <f t="shared" si="1"/>
        <v>24633105</v>
      </c>
    </row>
    <row r="19" spans="1:20">
      <c r="A19" s="111"/>
      <c r="B19" s="112" t="s">
        <v>203</v>
      </c>
      <c r="C19" s="113">
        <v>11546000</v>
      </c>
      <c r="D19" s="113"/>
      <c r="E19" s="166">
        <f t="shared" si="0"/>
        <v>20493180</v>
      </c>
      <c r="F19" s="114" t="s">
        <v>217</v>
      </c>
      <c r="G19" s="113"/>
      <c r="H19" s="113"/>
      <c r="I19" s="113"/>
      <c r="J19" s="113"/>
      <c r="K19" s="113"/>
      <c r="L19" s="113"/>
      <c r="M19" s="113"/>
      <c r="N19" s="113"/>
      <c r="O19" s="113"/>
      <c r="P19" s="113">
        <v>2229828</v>
      </c>
      <c r="Q19" s="113"/>
      <c r="R19" s="113"/>
      <c r="S19" s="166">
        <v>18263352</v>
      </c>
      <c r="T19" s="108">
        <f t="shared" si="1"/>
        <v>20493180</v>
      </c>
    </row>
    <row r="20" spans="1:20" ht="15" thickBot="1">
      <c r="A20" s="49"/>
      <c r="B20" s="81" t="s">
        <v>40</v>
      </c>
      <c r="C20" s="109">
        <f>SUM(C9:C19)</f>
        <v>2187631000</v>
      </c>
      <c r="D20" s="109">
        <f t="shared" ref="D20:T20" si="2">SUM(D9:D19)</f>
        <v>0</v>
      </c>
      <c r="E20" s="109">
        <f>SUM(E9:E19)</f>
        <v>2204022877.4783001</v>
      </c>
      <c r="F20" s="109">
        <f t="shared" si="2"/>
        <v>0</v>
      </c>
      <c r="G20" s="109">
        <f t="shared" si="2"/>
        <v>78302411.729999989</v>
      </c>
      <c r="H20" s="109">
        <f t="shared" si="2"/>
        <v>106602075.93000001</v>
      </c>
      <c r="I20" s="109">
        <f t="shared" si="2"/>
        <v>113644774.78000002</v>
      </c>
      <c r="J20" s="109">
        <f t="shared" si="2"/>
        <v>0</v>
      </c>
      <c r="K20" s="109">
        <f t="shared" si="2"/>
        <v>47908709.230000004</v>
      </c>
      <c r="L20" s="109">
        <f t="shared" si="2"/>
        <v>1792622194.0719001</v>
      </c>
      <c r="M20" s="109">
        <f t="shared" si="2"/>
        <v>-59535081.673600011</v>
      </c>
      <c r="N20" s="109">
        <f t="shared" si="2"/>
        <v>1733087112.3983002</v>
      </c>
      <c r="O20" s="109">
        <f t="shared" si="2"/>
        <v>26243070.59</v>
      </c>
      <c r="P20" s="109">
        <f t="shared" si="2"/>
        <v>2229828</v>
      </c>
      <c r="Q20" s="109">
        <f t="shared" si="2"/>
        <v>0</v>
      </c>
      <c r="R20" s="109">
        <f t="shared" si="2"/>
        <v>49049197</v>
      </c>
      <c r="S20" s="109">
        <f t="shared" si="2"/>
        <v>46955697.82</v>
      </c>
      <c r="T20" s="110">
        <f t="shared" si="2"/>
        <v>2204022877.4783001</v>
      </c>
    </row>
    <row r="21" spans="1:20">
      <c r="A21" s="43"/>
      <c r="B21" s="50" t="s">
        <v>0</v>
      </c>
      <c r="C21" s="55" t="s">
        <v>1</v>
      </c>
      <c r="D21" s="56" t="s">
        <v>2</v>
      </c>
      <c r="E21" s="50" t="s">
        <v>3</v>
      </c>
      <c r="F21" s="50" t="s">
        <v>4</v>
      </c>
      <c r="G21" s="182" t="s">
        <v>8</v>
      </c>
      <c r="H21" s="182"/>
      <c r="I21" s="182"/>
      <c r="J21" s="182"/>
      <c r="K21" s="182"/>
      <c r="L21" s="182"/>
      <c r="M21" s="182"/>
      <c r="N21" s="182"/>
      <c r="O21" s="182"/>
      <c r="P21" s="183"/>
      <c r="Q21"/>
      <c r="R21"/>
      <c r="S21"/>
      <c r="T21"/>
    </row>
    <row r="22" spans="1:20" ht="14.4" customHeight="1">
      <c r="A22" s="184"/>
      <c r="B22" s="190" t="s">
        <v>83</v>
      </c>
      <c r="C22" s="186" t="s">
        <v>82</v>
      </c>
      <c r="D22" s="186" t="s">
        <v>144</v>
      </c>
      <c r="E22" s="186" t="s">
        <v>77</v>
      </c>
      <c r="F22" s="186" t="s">
        <v>81</v>
      </c>
      <c r="G22" s="193" t="s">
        <v>80</v>
      </c>
      <c r="H22" s="193"/>
      <c r="I22" s="193"/>
      <c r="J22" s="193"/>
      <c r="K22" s="193"/>
      <c r="L22" s="193"/>
      <c r="M22" s="193"/>
      <c r="N22" s="193"/>
      <c r="O22" s="193"/>
      <c r="P22" s="194"/>
    </row>
    <row r="23" spans="1:20" ht="14.4" customHeight="1">
      <c r="A23" s="184"/>
      <c r="B23" s="191"/>
      <c r="C23" s="186"/>
      <c r="D23" s="186"/>
      <c r="E23" s="186"/>
      <c r="F23" s="186"/>
      <c r="G23" s="167">
        <v>13</v>
      </c>
      <c r="H23" s="53">
        <v>14</v>
      </c>
      <c r="I23" s="53">
        <v>15</v>
      </c>
      <c r="J23" s="53">
        <v>16</v>
      </c>
      <c r="K23" s="53">
        <v>17</v>
      </c>
      <c r="L23" s="53">
        <v>18</v>
      </c>
      <c r="M23" s="53">
        <v>19</v>
      </c>
      <c r="N23" s="53">
        <v>20</v>
      </c>
      <c r="O23" s="53">
        <v>21</v>
      </c>
      <c r="P23" s="168">
        <v>22</v>
      </c>
    </row>
    <row r="24" spans="1:20" ht="100.2" customHeight="1">
      <c r="A24" s="184"/>
      <c r="B24" s="192"/>
      <c r="C24" s="186"/>
      <c r="D24" s="186"/>
      <c r="E24" s="186"/>
      <c r="F24" s="186"/>
      <c r="G24" s="163" t="s">
        <v>41</v>
      </c>
      <c r="H24" s="164" t="s">
        <v>42</v>
      </c>
      <c r="I24" s="164" t="s">
        <v>43</v>
      </c>
      <c r="J24" s="164" t="s">
        <v>44</v>
      </c>
      <c r="K24" s="164" t="s">
        <v>45</v>
      </c>
      <c r="L24" s="164" t="s">
        <v>46</v>
      </c>
      <c r="M24" s="164" t="s">
        <v>47</v>
      </c>
      <c r="N24" s="164" t="s">
        <v>14</v>
      </c>
      <c r="O24" s="164" t="s">
        <v>48</v>
      </c>
      <c r="P24" s="165" t="s">
        <v>49</v>
      </c>
    </row>
    <row r="25" spans="1:20">
      <c r="A25" s="15"/>
      <c r="B25" s="16" t="s">
        <v>238</v>
      </c>
      <c r="C25" s="156">
        <v>645305000</v>
      </c>
      <c r="D25" s="156"/>
      <c r="E25" s="169">
        <f>SUM(G25:O25)</f>
        <v>679736387.52569878</v>
      </c>
      <c r="F25" s="170" t="s">
        <v>209</v>
      </c>
      <c r="G25" s="114"/>
      <c r="H25" s="114">
        <v>181931356.8931995</v>
      </c>
      <c r="I25" s="114">
        <v>43301730.540499836</v>
      </c>
      <c r="J25" s="114">
        <v>443129164.61199939</v>
      </c>
      <c r="K25" s="114"/>
      <c r="L25" s="114"/>
      <c r="M25" s="114">
        <v>11374135.48</v>
      </c>
      <c r="N25" s="114"/>
      <c r="O25" s="116"/>
      <c r="P25" s="115">
        <f t="shared" ref="P25:P31" si="3">SUM(G25:O25)</f>
        <v>679736387.52569878</v>
      </c>
    </row>
    <row r="26" spans="1:20">
      <c r="A26" s="15"/>
      <c r="B26" s="16" t="s">
        <v>239</v>
      </c>
      <c r="C26" s="118">
        <v>1.6370904631912708E-11</v>
      </c>
      <c r="D26" s="118"/>
      <c r="E26" s="169">
        <f t="shared" ref="E26:E31" si="4">SUM(G26:O26)</f>
        <v>562931.81000000052</v>
      </c>
      <c r="F26" s="170" t="s">
        <v>210</v>
      </c>
      <c r="G26" s="114"/>
      <c r="H26" s="114"/>
      <c r="I26" s="114"/>
      <c r="J26" s="114"/>
      <c r="K26" s="114"/>
      <c r="L26" s="114"/>
      <c r="M26" s="114"/>
      <c r="N26" s="114">
        <v>562931.81000000052</v>
      </c>
      <c r="O26" s="114"/>
      <c r="P26" s="115">
        <f t="shared" si="3"/>
        <v>562931.81000000052</v>
      </c>
    </row>
    <row r="27" spans="1:20">
      <c r="A27" s="15"/>
      <c r="B27" s="16" t="s">
        <v>240</v>
      </c>
      <c r="C27" s="118">
        <v>16968000</v>
      </c>
      <c r="D27" s="118"/>
      <c r="E27" s="169">
        <f t="shared" si="4"/>
        <v>16968430</v>
      </c>
      <c r="F27" s="170" t="s">
        <v>211</v>
      </c>
      <c r="G27" s="114"/>
      <c r="H27" s="114"/>
      <c r="I27" s="114"/>
      <c r="J27" s="114"/>
      <c r="K27" s="114"/>
      <c r="L27" s="114"/>
      <c r="M27" s="114"/>
      <c r="N27" s="114">
        <v>16968430</v>
      </c>
      <c r="O27" s="114"/>
      <c r="P27" s="115">
        <f t="shared" si="3"/>
        <v>16968430</v>
      </c>
    </row>
    <row r="28" spans="1:20" ht="27.6">
      <c r="A28" s="15"/>
      <c r="B28" s="16" t="s">
        <v>204</v>
      </c>
      <c r="C28" s="118">
        <v>1133002000</v>
      </c>
      <c r="D28" s="118"/>
      <c r="E28" s="169">
        <f t="shared" si="4"/>
        <v>1103855627.2639136</v>
      </c>
      <c r="F28" s="170" t="s">
        <v>212</v>
      </c>
      <c r="G28" s="114"/>
      <c r="H28" s="114"/>
      <c r="I28" s="114"/>
      <c r="J28" s="114"/>
      <c r="K28" s="114"/>
      <c r="L28" s="114">
        <v>1087623866.2639136</v>
      </c>
      <c r="M28" s="114">
        <v>16231761</v>
      </c>
      <c r="N28" s="114"/>
      <c r="O28" s="114"/>
      <c r="P28" s="115">
        <f t="shared" si="3"/>
        <v>1103855627.2639136</v>
      </c>
    </row>
    <row r="29" spans="1:20">
      <c r="A29" s="15"/>
      <c r="B29" s="16" t="s">
        <v>205</v>
      </c>
      <c r="C29" s="118">
        <v>3787000</v>
      </c>
      <c r="D29" s="118"/>
      <c r="E29" s="169">
        <f t="shared" si="4"/>
        <v>3407280.0300000003</v>
      </c>
      <c r="F29" s="170" t="s">
        <v>213</v>
      </c>
      <c r="G29" s="114"/>
      <c r="H29" s="114"/>
      <c r="I29" s="114"/>
      <c r="J29" s="114"/>
      <c r="K29" s="114"/>
      <c r="L29" s="114"/>
      <c r="M29" s="114"/>
      <c r="N29" s="114">
        <v>3407280.0300000003</v>
      </c>
      <c r="O29" s="114"/>
      <c r="P29" s="115">
        <f t="shared" si="3"/>
        <v>3407280.0300000003</v>
      </c>
    </row>
    <row r="30" spans="1:20">
      <c r="A30" s="15"/>
      <c r="B30" s="16" t="s">
        <v>14</v>
      </c>
      <c r="C30" s="118">
        <v>40223000</v>
      </c>
      <c r="D30" s="118"/>
      <c r="E30" s="169">
        <f t="shared" si="4"/>
        <v>84182593.440000296</v>
      </c>
      <c r="F30" s="170" t="s">
        <v>214</v>
      </c>
      <c r="G30" s="114"/>
      <c r="H30" s="114"/>
      <c r="I30" s="114"/>
      <c r="J30" s="114"/>
      <c r="K30" s="114"/>
      <c r="L30" s="114"/>
      <c r="M30" s="114"/>
      <c r="N30" s="114">
        <v>84182593.440000296</v>
      </c>
      <c r="O30" s="114"/>
      <c r="P30" s="115">
        <f t="shared" si="3"/>
        <v>84182593.440000296</v>
      </c>
    </row>
    <row r="31" spans="1:20">
      <c r="A31" s="15"/>
      <c r="B31" s="16" t="s">
        <v>206</v>
      </c>
      <c r="C31" s="118">
        <v>83844000</v>
      </c>
      <c r="D31" s="118"/>
      <c r="E31" s="169">
        <f t="shared" si="4"/>
        <v>85192886</v>
      </c>
      <c r="F31" s="170" t="s">
        <v>215</v>
      </c>
      <c r="G31" s="114"/>
      <c r="H31" s="114"/>
      <c r="I31" s="114"/>
      <c r="J31" s="114"/>
      <c r="K31" s="114"/>
      <c r="L31" s="114">
        <v>84010930</v>
      </c>
      <c r="M31" s="114">
        <v>1181956</v>
      </c>
      <c r="N31" s="114"/>
      <c r="O31" s="114"/>
      <c r="P31" s="115">
        <f t="shared" si="3"/>
        <v>85192886</v>
      </c>
    </row>
    <row r="32" spans="1:20" ht="15" thickBot="1">
      <c r="A32" s="49"/>
      <c r="B32" s="82" t="s">
        <v>49</v>
      </c>
      <c r="C32" s="109">
        <f t="shared" ref="C32:P32" si="5">SUM(C25:C31)</f>
        <v>1923129000</v>
      </c>
      <c r="D32" s="109">
        <f t="shared" si="5"/>
        <v>0</v>
      </c>
      <c r="E32" s="109">
        <f t="shared" si="5"/>
        <v>1973906136.0696125</v>
      </c>
      <c r="F32" s="109">
        <f t="shared" si="5"/>
        <v>0</v>
      </c>
      <c r="G32" s="109">
        <f t="shared" si="5"/>
        <v>0</v>
      </c>
      <c r="H32" s="109">
        <f t="shared" si="5"/>
        <v>181931356.8931995</v>
      </c>
      <c r="I32" s="109">
        <f t="shared" si="5"/>
        <v>43301730.540499836</v>
      </c>
      <c r="J32" s="109">
        <f t="shared" si="5"/>
        <v>443129164.61199939</v>
      </c>
      <c r="K32" s="109">
        <f t="shared" si="5"/>
        <v>0</v>
      </c>
      <c r="L32" s="109">
        <f t="shared" si="5"/>
        <v>1171634796.2639136</v>
      </c>
      <c r="M32" s="109">
        <f t="shared" si="5"/>
        <v>28787852.48</v>
      </c>
      <c r="N32" s="109">
        <f t="shared" si="5"/>
        <v>105121235.2800003</v>
      </c>
      <c r="O32" s="109">
        <f t="shared" si="5"/>
        <v>0</v>
      </c>
      <c r="P32" s="110">
        <f t="shared" si="5"/>
        <v>1973906136.0696125</v>
      </c>
    </row>
    <row r="33" spans="1:20">
      <c r="A33" s="43"/>
      <c r="B33" s="50" t="s">
        <v>0</v>
      </c>
      <c r="C33" s="55" t="s">
        <v>1</v>
      </c>
      <c r="D33" s="56" t="s">
        <v>2</v>
      </c>
      <c r="E33" s="50" t="s">
        <v>3</v>
      </c>
      <c r="F33" s="50" t="s">
        <v>4</v>
      </c>
      <c r="G33" s="182" t="s">
        <v>8</v>
      </c>
      <c r="H33" s="182"/>
      <c r="I33" s="182"/>
      <c r="J33" s="182"/>
      <c r="K33" s="182"/>
      <c r="L33" s="182"/>
      <c r="M33" s="182"/>
      <c r="N33" s="183"/>
      <c r="O33"/>
      <c r="P33" s="180"/>
      <c r="Q33"/>
      <c r="R33"/>
      <c r="S33"/>
      <c r="T33"/>
    </row>
    <row r="34" spans="1:20" ht="40.200000000000003" customHeight="1">
      <c r="A34" s="184"/>
      <c r="B34" s="190" t="s">
        <v>161</v>
      </c>
      <c r="C34" s="186" t="s">
        <v>82</v>
      </c>
      <c r="D34" s="186" t="s">
        <v>144</v>
      </c>
      <c r="E34" s="186" t="s">
        <v>77</v>
      </c>
      <c r="F34" s="186" t="s">
        <v>81</v>
      </c>
      <c r="G34" s="196" t="s">
        <v>80</v>
      </c>
      <c r="H34" s="197"/>
      <c r="I34" s="197"/>
      <c r="J34" s="197"/>
      <c r="K34" s="197"/>
      <c r="L34" s="197"/>
      <c r="M34" s="197"/>
      <c r="N34" s="198"/>
      <c r="O34"/>
      <c r="P34"/>
      <c r="Q34"/>
      <c r="R34"/>
      <c r="S34"/>
      <c r="T34"/>
    </row>
    <row r="35" spans="1:20" ht="13.95" customHeight="1">
      <c r="A35" s="184"/>
      <c r="B35" s="191"/>
      <c r="C35" s="186"/>
      <c r="D35" s="186"/>
      <c r="E35" s="186"/>
      <c r="F35" s="186"/>
      <c r="G35" s="159">
        <v>23</v>
      </c>
      <c r="H35" s="159">
        <v>24</v>
      </c>
      <c r="I35" s="159">
        <v>25</v>
      </c>
      <c r="J35" s="159">
        <v>26</v>
      </c>
      <c r="K35" s="159">
        <v>27</v>
      </c>
      <c r="L35" s="159">
        <v>28</v>
      </c>
      <c r="M35" s="159">
        <v>29</v>
      </c>
      <c r="N35" s="158">
        <v>30</v>
      </c>
    </row>
    <row r="36" spans="1:20" ht="102" customHeight="1">
      <c r="A36" s="184"/>
      <c r="B36" s="192"/>
      <c r="C36" s="186"/>
      <c r="D36" s="186"/>
      <c r="E36" s="186"/>
      <c r="F36" s="186"/>
      <c r="G36" s="164" t="s">
        <v>50</v>
      </c>
      <c r="H36" s="164" t="s">
        <v>51</v>
      </c>
      <c r="I36" s="164" t="s">
        <v>52</v>
      </c>
      <c r="J36" s="164" t="s">
        <v>53</v>
      </c>
      <c r="K36" s="164" t="s">
        <v>54</v>
      </c>
      <c r="L36" s="164" t="s">
        <v>55</v>
      </c>
      <c r="M36" s="164" t="s">
        <v>9</v>
      </c>
      <c r="N36" s="165" t="s">
        <v>56</v>
      </c>
    </row>
    <row r="37" spans="1:20">
      <c r="A37" s="15"/>
      <c r="B37" s="54" t="s">
        <v>207</v>
      </c>
      <c r="C37" s="157">
        <v>5187000</v>
      </c>
      <c r="D37" s="157"/>
      <c r="E37" s="169">
        <f>SUM(G37:M37)</f>
        <v>5186820</v>
      </c>
      <c r="F37" s="117"/>
      <c r="G37" s="156">
        <v>5186820</v>
      </c>
      <c r="H37" s="156"/>
      <c r="I37" s="156"/>
      <c r="J37" s="156"/>
      <c r="K37" s="156"/>
      <c r="L37" s="156"/>
      <c r="M37" s="156"/>
      <c r="N37" s="115">
        <f t="shared" ref="N37:N39" si="6">SUM(G37:M37)</f>
        <v>5186820</v>
      </c>
      <c r="P37" s="37"/>
      <c r="Q37" s="37"/>
      <c r="R37" s="37"/>
    </row>
    <row r="38" spans="1:20">
      <c r="A38" s="15"/>
      <c r="B38" s="54" t="s">
        <v>241</v>
      </c>
      <c r="C38" s="119">
        <v>35775000</v>
      </c>
      <c r="D38" s="119"/>
      <c r="E38" s="169">
        <f t="shared" ref="E38:E39" si="7">SUM(G38:M38)</f>
        <v>36078394.400000006</v>
      </c>
      <c r="F38" s="120"/>
      <c r="G38" s="114"/>
      <c r="H38" s="114"/>
      <c r="I38" s="114"/>
      <c r="J38" s="114">
        <v>35681935.400000006</v>
      </c>
      <c r="K38" s="114"/>
      <c r="L38" s="114"/>
      <c r="M38" s="114">
        <v>396459</v>
      </c>
      <c r="N38" s="115">
        <f t="shared" si="6"/>
        <v>36078394.400000006</v>
      </c>
    </row>
    <row r="39" spans="1:20">
      <c r="A39" s="15"/>
      <c r="B39" s="54" t="s">
        <v>55</v>
      </c>
      <c r="C39" s="119">
        <v>223540000</v>
      </c>
      <c r="D39" s="119"/>
      <c r="E39" s="169">
        <f t="shared" si="7"/>
        <v>188851526.11999971</v>
      </c>
      <c r="F39" s="120"/>
      <c r="G39" s="114"/>
      <c r="H39" s="114"/>
      <c r="I39" s="114"/>
      <c r="J39" s="114"/>
      <c r="K39" s="114"/>
      <c r="L39" s="114">
        <v>188851526.11999971</v>
      </c>
      <c r="M39" s="114"/>
      <c r="N39" s="115">
        <f t="shared" si="6"/>
        <v>188851526.11999971</v>
      </c>
    </row>
    <row r="40" spans="1:20" ht="15" thickBot="1">
      <c r="A40" s="49"/>
      <c r="B40" s="82" t="s">
        <v>78</v>
      </c>
      <c r="C40" s="109">
        <f t="shared" ref="C40:N40" si="8">SUM(C37:C39)</f>
        <v>264502000</v>
      </c>
      <c r="D40" s="109">
        <f t="shared" si="8"/>
        <v>0</v>
      </c>
      <c r="E40" s="109">
        <f t="shared" si="8"/>
        <v>230116740.51999971</v>
      </c>
      <c r="F40" s="109">
        <f t="shared" si="8"/>
        <v>0</v>
      </c>
      <c r="G40" s="109">
        <f t="shared" si="8"/>
        <v>5186820</v>
      </c>
      <c r="H40" s="109">
        <f t="shared" si="8"/>
        <v>0</v>
      </c>
      <c r="I40" s="109">
        <f t="shared" si="8"/>
        <v>0</v>
      </c>
      <c r="J40" s="109">
        <f t="shared" si="8"/>
        <v>35681935.400000006</v>
      </c>
      <c r="K40" s="109">
        <f t="shared" si="8"/>
        <v>0</v>
      </c>
      <c r="L40" s="109">
        <f t="shared" si="8"/>
        <v>188851526.11999971</v>
      </c>
      <c r="M40" s="109">
        <f t="shared" si="8"/>
        <v>396459</v>
      </c>
      <c r="N40" s="110">
        <f t="shared" si="8"/>
        <v>230116740.51999971</v>
      </c>
    </row>
    <row r="43" spans="1:20" s="3" customFormat="1">
      <c r="A43" s="171" t="s">
        <v>218</v>
      </c>
      <c r="B43" s="6"/>
      <c r="C43" s="6"/>
      <c r="D43" s="6"/>
      <c r="E43" s="6"/>
      <c r="F43" s="6"/>
      <c r="G43" s="6"/>
      <c r="H43" s="6"/>
      <c r="I43" s="6"/>
      <c r="J43" s="6"/>
      <c r="K43" s="6"/>
      <c r="L43" s="6"/>
      <c r="M43" s="6"/>
      <c r="N43" s="6"/>
      <c r="O43" s="6"/>
      <c r="P43" s="6"/>
      <c r="Q43" s="6"/>
      <c r="R43" s="6"/>
      <c r="S43" s="6"/>
      <c r="T43" s="6"/>
    </row>
    <row r="44" spans="1:20" s="3" customFormat="1">
      <c r="A44" s="14"/>
      <c r="B44" s="195"/>
      <c r="C44" s="195"/>
      <c r="D44" s="6"/>
      <c r="E44" s="6"/>
      <c r="F44" s="6"/>
      <c r="G44" s="6"/>
      <c r="H44" s="6"/>
      <c r="I44" s="6"/>
      <c r="J44" s="6"/>
      <c r="K44" s="6"/>
      <c r="L44" s="6"/>
      <c r="M44" s="6"/>
      <c r="N44" s="6"/>
      <c r="O44" s="6"/>
      <c r="P44" s="6"/>
      <c r="Q44" s="6"/>
      <c r="R44" s="6"/>
      <c r="S44" s="6"/>
      <c r="T44" s="6"/>
    </row>
    <row r="45" spans="1:20" s="3" customFormat="1" ht="55.95" customHeight="1">
      <c r="A45" s="172" t="s">
        <v>219</v>
      </c>
      <c r="B45" s="195" t="s">
        <v>220</v>
      </c>
      <c r="C45" s="195"/>
      <c r="D45" s="6"/>
      <c r="E45" s="181"/>
      <c r="F45" s="6"/>
      <c r="G45" s="6"/>
      <c r="H45" s="6"/>
      <c r="I45" s="6"/>
      <c r="J45" s="6"/>
      <c r="K45" s="6"/>
      <c r="L45" s="6"/>
      <c r="M45" s="6"/>
      <c r="N45" s="6"/>
      <c r="O45" s="6"/>
      <c r="P45" s="6"/>
      <c r="Q45" s="6"/>
      <c r="R45" s="6"/>
      <c r="S45" s="6"/>
      <c r="T45" s="6"/>
    </row>
    <row r="46" spans="1:20" ht="82.95" customHeight="1">
      <c r="A46" s="14" t="s">
        <v>244</v>
      </c>
      <c r="B46" s="195" t="s">
        <v>221</v>
      </c>
      <c r="C46" s="195"/>
    </row>
    <row r="47" spans="1:20" ht="82.95" customHeight="1">
      <c r="A47" s="114" t="s">
        <v>242</v>
      </c>
      <c r="B47" s="173" t="s">
        <v>243</v>
      </c>
      <c r="C47" s="173"/>
    </row>
    <row r="48" spans="1:20" ht="96.6" customHeight="1">
      <c r="A48" s="172" t="s">
        <v>245</v>
      </c>
      <c r="B48" s="195" t="s">
        <v>222</v>
      </c>
      <c r="C48" s="195"/>
    </row>
    <row r="49" spans="1:16" ht="37.950000000000003" customHeight="1">
      <c r="A49" s="174" t="s">
        <v>257</v>
      </c>
      <c r="B49" s="195" t="s">
        <v>246</v>
      </c>
      <c r="C49" s="195"/>
    </row>
    <row r="50" spans="1:16" ht="96.6" customHeight="1">
      <c r="A50" s="172" t="s">
        <v>223</v>
      </c>
      <c r="B50" s="195" t="s">
        <v>224</v>
      </c>
      <c r="C50" s="195"/>
      <c r="P50" s="36"/>
    </row>
    <row r="51" spans="1:16" ht="37.950000000000003" customHeight="1">
      <c r="A51" s="172" t="s">
        <v>225</v>
      </c>
      <c r="B51" s="195" t="s">
        <v>226</v>
      </c>
      <c r="C51" s="195"/>
    </row>
    <row r="52" spans="1:16" ht="78" customHeight="1">
      <c r="A52" s="175" t="s">
        <v>250</v>
      </c>
      <c r="B52" s="195" t="s">
        <v>247</v>
      </c>
      <c r="C52" s="195"/>
      <c r="F52" s="176"/>
      <c r="G52" s="176"/>
      <c r="H52" s="176"/>
      <c r="I52" s="176"/>
      <c r="J52" s="176"/>
      <c r="K52" s="176"/>
    </row>
    <row r="53" spans="1:16" ht="55.2" customHeight="1">
      <c r="A53" s="177" t="s">
        <v>248</v>
      </c>
      <c r="B53" s="195" t="s">
        <v>227</v>
      </c>
      <c r="C53" s="195"/>
      <c r="F53" s="176"/>
      <c r="G53" s="176"/>
      <c r="H53" s="176"/>
      <c r="I53" s="176"/>
      <c r="J53" s="176"/>
      <c r="K53" s="176"/>
    </row>
    <row r="54" spans="1:16" ht="151.94999999999999" customHeight="1">
      <c r="A54" s="178" t="s">
        <v>249</v>
      </c>
      <c r="B54" s="195" t="s">
        <v>228</v>
      </c>
      <c r="C54" s="195"/>
      <c r="F54" s="176"/>
      <c r="G54" s="176"/>
      <c r="H54" s="176"/>
      <c r="I54" s="176"/>
      <c r="J54" s="176"/>
      <c r="K54" s="176"/>
    </row>
    <row r="55" spans="1:16" ht="69" customHeight="1">
      <c r="A55" s="178" t="s">
        <v>229</v>
      </c>
      <c r="B55" s="195" t="s">
        <v>230</v>
      </c>
      <c r="C55" s="195"/>
      <c r="F55" s="176"/>
      <c r="G55" s="176"/>
      <c r="H55" s="176"/>
      <c r="I55" s="176"/>
      <c r="J55" s="176"/>
      <c r="K55" s="176"/>
    </row>
    <row r="56" spans="1:16" ht="55.2" customHeight="1">
      <c r="A56" s="175" t="s">
        <v>251</v>
      </c>
      <c r="B56" s="195" t="s">
        <v>231</v>
      </c>
      <c r="C56" s="195"/>
      <c r="F56" s="176"/>
      <c r="G56" s="176"/>
      <c r="H56" s="176"/>
      <c r="I56" s="176"/>
      <c r="J56" s="176"/>
      <c r="K56" s="176"/>
    </row>
    <row r="57" spans="1:16" ht="27.6" customHeight="1">
      <c r="A57" t="s">
        <v>258</v>
      </c>
      <c r="B57" s="195" t="s">
        <v>259</v>
      </c>
      <c r="C57" s="195"/>
      <c r="F57" s="176"/>
      <c r="G57" s="176"/>
      <c r="H57" s="176"/>
      <c r="I57" s="176"/>
      <c r="J57" s="176"/>
      <c r="K57" s="176"/>
    </row>
    <row r="58" spans="1:16">
      <c r="F58" s="176"/>
      <c r="G58" s="176"/>
      <c r="H58" s="176"/>
      <c r="I58" s="176"/>
      <c r="J58" s="176"/>
      <c r="K58" s="176"/>
    </row>
    <row r="59" spans="1:16">
      <c r="J59" s="176"/>
      <c r="K59" s="176"/>
    </row>
    <row r="60" spans="1:16">
      <c r="J60" s="176"/>
      <c r="K60" s="176"/>
    </row>
    <row r="61" spans="1:16">
      <c r="J61" s="176"/>
      <c r="K61" s="176"/>
    </row>
  </sheetData>
  <mergeCells count="37">
    <mergeCell ref="B56:C56"/>
    <mergeCell ref="B57:C57"/>
    <mergeCell ref="B51:C51"/>
    <mergeCell ref="B52:C52"/>
    <mergeCell ref="B53:C53"/>
    <mergeCell ref="B54:C54"/>
    <mergeCell ref="B55:C55"/>
    <mergeCell ref="B50:C50"/>
    <mergeCell ref="G33:N33"/>
    <mergeCell ref="A34:A36"/>
    <mergeCell ref="B34:B36"/>
    <mergeCell ref="C34:C36"/>
    <mergeCell ref="D34:D36"/>
    <mergeCell ref="E34:E36"/>
    <mergeCell ref="F34:F36"/>
    <mergeCell ref="G34:N34"/>
    <mergeCell ref="B44:C44"/>
    <mergeCell ref="B45:C45"/>
    <mergeCell ref="B46:C46"/>
    <mergeCell ref="B48:C48"/>
    <mergeCell ref="B49:C49"/>
    <mergeCell ref="G21:P21"/>
    <mergeCell ref="A22:A24"/>
    <mergeCell ref="B22:B24"/>
    <mergeCell ref="C22:C24"/>
    <mergeCell ref="D22:D24"/>
    <mergeCell ref="E22:E24"/>
    <mergeCell ref="F22:F24"/>
    <mergeCell ref="G22:P22"/>
    <mergeCell ref="G5:T5"/>
    <mergeCell ref="A6:A8"/>
    <mergeCell ref="B6:B8"/>
    <mergeCell ref="C6:C8"/>
    <mergeCell ref="D6:D8"/>
    <mergeCell ref="E6:E8"/>
    <mergeCell ref="F6:F8"/>
    <mergeCell ref="G6:T6"/>
  </mergeCells>
  <pageMargins left="0.7" right="0.7" top="0.75" bottom="0.75" header="0.3" footer="0.3"/>
  <pageSetup paperSize="9" scale="54" orientation="landscape" horizontalDpi="4294967295" verticalDpi="4294967295" r:id="rId1"/>
  <rowBreaks count="1" manualBreakCount="1">
    <brk id="20" max="16383" man="1"/>
  </rowBreaks>
  <ignoredErrors>
    <ignoredError sqref="T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4.4"/>
  <cols>
    <col min="1" max="1" width="10.5546875" bestFit="1" customWidth="1"/>
    <col min="2" max="2" width="39" style="2" customWidth="1"/>
    <col min="3" max="3" width="31.33203125" style="2" bestFit="1" customWidth="1"/>
    <col min="4" max="5" width="14.5546875" style="2" bestFit="1" customWidth="1"/>
    <col min="6" max="6" width="21.6640625" style="2" customWidth="1"/>
    <col min="7" max="7" width="12" style="2" bestFit="1" customWidth="1"/>
    <col min="8" max="8" width="8" style="2" customWidth="1"/>
  </cols>
  <sheetData>
    <row r="1" spans="1:8">
      <c r="A1" s="5" t="s">
        <v>57</v>
      </c>
      <c r="B1" s="2" t="s">
        <v>208</v>
      </c>
    </row>
    <row r="2" spans="1:8">
      <c r="A2" s="5" t="s">
        <v>58</v>
      </c>
      <c r="B2" s="5" t="s">
        <v>233</v>
      </c>
      <c r="C2" s="5"/>
      <c r="D2" s="5"/>
      <c r="E2" s="5"/>
      <c r="F2" s="5"/>
      <c r="G2" s="5"/>
      <c r="H2" s="5"/>
    </row>
    <row r="3" spans="1:8">
      <c r="A3" s="5"/>
      <c r="B3" s="5"/>
      <c r="C3" s="5"/>
      <c r="D3" s="5"/>
      <c r="E3" s="5"/>
      <c r="F3" s="5"/>
      <c r="G3" s="5"/>
      <c r="H3" s="5"/>
    </row>
    <row r="4" spans="1:8" ht="15" thickBot="1">
      <c r="A4" s="107" t="s">
        <v>175</v>
      </c>
      <c r="B4" s="10" t="s">
        <v>97</v>
      </c>
    </row>
    <row r="5" spans="1:8" ht="14.4" customHeight="1">
      <c r="A5" s="204"/>
      <c r="B5" s="199" t="s">
        <v>96</v>
      </c>
      <c r="C5" s="201" t="s">
        <v>140</v>
      </c>
      <c r="D5" s="199" t="s">
        <v>95</v>
      </c>
      <c r="E5" s="199"/>
      <c r="F5" s="199"/>
      <c r="G5" s="199"/>
      <c r="H5" s="202" t="s">
        <v>94</v>
      </c>
    </row>
    <row r="6" spans="1:8" ht="41.4">
      <c r="A6" s="205"/>
      <c r="B6" s="200"/>
      <c r="C6" s="190"/>
      <c r="D6" s="8" t="s">
        <v>93</v>
      </c>
      <c r="E6" s="8" t="s">
        <v>92</v>
      </c>
      <c r="F6" s="8" t="s">
        <v>91</v>
      </c>
      <c r="G6" s="8" t="s">
        <v>90</v>
      </c>
      <c r="H6" s="203"/>
    </row>
    <row r="7" spans="1:8">
      <c r="A7" s="57">
        <v>1</v>
      </c>
      <c r="B7" s="4" t="s">
        <v>79</v>
      </c>
      <c r="C7" s="32" t="s">
        <v>89</v>
      </c>
      <c r="D7" s="4"/>
      <c r="E7" s="4"/>
      <c r="F7" s="4"/>
      <c r="G7" s="32" t="s">
        <v>86</v>
      </c>
      <c r="H7" s="31"/>
    </row>
    <row r="8" spans="1:8">
      <c r="A8" s="57">
        <v>2</v>
      </c>
      <c r="B8" s="4" t="s">
        <v>79</v>
      </c>
      <c r="C8" s="32" t="s">
        <v>88</v>
      </c>
      <c r="D8" s="4"/>
      <c r="E8" s="4"/>
      <c r="F8" s="32" t="s">
        <v>86</v>
      </c>
      <c r="G8" s="4"/>
      <c r="H8" s="31"/>
    </row>
    <row r="9" spans="1:8">
      <c r="A9" s="57">
        <v>3</v>
      </c>
      <c r="B9" s="4" t="s">
        <v>79</v>
      </c>
      <c r="C9" s="32" t="s">
        <v>87</v>
      </c>
      <c r="D9" s="4"/>
      <c r="E9" s="4"/>
      <c r="F9" s="4"/>
      <c r="G9" s="32" t="s">
        <v>86</v>
      </c>
      <c r="H9" s="31"/>
    </row>
    <row r="10" spans="1:8">
      <c r="A10" s="57"/>
      <c r="B10" s="4"/>
      <c r="C10" s="32"/>
      <c r="D10" s="4"/>
      <c r="E10" s="4"/>
      <c r="F10" s="4"/>
      <c r="G10" s="4"/>
      <c r="H10" s="31"/>
    </row>
    <row r="11" spans="1:8">
      <c r="A11" s="57"/>
      <c r="B11" s="4"/>
      <c r="C11" s="32"/>
      <c r="D11" s="4"/>
      <c r="E11" s="4"/>
      <c r="F11" s="4"/>
      <c r="G11" s="4"/>
      <c r="H11" s="31"/>
    </row>
    <row r="12" spans="1:8" ht="15" thickBot="1">
      <c r="A12" s="58"/>
      <c r="B12" s="46"/>
      <c r="C12" s="59"/>
      <c r="D12" s="46"/>
      <c r="E12" s="46"/>
      <c r="F12" s="46"/>
      <c r="G12" s="46"/>
      <c r="H12" s="60"/>
    </row>
    <row r="13" spans="1:8">
      <c r="A13" s="5"/>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topLeftCell="B1" zoomScaleNormal="100" workbookViewId="0">
      <selection activeCell="B3" sqref="B3"/>
    </sheetView>
  </sheetViews>
  <sheetFormatPr defaultColWidth="9.109375" defaultRowHeight="13.8"/>
  <cols>
    <col min="1" max="1" width="10.5546875" style="2" bestFit="1" customWidth="1"/>
    <col min="2" max="2" width="70.109375" style="2" customWidth="1"/>
    <col min="3" max="3" width="10.6640625" style="2" customWidth="1"/>
    <col min="4" max="4" width="14.6640625" style="2" customWidth="1"/>
    <col min="5" max="5" width="19.88671875" style="2" customWidth="1"/>
    <col min="6" max="6" width="23.5546875" style="2" customWidth="1"/>
    <col min="7" max="7" width="17.5546875" style="2" customWidth="1"/>
    <col min="8" max="8" width="16.6640625" style="2" customWidth="1"/>
    <col min="9" max="9" width="15" style="2" customWidth="1"/>
    <col min="10" max="10" width="9.109375" style="2"/>
    <col min="11" max="11" width="10.88671875" style="2" customWidth="1"/>
    <col min="12" max="12" width="13.5546875" style="2" customWidth="1"/>
    <col min="13" max="14" width="9.109375" style="2"/>
    <col min="15" max="15" width="14.88671875" style="2" customWidth="1"/>
    <col min="16" max="16384" width="9.109375" style="2"/>
  </cols>
  <sheetData>
    <row r="1" spans="1:10">
      <c r="A1" s="2" t="s">
        <v>57</v>
      </c>
      <c r="B1" s="2" t="s">
        <v>208</v>
      </c>
    </row>
    <row r="2" spans="1:10">
      <c r="A2" s="2" t="s">
        <v>58</v>
      </c>
      <c r="B2" s="5" t="s">
        <v>233</v>
      </c>
    </row>
    <row r="4" spans="1:10" ht="14.4" thickBot="1">
      <c r="A4" s="106" t="s">
        <v>176</v>
      </c>
      <c r="B4" s="10" t="s">
        <v>153</v>
      </c>
      <c r="C4" s="20"/>
    </row>
    <row r="5" spans="1:10">
      <c r="A5" s="105"/>
      <c r="B5" s="48"/>
      <c r="C5" s="51" t="s">
        <v>5</v>
      </c>
      <c r="D5" s="51" t="s">
        <v>6</v>
      </c>
      <c r="E5" s="52" t="s">
        <v>7</v>
      </c>
    </row>
    <row r="6" spans="1:10">
      <c r="A6" s="15">
        <v>1</v>
      </c>
      <c r="B6" s="4" t="s">
        <v>13</v>
      </c>
      <c r="C6" s="114">
        <v>1168627.368432</v>
      </c>
      <c r="D6" s="114">
        <v>669577.93499600003</v>
      </c>
      <c r="E6" s="121">
        <v>326908.97355600004</v>
      </c>
    </row>
    <row r="7" spans="1:10">
      <c r="A7" s="15">
        <v>2</v>
      </c>
      <c r="B7" s="19" t="s">
        <v>127</v>
      </c>
      <c r="C7" s="114">
        <v>516806.73</v>
      </c>
      <c r="D7" s="114">
        <v>411331.2</v>
      </c>
      <c r="E7" s="121">
        <v>165643</v>
      </c>
    </row>
    <row r="8" spans="1:10">
      <c r="A8" s="15">
        <v>3</v>
      </c>
      <c r="B8" s="4" t="s">
        <v>149</v>
      </c>
      <c r="C8" s="114">
        <v>10</v>
      </c>
      <c r="D8" s="114">
        <v>11</v>
      </c>
      <c r="E8" s="121">
        <v>6</v>
      </c>
    </row>
    <row r="9" spans="1:10" ht="14.4" thickBot="1">
      <c r="A9" s="49">
        <v>4</v>
      </c>
      <c r="B9" s="46" t="s">
        <v>116</v>
      </c>
      <c r="C9" s="122">
        <v>406014.78</v>
      </c>
      <c r="D9" s="122">
        <v>287531.68799999997</v>
      </c>
      <c r="E9" s="123">
        <v>154717</v>
      </c>
    </row>
    <row r="15" spans="1:10">
      <c r="H15" s="176"/>
      <c r="I15" s="176"/>
      <c r="J15" s="176"/>
    </row>
    <row r="16" spans="1:10">
      <c r="I16" s="176"/>
    </row>
    <row r="18" spans="13:15">
      <c r="M18" s="179"/>
      <c r="N18" s="179"/>
      <c r="O18" s="1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Normal="100" workbookViewId="0">
      <selection activeCell="B3" sqref="B3"/>
    </sheetView>
  </sheetViews>
  <sheetFormatPr defaultColWidth="9.109375" defaultRowHeight="13.8"/>
  <cols>
    <col min="1" max="1" width="10.5546875" style="2" bestFit="1" customWidth="1"/>
    <col min="2" max="2" width="52.5546875" style="2" customWidth="1"/>
    <col min="3" max="5" width="11.33203125" style="2" bestFit="1" customWidth="1"/>
    <col min="6" max="6" width="24.109375" style="2" customWidth="1"/>
    <col min="7" max="7" width="27.5546875" style="2" customWidth="1"/>
    <col min="8" max="16384" width="9.109375" style="2"/>
  </cols>
  <sheetData>
    <row r="1" spans="1:7">
      <c r="A1" s="2" t="s">
        <v>57</v>
      </c>
      <c r="B1" s="2" t="s">
        <v>208</v>
      </c>
    </row>
    <row r="2" spans="1:7">
      <c r="A2" s="2" t="s">
        <v>58</v>
      </c>
      <c r="B2" s="5" t="s">
        <v>233</v>
      </c>
    </row>
    <row r="4" spans="1:7" ht="14.4" thickBot="1">
      <c r="A4" s="106" t="s">
        <v>177</v>
      </c>
      <c r="B4" s="37" t="s">
        <v>128</v>
      </c>
    </row>
    <row r="5" spans="1:7">
      <c r="A5" s="61"/>
      <c r="B5" s="48"/>
      <c r="C5" s="48" t="s">
        <v>0</v>
      </c>
      <c r="D5" s="48" t="s">
        <v>1</v>
      </c>
      <c r="E5" s="48" t="s">
        <v>2</v>
      </c>
      <c r="F5" s="48" t="s">
        <v>3</v>
      </c>
      <c r="G5" s="18" t="s">
        <v>4</v>
      </c>
    </row>
    <row r="6" spans="1:7" s="6" customFormat="1" ht="82.8">
      <c r="A6" s="83"/>
      <c r="B6" s="16"/>
      <c r="C6" s="8" t="s">
        <v>5</v>
      </c>
      <c r="D6" s="8" t="s">
        <v>6</v>
      </c>
      <c r="E6" s="8" t="s">
        <v>7</v>
      </c>
      <c r="F6" s="53" t="s">
        <v>141</v>
      </c>
      <c r="G6" s="84" t="s">
        <v>142</v>
      </c>
    </row>
    <row r="7" spans="1:7">
      <c r="A7" s="62">
        <v>1</v>
      </c>
      <c r="B7" s="4" t="s">
        <v>59</v>
      </c>
      <c r="C7" s="114">
        <v>155204963.41000003</v>
      </c>
      <c r="D7" s="114">
        <v>147934696.68430001</v>
      </c>
      <c r="E7" s="114">
        <v>118484451</v>
      </c>
      <c r="F7" s="206"/>
      <c r="G7" s="207"/>
    </row>
    <row r="8" spans="1:7">
      <c r="A8" s="62">
        <v>2</v>
      </c>
      <c r="B8" s="38" t="s">
        <v>15</v>
      </c>
      <c r="C8" s="114">
        <v>73344037.089999735</v>
      </c>
      <c r="D8" s="114">
        <v>68839938.569999918</v>
      </c>
      <c r="E8" s="114">
        <v>52318846</v>
      </c>
      <c r="F8" s="208"/>
      <c r="G8" s="209"/>
    </row>
    <row r="9" spans="1:7">
      <c r="A9" s="62">
        <v>3</v>
      </c>
      <c r="B9" s="39" t="s">
        <v>150</v>
      </c>
      <c r="C9" s="114">
        <v>956.84000000002561</v>
      </c>
      <c r="D9" s="114">
        <v>13596.749999999993</v>
      </c>
      <c r="E9" s="114">
        <v>-17225</v>
      </c>
      <c r="F9" s="210"/>
      <c r="G9" s="211"/>
    </row>
    <row r="10" spans="1:7" ht="14.4" thickBot="1">
      <c r="A10" s="63">
        <v>4</v>
      </c>
      <c r="B10" s="64" t="s">
        <v>60</v>
      </c>
      <c r="C10" s="160">
        <f>C7+C8-C9</f>
        <v>228548043.65999976</v>
      </c>
      <c r="D10" s="160">
        <f t="shared" ref="D10:E10" si="0">D7+D8-D9</f>
        <v>216761038.50429994</v>
      </c>
      <c r="E10" s="160">
        <f t="shared" si="0"/>
        <v>170820522</v>
      </c>
      <c r="F10" s="124">
        <f>SUMIF(C10:E10, "&gt;=0",C10:E10)/3</f>
        <v>205376534.72143325</v>
      </c>
      <c r="G10" s="125">
        <f>F10*15%/8%</f>
        <v>385081002.60268736</v>
      </c>
    </row>
    <row r="11" spans="1:7">
      <c r="A11" s="13"/>
      <c r="F11" s="150"/>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zoomScaleNormal="100" workbookViewId="0">
      <selection activeCell="B3" sqref="B3"/>
    </sheetView>
  </sheetViews>
  <sheetFormatPr defaultColWidth="9.109375" defaultRowHeight="13.8"/>
  <cols>
    <col min="1" max="1" width="10.5546875" style="21" bestFit="1" customWidth="1"/>
    <col min="2" max="2" width="16.33203125" style="2" customWidth="1"/>
    <col min="3" max="3" width="42.88671875" style="2" customWidth="1"/>
    <col min="4" max="5" width="33.44140625" style="2" customWidth="1"/>
    <col min="6" max="6" width="38.88671875" style="2" customWidth="1"/>
    <col min="7" max="16384" width="9.109375" style="2"/>
  </cols>
  <sheetData>
    <row r="1" spans="1:9">
      <c r="A1" s="1" t="s">
        <v>57</v>
      </c>
      <c r="B1" s="2" t="s">
        <v>208</v>
      </c>
    </row>
    <row r="2" spans="1:9">
      <c r="A2" s="1" t="s">
        <v>58</v>
      </c>
      <c r="B2" s="5" t="s">
        <v>233</v>
      </c>
    </row>
    <row r="3" spans="1:9">
      <c r="A3" s="1"/>
    </row>
    <row r="4" spans="1:9" ht="14.4" thickBot="1">
      <c r="A4" s="106" t="s">
        <v>178</v>
      </c>
      <c r="B4" s="22" t="s">
        <v>193</v>
      </c>
      <c r="D4" s="7"/>
      <c r="E4" s="7"/>
      <c r="F4" s="7"/>
    </row>
    <row r="5" spans="1:9" ht="30.6" customHeight="1">
      <c r="A5" s="65"/>
      <c r="B5" s="66"/>
      <c r="C5" s="66"/>
      <c r="D5" s="74" t="s">
        <v>163</v>
      </c>
      <c r="E5" s="74" t="s">
        <v>164</v>
      </c>
      <c r="F5" s="75" t="s">
        <v>117</v>
      </c>
    </row>
    <row r="6" spans="1:9" ht="15" customHeight="1">
      <c r="A6" s="67">
        <v>1</v>
      </c>
      <c r="B6" s="212" t="s">
        <v>21</v>
      </c>
      <c r="C6" s="11" t="s">
        <v>18</v>
      </c>
      <c r="D6" s="132">
        <v>6</v>
      </c>
      <c r="E6" s="132">
        <v>6</v>
      </c>
      <c r="F6" s="133"/>
    </row>
    <row r="7" spans="1:9" ht="15" customHeight="1">
      <c r="A7" s="67">
        <v>2</v>
      </c>
      <c r="B7" s="212"/>
      <c r="C7" s="11" t="s">
        <v>123</v>
      </c>
      <c r="D7" s="126">
        <f>D8+D10+D12</f>
        <v>4820181</v>
      </c>
      <c r="E7" s="126">
        <f>E8+E10+E12</f>
        <v>500920</v>
      </c>
      <c r="F7" s="127">
        <f>F8+F10+F12</f>
        <v>0</v>
      </c>
    </row>
    <row r="8" spans="1:9" ht="15" customHeight="1">
      <c r="A8" s="67">
        <v>3</v>
      </c>
      <c r="B8" s="212"/>
      <c r="C8" s="23" t="s">
        <v>118</v>
      </c>
      <c r="D8" s="132">
        <v>4820181</v>
      </c>
      <c r="E8" s="132">
        <v>500920</v>
      </c>
      <c r="F8" s="133"/>
    </row>
    <row r="9" spans="1:9" ht="15" customHeight="1">
      <c r="A9" s="68">
        <v>4</v>
      </c>
      <c r="B9" s="212"/>
      <c r="C9" s="24" t="s">
        <v>19</v>
      </c>
      <c r="D9" s="132"/>
      <c r="E9" s="132"/>
      <c r="F9" s="133"/>
    </row>
    <row r="10" spans="1:9" ht="30" customHeight="1">
      <c r="A10" s="68">
        <v>5</v>
      </c>
      <c r="B10" s="212"/>
      <c r="C10" s="23" t="s">
        <v>20</v>
      </c>
      <c r="D10" s="132"/>
      <c r="E10" s="132"/>
      <c r="F10" s="133"/>
    </row>
    <row r="11" spans="1:9" ht="15" customHeight="1">
      <c r="A11" s="68">
        <v>6</v>
      </c>
      <c r="B11" s="212"/>
      <c r="C11" s="24" t="s">
        <v>19</v>
      </c>
      <c r="D11" s="132"/>
      <c r="E11" s="132"/>
      <c r="F11" s="133"/>
    </row>
    <row r="12" spans="1:9" ht="15" customHeight="1">
      <c r="A12" s="68">
        <v>7</v>
      </c>
      <c r="B12" s="212"/>
      <c r="C12" s="23" t="s">
        <v>152</v>
      </c>
      <c r="D12" s="132"/>
      <c r="E12" s="132"/>
      <c r="F12" s="133"/>
    </row>
    <row r="13" spans="1:9" ht="15" customHeight="1">
      <c r="A13" s="68">
        <v>8</v>
      </c>
      <c r="B13" s="212"/>
      <c r="C13" s="24" t="s">
        <v>19</v>
      </c>
      <c r="D13" s="132"/>
      <c r="E13" s="132"/>
      <c r="F13" s="133"/>
    </row>
    <row r="14" spans="1:9" ht="15" customHeight="1">
      <c r="A14" s="68">
        <v>9</v>
      </c>
      <c r="B14" s="212" t="s">
        <v>171</v>
      </c>
      <c r="C14" s="11" t="s">
        <v>18</v>
      </c>
      <c r="D14" s="134">
        <v>5</v>
      </c>
      <c r="E14" s="134"/>
      <c r="F14" s="135"/>
      <c r="I14" s="12"/>
    </row>
    <row r="15" spans="1:9" ht="15" customHeight="1">
      <c r="A15" s="68">
        <v>10</v>
      </c>
      <c r="B15" s="212"/>
      <c r="C15" s="11" t="s">
        <v>172</v>
      </c>
      <c r="D15" s="128">
        <f>D16+D18+D20</f>
        <v>1365317</v>
      </c>
      <c r="E15" s="128">
        <f>E16+E18+E20</f>
        <v>0</v>
      </c>
      <c r="F15" s="129">
        <f>F16+F18+F20</f>
        <v>0</v>
      </c>
    </row>
    <row r="16" spans="1:9" ht="15" customHeight="1">
      <c r="A16" s="68">
        <v>11</v>
      </c>
      <c r="B16" s="212"/>
      <c r="C16" s="23" t="s">
        <v>119</v>
      </c>
      <c r="D16" s="134"/>
      <c r="E16" s="134"/>
      <c r="F16" s="135"/>
    </row>
    <row r="17" spans="1:6" ht="15" customHeight="1">
      <c r="A17" s="68">
        <v>12</v>
      </c>
      <c r="B17" s="212"/>
      <c r="C17" s="24" t="s">
        <v>19</v>
      </c>
      <c r="D17" s="132"/>
      <c r="E17" s="132"/>
      <c r="F17" s="133"/>
    </row>
    <row r="18" spans="1:6" ht="30" customHeight="1">
      <c r="A18" s="68">
        <v>13</v>
      </c>
      <c r="B18" s="212"/>
      <c r="C18" s="23" t="s">
        <v>20</v>
      </c>
      <c r="D18" s="134">
        <v>1365317</v>
      </c>
      <c r="E18" s="134"/>
      <c r="F18" s="135"/>
    </row>
    <row r="19" spans="1:6" ht="15" customHeight="1">
      <c r="A19" s="68">
        <v>14</v>
      </c>
      <c r="B19" s="212"/>
      <c r="C19" s="24" t="s">
        <v>19</v>
      </c>
      <c r="D19" s="132">
        <v>879947</v>
      </c>
      <c r="E19" s="134"/>
      <c r="F19" s="135"/>
    </row>
    <row r="20" spans="1:6" ht="15" customHeight="1">
      <c r="A20" s="68">
        <v>15</v>
      </c>
      <c r="B20" s="212"/>
      <c r="C20" s="23" t="s">
        <v>152</v>
      </c>
      <c r="D20" s="134"/>
      <c r="E20" s="134"/>
      <c r="F20" s="135"/>
    </row>
    <row r="21" spans="1:6" ht="15" customHeight="1">
      <c r="A21" s="68">
        <v>16</v>
      </c>
      <c r="B21" s="212"/>
      <c r="C21" s="24" t="s">
        <v>19</v>
      </c>
      <c r="D21" s="134"/>
      <c r="E21" s="134"/>
      <c r="F21" s="135"/>
    </row>
    <row r="22" spans="1:6" ht="15" customHeight="1" thickBot="1">
      <c r="A22" s="69">
        <v>17</v>
      </c>
      <c r="B22" s="213" t="s">
        <v>122</v>
      </c>
      <c r="C22" s="213"/>
      <c r="D22" s="130">
        <f>D7+D15</f>
        <v>6185498</v>
      </c>
      <c r="E22" s="130">
        <f>E7+E15</f>
        <v>500920</v>
      </c>
      <c r="F22" s="131">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0"/>
  <sheetViews>
    <sheetView zoomScaleNormal="100" workbookViewId="0">
      <selection activeCell="B3" sqref="B3"/>
    </sheetView>
  </sheetViews>
  <sheetFormatPr defaultColWidth="9.109375" defaultRowHeight="13.8"/>
  <cols>
    <col min="1" max="1" width="35.109375" style="2" customWidth="1"/>
    <col min="2" max="2" width="45.88671875" style="2" customWidth="1"/>
    <col min="3" max="4" width="29.44140625" style="2" customWidth="1"/>
    <col min="5" max="5" width="28.44140625" style="2" customWidth="1"/>
    <col min="6" max="6" width="14" style="2" bestFit="1" customWidth="1"/>
    <col min="7" max="7" width="14.6640625" style="2" customWidth="1"/>
    <col min="8" max="8" width="26.44140625" style="2" customWidth="1"/>
    <col min="9" max="9" width="16.109375" style="2" bestFit="1" customWidth="1"/>
    <col min="10" max="10" width="14" style="2" bestFit="1" customWidth="1"/>
    <col min="11" max="11" width="14.6640625" style="2" customWidth="1"/>
    <col min="12" max="12" width="26.88671875" style="2" customWidth="1"/>
    <col min="13" max="16384" width="9.109375" style="2"/>
  </cols>
  <sheetData>
    <row r="1" spans="1:12">
      <c r="A1" s="2" t="s">
        <v>57</v>
      </c>
      <c r="B1" s="2" t="s">
        <v>208</v>
      </c>
    </row>
    <row r="2" spans="1:12">
      <c r="A2" s="2" t="s">
        <v>58</v>
      </c>
      <c r="B2" s="5" t="s">
        <v>233</v>
      </c>
      <c r="C2" s="25"/>
      <c r="D2" s="25"/>
      <c r="E2" s="25"/>
      <c r="F2" s="25"/>
      <c r="G2" s="25"/>
      <c r="H2" s="25"/>
      <c r="I2" s="25"/>
      <c r="J2" s="25"/>
      <c r="K2" s="25"/>
      <c r="L2" s="25"/>
    </row>
    <row r="3" spans="1:12">
      <c r="B3" s="25"/>
      <c r="C3" s="25"/>
      <c r="D3" s="25"/>
      <c r="E3" s="25"/>
      <c r="F3" s="25"/>
      <c r="G3" s="25"/>
      <c r="H3" s="25"/>
      <c r="I3" s="25"/>
      <c r="J3" s="25"/>
      <c r="K3" s="25"/>
      <c r="L3" s="25"/>
    </row>
    <row r="4" spans="1:12" ht="14.4" thickBot="1">
      <c r="A4" s="106" t="s">
        <v>179</v>
      </c>
      <c r="B4" s="25" t="s">
        <v>130</v>
      </c>
      <c r="C4" s="25"/>
      <c r="D4" s="25"/>
      <c r="E4" s="25"/>
      <c r="F4" s="25"/>
      <c r="G4" s="25"/>
      <c r="H4" s="25"/>
      <c r="I4" s="25"/>
      <c r="J4" s="25"/>
      <c r="K4" s="25"/>
      <c r="L4" s="25"/>
    </row>
    <row r="5" spans="1:12" ht="30">
      <c r="A5" s="17"/>
      <c r="B5" s="48"/>
      <c r="C5" s="87" t="s">
        <v>163</v>
      </c>
      <c r="D5" s="87" t="s">
        <v>164</v>
      </c>
      <c r="E5" s="88" t="s">
        <v>133</v>
      </c>
      <c r="F5" s="25"/>
      <c r="G5" s="25"/>
      <c r="H5" s="25"/>
      <c r="I5" s="25"/>
      <c r="J5" s="25"/>
      <c r="K5" s="25"/>
      <c r="L5" s="25"/>
    </row>
    <row r="6" spans="1:12">
      <c r="A6" s="214" t="s">
        <v>22</v>
      </c>
      <c r="B6" s="90" t="s">
        <v>18</v>
      </c>
      <c r="C6" s="114"/>
      <c r="D6" s="114"/>
      <c r="E6" s="121"/>
      <c r="F6" s="25"/>
      <c r="G6" s="25"/>
      <c r="H6" s="25"/>
      <c r="I6" s="25"/>
      <c r="J6" s="25"/>
      <c r="K6" s="25"/>
      <c r="L6" s="25"/>
    </row>
    <row r="7" spans="1:12" ht="15">
      <c r="A7" s="214"/>
      <c r="B7" s="89" t="s">
        <v>121</v>
      </c>
      <c r="C7" s="114"/>
      <c r="D7" s="114"/>
      <c r="E7" s="121"/>
      <c r="F7" s="25"/>
      <c r="G7" s="25"/>
      <c r="H7" s="25"/>
      <c r="I7" s="25"/>
      <c r="J7" s="25"/>
      <c r="K7" s="25"/>
      <c r="L7" s="25"/>
    </row>
    <row r="8" spans="1:12" ht="15">
      <c r="A8" s="214" t="s">
        <v>76</v>
      </c>
      <c r="B8" s="89" t="s">
        <v>18</v>
      </c>
      <c r="C8" s="114"/>
      <c r="D8" s="114">
        <v>1</v>
      </c>
      <c r="E8" s="121"/>
      <c r="F8" s="25"/>
      <c r="G8" s="25"/>
      <c r="H8" s="25"/>
      <c r="I8" s="25"/>
      <c r="J8" s="25"/>
      <c r="K8" s="25"/>
      <c r="L8" s="25"/>
    </row>
    <row r="9" spans="1:12" ht="15">
      <c r="A9" s="214"/>
      <c r="B9" s="89" t="s">
        <v>16</v>
      </c>
      <c r="C9" s="136">
        <f>C10+C11+C12+C13</f>
        <v>0</v>
      </c>
      <c r="D9" s="136">
        <f>D10+D11+D12+D13</f>
        <v>46062.41</v>
      </c>
      <c r="E9" s="136">
        <f>E10+E11+E12+E13</f>
        <v>0</v>
      </c>
      <c r="F9" s="25"/>
      <c r="G9" s="25"/>
      <c r="H9" s="25"/>
      <c r="I9" s="25"/>
      <c r="J9" s="25"/>
      <c r="K9" s="25"/>
      <c r="L9" s="25"/>
    </row>
    <row r="10" spans="1:12" ht="15">
      <c r="A10" s="214"/>
      <c r="B10" s="91" t="s">
        <v>23</v>
      </c>
      <c r="C10" s="114"/>
      <c r="D10">
        <v>46062.41</v>
      </c>
      <c r="E10" s="121"/>
      <c r="F10" s="25"/>
      <c r="G10" s="25"/>
      <c r="H10" s="25"/>
      <c r="I10" s="25"/>
      <c r="J10" s="25"/>
      <c r="K10" s="25"/>
      <c r="L10" s="25"/>
    </row>
    <row r="11" spans="1:12" ht="15">
      <c r="A11" s="214"/>
      <c r="B11" s="91" t="s">
        <v>158</v>
      </c>
      <c r="C11" s="114"/>
      <c r="D11" s="114"/>
      <c r="E11" s="121"/>
      <c r="F11" s="25"/>
      <c r="G11" s="25"/>
      <c r="H11" s="25"/>
      <c r="I11" s="25"/>
      <c r="J11" s="25"/>
      <c r="K11" s="25"/>
      <c r="L11" s="25"/>
    </row>
    <row r="12" spans="1:12" ht="30">
      <c r="A12" s="214"/>
      <c r="B12" s="91" t="s">
        <v>159</v>
      </c>
      <c r="C12" s="114"/>
      <c r="D12" s="114"/>
      <c r="E12" s="121"/>
      <c r="F12" s="25"/>
      <c r="G12" s="25"/>
      <c r="H12" s="25"/>
      <c r="I12" s="25"/>
      <c r="J12" s="25"/>
      <c r="K12" s="25"/>
      <c r="L12" s="25"/>
    </row>
    <row r="13" spans="1:12" ht="15">
      <c r="A13" s="214"/>
      <c r="B13" s="91" t="s">
        <v>160</v>
      </c>
      <c r="C13" s="114"/>
      <c r="D13" s="114"/>
      <c r="E13" s="121"/>
      <c r="F13" s="25"/>
      <c r="G13" s="25"/>
      <c r="H13" s="25"/>
      <c r="I13" s="25"/>
      <c r="J13" s="25"/>
      <c r="K13" s="25"/>
      <c r="L13" s="25"/>
    </row>
    <row r="14" spans="1:12" ht="15">
      <c r="A14" s="214" t="s">
        <v>162</v>
      </c>
      <c r="B14" s="89" t="s">
        <v>18</v>
      </c>
      <c r="C14" s="114"/>
      <c r="D14" s="114"/>
      <c r="E14" s="121"/>
      <c r="F14" s="25"/>
      <c r="G14" s="25"/>
      <c r="H14" s="25"/>
      <c r="I14" s="25"/>
      <c r="J14" s="25"/>
      <c r="K14" s="25"/>
      <c r="L14" s="25"/>
    </row>
    <row r="15" spans="1:12" ht="15">
      <c r="A15" s="214"/>
      <c r="B15" s="89" t="s">
        <v>16</v>
      </c>
      <c r="C15" s="136">
        <f>C16+C17+C18+C19</f>
        <v>0</v>
      </c>
      <c r="D15" s="136">
        <f>D16+D17+D18+D19</f>
        <v>0</v>
      </c>
      <c r="E15" s="136">
        <f>E16+E17+E18+E19</f>
        <v>0</v>
      </c>
      <c r="F15" s="25"/>
      <c r="G15" s="25"/>
      <c r="H15" s="25"/>
      <c r="I15" s="25"/>
      <c r="J15" s="25"/>
      <c r="K15" s="25"/>
      <c r="L15" s="25"/>
    </row>
    <row r="16" spans="1:12" ht="15">
      <c r="A16" s="214"/>
      <c r="B16" s="91" t="s">
        <v>23</v>
      </c>
      <c r="C16" s="114"/>
      <c r="D16" s="114"/>
      <c r="E16" s="121"/>
      <c r="F16" s="25"/>
      <c r="G16" s="25"/>
      <c r="H16" s="25"/>
      <c r="I16" s="25"/>
      <c r="J16" s="25"/>
      <c r="K16" s="25"/>
      <c r="L16" s="25"/>
    </row>
    <row r="17" spans="1:12" ht="15">
      <c r="A17" s="215"/>
      <c r="B17" s="95" t="s">
        <v>158</v>
      </c>
      <c r="C17" s="137"/>
      <c r="D17" s="137"/>
      <c r="E17" s="138"/>
      <c r="F17" s="25"/>
      <c r="G17" s="25"/>
      <c r="H17" s="25"/>
      <c r="I17" s="25"/>
      <c r="J17" s="25"/>
      <c r="K17" s="25"/>
      <c r="L17" s="25"/>
    </row>
    <row r="18" spans="1:12" ht="30">
      <c r="A18" s="215"/>
      <c r="B18" s="95" t="s">
        <v>159</v>
      </c>
      <c r="C18" s="137"/>
      <c r="D18" s="137"/>
      <c r="E18" s="138"/>
      <c r="F18" s="25"/>
      <c r="G18" s="25"/>
      <c r="H18" s="25"/>
      <c r="I18" s="25"/>
      <c r="J18" s="25"/>
      <c r="K18" s="25"/>
      <c r="L18" s="25"/>
    </row>
    <row r="19" spans="1:12" ht="15.6" thickBot="1">
      <c r="A19" s="216"/>
      <c r="B19" s="92" t="s">
        <v>160</v>
      </c>
      <c r="C19" s="122"/>
      <c r="D19" s="122"/>
      <c r="E19" s="123"/>
      <c r="F19" s="25"/>
      <c r="G19" s="25"/>
      <c r="H19" s="25"/>
      <c r="I19" s="25"/>
      <c r="J19" s="25"/>
      <c r="K19" s="25"/>
      <c r="L19" s="25"/>
    </row>
    <row r="20" spans="1:12">
      <c r="A20" s="25"/>
      <c r="B20" s="25"/>
      <c r="C20" s="25"/>
      <c r="D20" s="25"/>
      <c r="E20" s="25"/>
      <c r="F20" s="25"/>
      <c r="G20" s="25"/>
      <c r="H20" s="25"/>
      <c r="I20" s="25"/>
      <c r="J20" s="25"/>
      <c r="K20" s="25"/>
      <c r="L20" s="25"/>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3" sqref="B3"/>
    </sheetView>
  </sheetViews>
  <sheetFormatPr defaultColWidth="9.109375" defaultRowHeight="13.8"/>
  <cols>
    <col min="1" max="1" width="10.5546875" style="2" bestFit="1" customWidth="1"/>
    <col min="2" max="2" width="54.6640625" style="2" customWidth="1"/>
    <col min="3" max="3" width="26.6640625" style="2" customWidth="1"/>
    <col min="4" max="4" width="32.88671875" style="2" customWidth="1"/>
    <col min="5" max="5" width="26.6640625" style="2" customWidth="1"/>
    <col min="6" max="6" width="25.5546875" style="2" customWidth="1"/>
    <col min="7" max="7" width="28.109375" style="2" customWidth="1"/>
    <col min="8" max="16384" width="9.109375" style="2"/>
  </cols>
  <sheetData>
    <row r="1" spans="1:7">
      <c r="A1" s="2" t="s">
        <v>57</v>
      </c>
      <c r="B1" s="2" t="s">
        <v>208</v>
      </c>
    </row>
    <row r="2" spans="1:7">
      <c r="A2" s="2" t="s">
        <v>58</v>
      </c>
      <c r="B2" s="5" t="s">
        <v>233</v>
      </c>
    </row>
    <row r="3" spans="1:7">
      <c r="B3" s="9"/>
    </row>
    <row r="4" spans="1:7" ht="14.4" thickBot="1">
      <c r="A4" s="106" t="s">
        <v>180</v>
      </c>
      <c r="B4" s="73" t="s">
        <v>132</v>
      </c>
    </row>
    <row r="5" spans="1:7" s="9" customFormat="1" ht="15">
      <c r="A5" s="70"/>
      <c r="B5" s="50"/>
      <c r="C5" s="71" t="s">
        <v>0</v>
      </c>
      <c r="D5" s="30" t="s">
        <v>1</v>
      </c>
      <c r="E5" s="30" t="s">
        <v>2</v>
      </c>
      <c r="F5" s="30" t="s">
        <v>3</v>
      </c>
      <c r="G5" s="29" t="s">
        <v>4</v>
      </c>
    </row>
    <row r="6" spans="1:7" ht="90">
      <c r="A6" s="72"/>
      <c r="B6" s="26"/>
      <c r="C6" s="93" t="s">
        <v>189</v>
      </c>
      <c r="D6" s="86" t="s">
        <v>190</v>
      </c>
      <c r="E6" s="86" t="s">
        <v>192</v>
      </c>
      <c r="F6" s="86" t="s">
        <v>191</v>
      </c>
      <c r="G6" s="94" t="s">
        <v>26</v>
      </c>
    </row>
    <row r="7" spans="1:7" ht="15">
      <c r="A7" s="72">
        <v>1</v>
      </c>
      <c r="B7" s="96" t="s">
        <v>163</v>
      </c>
      <c r="C7" s="139">
        <f>SUM(C8:C11)</f>
        <v>0</v>
      </c>
      <c r="D7" s="139">
        <f t="shared" ref="D7:G7" si="0">SUM(D8:D11)</f>
        <v>0</v>
      </c>
      <c r="E7" s="139">
        <f t="shared" si="0"/>
        <v>0</v>
      </c>
      <c r="F7" s="139">
        <f t="shared" si="0"/>
        <v>0</v>
      </c>
      <c r="G7" s="139">
        <f t="shared" si="0"/>
        <v>0</v>
      </c>
    </row>
    <row r="8" spans="1:7" ht="15">
      <c r="A8" s="72">
        <v>2</v>
      </c>
      <c r="B8" s="27" t="s">
        <v>24</v>
      </c>
      <c r="C8" s="142"/>
      <c r="D8" s="143"/>
      <c r="E8" s="143"/>
      <c r="F8" s="143"/>
      <c r="G8" s="144"/>
    </row>
    <row r="9" spans="1:7" ht="15">
      <c r="A9" s="72">
        <v>3</v>
      </c>
      <c r="B9" s="27" t="s">
        <v>25</v>
      </c>
      <c r="C9" s="142"/>
      <c r="D9" s="143"/>
      <c r="E9" s="143"/>
      <c r="F9" s="143"/>
      <c r="G9" s="144"/>
    </row>
    <row r="10" spans="1:7" ht="30">
      <c r="A10" s="72">
        <v>4</v>
      </c>
      <c r="B10" s="28" t="s">
        <v>156</v>
      </c>
      <c r="C10" s="142"/>
      <c r="D10" s="143"/>
      <c r="E10" s="143"/>
      <c r="F10" s="143"/>
      <c r="G10" s="144"/>
    </row>
    <row r="11" spans="1:7" ht="15">
      <c r="A11" s="72">
        <v>5</v>
      </c>
      <c r="B11" s="27" t="s">
        <v>157</v>
      </c>
      <c r="C11" s="142"/>
      <c r="D11" s="143"/>
      <c r="E11" s="143"/>
      <c r="F11" s="143"/>
      <c r="G11" s="144"/>
    </row>
    <row r="12" spans="1:7" ht="15">
      <c r="A12" s="72">
        <v>6</v>
      </c>
      <c r="B12" s="11" t="s">
        <v>164</v>
      </c>
      <c r="C12" s="126">
        <f>SUM(C13:C16)</f>
        <v>879947</v>
      </c>
      <c r="D12" s="126">
        <f>SUM(D13:D16)</f>
        <v>0</v>
      </c>
      <c r="E12" s="126">
        <f>SUM(E13:E16)</f>
        <v>0</v>
      </c>
      <c r="F12" s="126">
        <f>SUM(F13:F16)</f>
        <v>0</v>
      </c>
      <c r="G12" s="127">
        <f>SUM(G13:G16)</f>
        <v>14462.583487150312</v>
      </c>
    </row>
    <row r="13" spans="1:7" ht="15">
      <c r="A13" s="72">
        <v>7</v>
      </c>
      <c r="B13" s="27" t="s">
        <v>24</v>
      </c>
      <c r="C13" s="132"/>
      <c r="D13" s="132"/>
      <c r="E13" s="132"/>
      <c r="F13" s="132"/>
      <c r="G13" s="133"/>
    </row>
    <row r="14" spans="1:7" ht="15">
      <c r="A14" s="72">
        <v>8</v>
      </c>
      <c r="B14" s="27" t="s">
        <v>25</v>
      </c>
      <c r="C14" s="132">
        <v>879947</v>
      </c>
      <c r="D14" s="132"/>
      <c r="E14" s="132"/>
      <c r="F14" s="132"/>
      <c r="G14" s="133">
        <v>14462.583487150312</v>
      </c>
    </row>
    <row r="15" spans="1:7" ht="30">
      <c r="A15" s="72">
        <v>9</v>
      </c>
      <c r="B15" s="28" t="s">
        <v>156</v>
      </c>
      <c r="C15" s="132"/>
      <c r="D15" s="132"/>
      <c r="E15" s="132"/>
      <c r="F15" s="132"/>
      <c r="G15" s="133"/>
    </row>
    <row r="16" spans="1:7" ht="15">
      <c r="A16" s="72">
        <v>10</v>
      </c>
      <c r="B16" s="27" t="s">
        <v>157</v>
      </c>
      <c r="C16" s="132"/>
      <c r="D16" s="132"/>
      <c r="E16" s="132"/>
      <c r="F16" s="132"/>
      <c r="G16" s="133"/>
    </row>
    <row r="17" spans="1:7" ht="15">
      <c r="A17" s="72">
        <v>11</v>
      </c>
      <c r="B17" s="11" t="s">
        <v>114</v>
      </c>
      <c r="C17" s="126">
        <f>SUM(C18:C21)</f>
        <v>0</v>
      </c>
      <c r="D17" s="126">
        <f>SUM(D18:D21)</f>
        <v>0</v>
      </c>
      <c r="E17" s="126">
        <f>SUM(E18:E21)</f>
        <v>0</v>
      </c>
      <c r="F17" s="126">
        <f>SUM(F18:F21)</f>
        <v>0</v>
      </c>
      <c r="G17" s="127">
        <f>SUM(G18:G21)</f>
        <v>0</v>
      </c>
    </row>
    <row r="18" spans="1:7" ht="15">
      <c r="A18" s="72">
        <v>12</v>
      </c>
      <c r="B18" s="27" t="s">
        <v>24</v>
      </c>
      <c r="C18" s="132"/>
      <c r="D18" s="132"/>
      <c r="E18" s="132" t="s">
        <v>12</v>
      </c>
      <c r="F18" s="132"/>
      <c r="G18" s="133"/>
    </row>
    <row r="19" spans="1:7" ht="15">
      <c r="A19" s="72">
        <v>13</v>
      </c>
      <c r="B19" s="27" t="s">
        <v>25</v>
      </c>
      <c r="C19" s="132"/>
      <c r="D19" s="132"/>
      <c r="E19" s="132"/>
      <c r="F19" s="132"/>
      <c r="G19" s="133"/>
    </row>
    <row r="20" spans="1:7" ht="30">
      <c r="A20" s="72">
        <v>14</v>
      </c>
      <c r="B20" s="28" t="s">
        <v>156</v>
      </c>
      <c r="C20" s="132"/>
      <c r="D20" s="132"/>
      <c r="E20" s="132"/>
      <c r="F20" s="132"/>
      <c r="G20" s="133"/>
    </row>
    <row r="21" spans="1:7" ht="15">
      <c r="A21" s="72">
        <v>15</v>
      </c>
      <c r="B21" s="27" t="s">
        <v>157</v>
      </c>
      <c r="C21" s="132"/>
      <c r="D21" s="132"/>
      <c r="E21" s="132"/>
      <c r="F21" s="132"/>
      <c r="G21" s="133"/>
    </row>
    <row r="22" spans="1:7" ht="15.6" thickBot="1">
      <c r="A22" s="72">
        <v>16</v>
      </c>
      <c r="B22" s="44" t="s">
        <v>10</v>
      </c>
      <c r="C22" s="140">
        <f>C12+C17</f>
        <v>879947</v>
      </c>
      <c r="D22" s="140">
        <f>D12+D17</f>
        <v>0</v>
      </c>
      <c r="E22" s="140">
        <f>E12+E17</f>
        <v>0</v>
      </c>
      <c r="F22" s="140">
        <f>F12+F17</f>
        <v>0</v>
      </c>
      <c r="G22" s="141">
        <f>G12+G17</f>
        <v>14462.583487150312</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B3" sqref="B3"/>
    </sheetView>
  </sheetViews>
  <sheetFormatPr defaultColWidth="9.109375" defaultRowHeight="13.8"/>
  <cols>
    <col min="1" max="1" width="10.5546875" style="2" bestFit="1" customWidth="1"/>
    <col min="2" max="2" width="89.109375" style="2" bestFit="1" customWidth="1"/>
    <col min="3" max="3" width="15.109375" style="13" customWidth="1"/>
    <col min="4" max="5" width="13.6640625" style="13" customWidth="1"/>
    <col min="6" max="6" width="16.33203125" style="13" customWidth="1"/>
    <col min="7" max="8" width="13.6640625" style="13" customWidth="1"/>
    <col min="9" max="9" width="17.5546875" style="13" customWidth="1"/>
    <col min="10" max="10" width="14.5546875" style="13" customWidth="1"/>
    <col min="11" max="12" width="13.6640625" style="13" customWidth="1"/>
    <col min="13" max="13" width="15" style="13" customWidth="1"/>
    <col min="14" max="15" width="13.6640625" style="13" customWidth="1"/>
    <col min="16" max="17" width="15.6640625" style="13" customWidth="1"/>
    <col min="18" max="18" width="9.109375" style="13"/>
    <col min="19" max="16384" width="9.109375" style="2"/>
  </cols>
  <sheetData>
    <row r="1" spans="1:15">
      <c r="A1" s="2" t="s">
        <v>57</v>
      </c>
      <c r="B1" s="2" t="s">
        <v>208</v>
      </c>
    </row>
    <row r="2" spans="1:15">
      <c r="A2" s="2" t="s">
        <v>58</v>
      </c>
      <c r="B2" s="5" t="s">
        <v>233</v>
      </c>
    </row>
    <row r="4" spans="1:15" ht="14.4" thickBot="1">
      <c r="A4" s="106" t="s">
        <v>181</v>
      </c>
      <c r="B4" s="41" t="s">
        <v>197</v>
      </c>
    </row>
    <row r="5" spans="1:15">
      <c r="A5" s="43"/>
      <c r="B5" s="45"/>
      <c r="C5" s="33" t="s">
        <v>0</v>
      </c>
      <c r="D5" s="33" t="s">
        <v>1</v>
      </c>
      <c r="E5" s="33" t="s">
        <v>2</v>
      </c>
      <c r="F5" s="33" t="s">
        <v>3</v>
      </c>
      <c r="G5" s="33" t="s">
        <v>4</v>
      </c>
      <c r="H5" s="33" t="s">
        <v>8</v>
      </c>
      <c r="I5" s="33" t="s">
        <v>100</v>
      </c>
      <c r="J5" s="33" t="s">
        <v>101</v>
      </c>
      <c r="K5" s="33" t="s">
        <v>102</v>
      </c>
      <c r="L5" s="33" t="s">
        <v>103</v>
      </c>
      <c r="M5" s="33" t="s">
        <v>104</v>
      </c>
      <c r="N5" s="33" t="s">
        <v>105</v>
      </c>
      <c r="O5" s="34" t="s">
        <v>108</v>
      </c>
    </row>
    <row r="6" spans="1:15">
      <c r="A6" s="15"/>
      <c r="B6" s="4"/>
      <c r="C6" s="186" t="s">
        <v>65</v>
      </c>
      <c r="D6" s="186"/>
      <c r="E6" s="186"/>
      <c r="F6" s="217" t="s">
        <v>66</v>
      </c>
      <c r="G6" s="217"/>
      <c r="H6" s="217"/>
      <c r="I6" s="217"/>
      <c r="J6" s="217"/>
      <c r="K6" s="217"/>
      <c r="L6" s="217"/>
      <c r="M6" s="217" t="s">
        <v>67</v>
      </c>
      <c r="N6" s="217"/>
      <c r="O6" s="203"/>
    </row>
    <row r="7" spans="1:15" ht="15" customHeight="1">
      <c r="A7" s="15"/>
      <c r="B7" s="4"/>
      <c r="C7" s="217" t="s">
        <v>68</v>
      </c>
      <c r="D7" s="217" t="s">
        <v>69</v>
      </c>
      <c r="E7" s="217" t="s">
        <v>106</v>
      </c>
      <c r="F7" s="217" t="s">
        <v>70</v>
      </c>
      <c r="G7" s="217"/>
      <c r="H7" s="217" t="s">
        <v>71</v>
      </c>
      <c r="I7" s="217" t="s">
        <v>72</v>
      </c>
      <c r="J7" s="217"/>
      <c r="K7" s="218" t="s">
        <v>11</v>
      </c>
      <c r="L7" s="218"/>
      <c r="M7" s="186" t="s">
        <v>107</v>
      </c>
      <c r="N7" s="186" t="s">
        <v>112</v>
      </c>
      <c r="O7" s="203" t="s">
        <v>113</v>
      </c>
    </row>
    <row r="8" spans="1:15" ht="27.6">
      <c r="A8" s="15"/>
      <c r="B8" s="4"/>
      <c r="C8" s="217"/>
      <c r="D8" s="217"/>
      <c r="E8" s="217"/>
      <c r="F8" s="8" t="s">
        <v>19</v>
      </c>
      <c r="G8" s="8" t="s">
        <v>73</v>
      </c>
      <c r="H8" s="217"/>
      <c r="I8" s="8" t="s">
        <v>110</v>
      </c>
      <c r="J8" s="8" t="s">
        <v>111</v>
      </c>
      <c r="K8" s="149" t="s">
        <v>74</v>
      </c>
      <c r="L8" s="149" t="s">
        <v>75</v>
      </c>
      <c r="M8" s="186"/>
      <c r="N8" s="186"/>
      <c r="O8" s="203"/>
    </row>
    <row r="9" spans="1:15">
      <c r="A9" s="47"/>
      <c r="B9" s="42" t="s">
        <v>17</v>
      </c>
      <c r="C9" s="151"/>
      <c r="D9" s="151"/>
      <c r="E9" s="151"/>
      <c r="F9" s="151"/>
      <c r="G9" s="151"/>
      <c r="H9" s="151"/>
      <c r="I9" s="151"/>
      <c r="J9" s="151"/>
      <c r="K9" s="151"/>
      <c r="L9" s="151"/>
      <c r="M9" s="151"/>
      <c r="N9" s="151"/>
      <c r="O9" s="152"/>
    </row>
    <row r="10" spans="1:15">
      <c r="A10" s="15">
        <v>1</v>
      </c>
      <c r="B10" s="40" t="s">
        <v>98</v>
      </c>
      <c r="C10" s="145">
        <f>SUM(C11:C17)</f>
        <v>921</v>
      </c>
      <c r="D10" s="145">
        <f>SUM(D11:D17)</f>
        <v>238</v>
      </c>
      <c r="E10" s="145">
        <f>SUM(E11:E17)</f>
        <v>1159</v>
      </c>
      <c r="F10" s="146">
        <f t="shared" ref="F10:O10" si="0">SUM(F11:F17)</f>
        <v>2670</v>
      </c>
      <c r="G10" s="146">
        <f t="shared" si="0"/>
        <v>1004</v>
      </c>
      <c r="H10" s="145">
        <f t="shared" si="0"/>
        <v>305</v>
      </c>
      <c r="I10" s="145">
        <f t="shared" si="0"/>
        <v>0</v>
      </c>
      <c r="J10" s="145">
        <f t="shared" si="0"/>
        <v>0</v>
      </c>
      <c r="K10" s="145">
        <f t="shared" si="0"/>
        <v>0</v>
      </c>
      <c r="L10" s="145">
        <f t="shared" si="0"/>
        <v>0</v>
      </c>
      <c r="M10" s="146">
        <f>SUM(M11:M17)</f>
        <v>3286</v>
      </c>
      <c r="N10" s="146">
        <f t="shared" si="0"/>
        <v>1547</v>
      </c>
      <c r="O10" s="147">
        <f t="shared" si="0"/>
        <v>4833</v>
      </c>
    </row>
    <row r="11" spans="1:15">
      <c r="A11" s="15">
        <v>1.1000000000000001</v>
      </c>
      <c r="B11" s="4" t="s">
        <v>252</v>
      </c>
      <c r="C11" s="113">
        <v>503</v>
      </c>
      <c r="D11" s="113">
        <v>130</v>
      </c>
      <c r="E11" s="145">
        <f>C11+D11</f>
        <v>633</v>
      </c>
      <c r="F11" s="113">
        <v>1335</v>
      </c>
      <c r="G11" s="113">
        <v>514</v>
      </c>
      <c r="H11" s="113">
        <v>135</v>
      </c>
      <c r="I11" s="113"/>
      <c r="J11" s="113"/>
      <c r="K11" s="148"/>
      <c r="L11" s="148"/>
      <c r="M11" s="145">
        <f>C11+F11-H11-I11</f>
        <v>1703</v>
      </c>
      <c r="N11" s="145">
        <f>D11+G11+H11-J11+K11-L11</f>
        <v>779</v>
      </c>
      <c r="O11" s="147">
        <f t="shared" ref="O11:O17" si="1">M11+N11</f>
        <v>2482</v>
      </c>
    </row>
    <row r="12" spans="1:15">
      <c r="A12" s="15">
        <v>1.2</v>
      </c>
      <c r="B12" s="4" t="s">
        <v>253</v>
      </c>
      <c r="C12" s="113">
        <v>85</v>
      </c>
      <c r="D12" s="113">
        <v>22</v>
      </c>
      <c r="E12" s="145">
        <f t="shared" ref="E12:E17" si="2">C12+D12</f>
        <v>107</v>
      </c>
      <c r="F12" s="113">
        <v>316</v>
      </c>
      <c r="G12" s="113">
        <v>112</v>
      </c>
      <c r="H12" s="113">
        <v>46</v>
      </c>
      <c r="I12" s="113"/>
      <c r="J12" s="113"/>
      <c r="K12" s="148"/>
      <c r="L12" s="148"/>
      <c r="M12" s="145">
        <f t="shared" ref="M12:M15" si="3">C12+F12-H12-I12</f>
        <v>355</v>
      </c>
      <c r="N12" s="145">
        <f t="shared" ref="N12:N17" si="4">D12+G12+H12-J12+K12-L12</f>
        <v>180</v>
      </c>
      <c r="O12" s="147">
        <f t="shared" si="1"/>
        <v>535</v>
      </c>
    </row>
    <row r="13" spans="1:15">
      <c r="A13" s="15">
        <v>1.3</v>
      </c>
      <c r="B13" s="4" t="s">
        <v>254</v>
      </c>
      <c r="C13" s="113">
        <v>124</v>
      </c>
      <c r="D13" s="113">
        <v>32</v>
      </c>
      <c r="E13" s="145">
        <f t="shared" si="2"/>
        <v>156</v>
      </c>
      <c r="F13" s="113">
        <v>395</v>
      </c>
      <c r="G13" s="113">
        <v>145</v>
      </c>
      <c r="H13" s="113">
        <v>51</v>
      </c>
      <c r="I13" s="113"/>
      <c r="J13" s="113"/>
      <c r="K13" s="148"/>
      <c r="L13" s="148"/>
      <c r="M13" s="145">
        <f t="shared" si="3"/>
        <v>468</v>
      </c>
      <c r="N13" s="145">
        <f t="shared" si="4"/>
        <v>228</v>
      </c>
      <c r="O13" s="147">
        <f t="shared" si="1"/>
        <v>696</v>
      </c>
    </row>
    <row r="14" spans="1:15">
      <c r="A14" s="15">
        <v>1.4</v>
      </c>
      <c r="B14" s="4" t="s">
        <v>255</v>
      </c>
      <c r="C14" s="113">
        <v>85</v>
      </c>
      <c r="D14" s="113">
        <v>22</v>
      </c>
      <c r="E14" s="145">
        <f t="shared" si="2"/>
        <v>107</v>
      </c>
      <c r="F14" s="113">
        <v>272</v>
      </c>
      <c r="G14" s="113">
        <v>100</v>
      </c>
      <c r="H14" s="113">
        <v>34</v>
      </c>
      <c r="I14" s="113"/>
      <c r="J14" s="113"/>
      <c r="K14" s="148"/>
      <c r="L14" s="148"/>
      <c r="M14" s="145">
        <f t="shared" si="3"/>
        <v>323</v>
      </c>
      <c r="N14" s="145">
        <f t="shared" si="4"/>
        <v>156</v>
      </c>
      <c r="O14" s="147">
        <f t="shared" si="1"/>
        <v>479</v>
      </c>
    </row>
    <row r="15" spans="1:15">
      <c r="A15" s="15">
        <v>1.5</v>
      </c>
      <c r="B15" s="4" t="s">
        <v>256</v>
      </c>
      <c r="C15" s="113">
        <v>124</v>
      </c>
      <c r="D15" s="113">
        <v>32</v>
      </c>
      <c r="E15" s="145">
        <f t="shared" si="2"/>
        <v>156</v>
      </c>
      <c r="F15" s="113">
        <v>352</v>
      </c>
      <c r="G15" s="113">
        <v>133</v>
      </c>
      <c r="H15" s="113">
        <v>39</v>
      </c>
      <c r="I15" s="113"/>
      <c r="J15" s="113"/>
      <c r="K15" s="148"/>
      <c r="L15" s="148"/>
      <c r="M15" s="145">
        <f t="shared" si="3"/>
        <v>437</v>
      </c>
      <c r="N15" s="145">
        <f t="shared" si="4"/>
        <v>204</v>
      </c>
      <c r="O15" s="147">
        <f t="shared" si="1"/>
        <v>641</v>
      </c>
    </row>
    <row r="16" spans="1:15">
      <c r="A16" s="15">
        <v>1.6</v>
      </c>
      <c r="B16" s="4"/>
      <c r="C16" s="113"/>
      <c r="D16" s="113"/>
      <c r="E16" s="145">
        <f t="shared" si="2"/>
        <v>0</v>
      </c>
      <c r="F16" s="113"/>
      <c r="G16" s="113"/>
      <c r="H16" s="113"/>
      <c r="I16" s="113"/>
      <c r="J16" s="113"/>
      <c r="K16" s="148"/>
      <c r="L16" s="148"/>
      <c r="M16" s="145">
        <f>C16+F16-H16-I16</f>
        <v>0</v>
      </c>
      <c r="N16" s="145">
        <f t="shared" si="4"/>
        <v>0</v>
      </c>
      <c r="O16" s="147">
        <f t="shared" si="1"/>
        <v>0</v>
      </c>
    </row>
    <row r="17" spans="1:15">
      <c r="A17" s="15" t="s">
        <v>99</v>
      </c>
      <c r="B17" s="4"/>
      <c r="C17" s="113"/>
      <c r="D17" s="113"/>
      <c r="E17" s="145">
        <f t="shared" si="2"/>
        <v>0</v>
      </c>
      <c r="F17" s="113"/>
      <c r="G17" s="113"/>
      <c r="H17" s="113"/>
      <c r="I17" s="113"/>
      <c r="J17" s="113"/>
      <c r="K17" s="148"/>
      <c r="L17" s="148"/>
      <c r="M17" s="145">
        <f>C17+F17-H17-I17</f>
        <v>0</v>
      </c>
      <c r="N17" s="145">
        <f t="shared" si="4"/>
        <v>0</v>
      </c>
      <c r="O17" s="147">
        <f t="shared" si="1"/>
        <v>0</v>
      </c>
    </row>
    <row r="18" spans="1:15">
      <c r="A18" s="47"/>
      <c r="B18" s="2" t="s">
        <v>114</v>
      </c>
      <c r="C18" s="151"/>
      <c r="D18" s="151"/>
      <c r="E18" s="151"/>
      <c r="F18" s="151"/>
      <c r="G18" s="151"/>
      <c r="H18" s="151"/>
      <c r="I18" s="151"/>
      <c r="J18" s="151"/>
      <c r="K18" s="151"/>
      <c r="L18" s="151"/>
      <c r="M18" s="151"/>
      <c r="N18" s="151"/>
      <c r="O18" s="152"/>
    </row>
    <row r="19" spans="1:15" ht="11.25" customHeight="1" thickBot="1">
      <c r="A19" s="49">
        <v>2</v>
      </c>
      <c r="B19" s="153" t="s">
        <v>98</v>
      </c>
      <c r="C19" s="154"/>
      <c r="D19" s="154"/>
      <c r="E19" s="154"/>
      <c r="F19" s="154"/>
      <c r="G19" s="154"/>
      <c r="H19" s="154"/>
      <c r="I19" s="154"/>
      <c r="J19" s="154"/>
      <c r="K19" s="154"/>
      <c r="L19" s="154"/>
      <c r="M19" s="154">
        <f>C19+F19-H19-I19</f>
        <v>0</v>
      </c>
      <c r="N19" s="154">
        <f t="shared" ref="N19" si="5">D19+G19+H19-J19+K19-L19</f>
        <v>0</v>
      </c>
      <c r="O19" s="155">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cmhGadjmaBXyRulYBnAN/VSIiKXhx8ilPAsi0RMj/V8=</DigestValue>
    </Reference>
    <Reference Type="http://www.w3.org/2000/09/xmldsig#Object" URI="#idOfficeObject">
      <DigestMethod Algorithm="http://www.w3.org/2001/04/xmlenc#sha256"/>
      <DigestValue>oAA75ZVIGAsk1IDXk76DiZSGcoOkmFuRkr8havf95to=</DigestValue>
    </Reference>
    <Reference Type="http://uri.etsi.org/01903#SignedProperties" URI="#idSignedProperties">
      <Transforms>
        <Transform Algorithm="http://www.w3.org/TR/2001/REC-xml-c14n-20010315"/>
      </Transforms>
      <DigestMethod Algorithm="http://www.w3.org/2001/04/xmlenc#sha256"/>
      <DigestValue>bbq8ek78bvC5NjcVapOK5NJvseR+RpQK0m0FLdb+/QU=</DigestValue>
    </Reference>
  </SignedInfo>
  <SignatureValue>LpF3rwVwTcvRdSqdFJ02wXjo5aKo7JxkFPWPBhbwxFdWiCyJhw6CoVH0wCMsiVA00PZWd2ekaQGG
09/skxplX4stagN3LCbTuqjOXXgEBwRTxEx6BBSiLErMGW7MCNqh2HB5vsrvh6AajrAYK7Q1qTRe
yMCTWltKmqG4LefRuBKrOS9JF6ZqyW0nrY2nTuzaOQBWrGw+xuVFyyZ6lSWC1gX8F2XcVHmdE6uY
KSGM2nR1PAIoM2qiMk+NAPoNnK8Bcd3Z28uxn/AH+pCDAW7sKTTA8rTm63RyTG1maDyyEI7d8SUf
056/a1bUqHnygA+dyM3enBzMc72s0jqhoUPMpg==</SignatureValue>
  <KeyInfo>
    <X509Data>
      <X509Certificate>MIID8jCCAtqgAwIBAgIQZu6hUIM72JtE+XR+B5WG3jANBgkqhkiG9w0BAQsFADB4MXYwEQYKCZImiZPyLGQBGRYDbmV0MBUGCgmSJomT8ixkARkWB3dpbmRvd3MwHQYDVQQDExZNUy1Pcmdhbml6YXRpb24tQWNjZXNzMCsGA1UECxMkODJkYmFjYTQtM2U4MS00NmNhLTljNzMtMDk1MGMxZWFjYTk3MB4XDTIzMDMyOTEzMzk0MVoXDTMzMDMyOTE0MDk0MVowLzEtMCsGA1UEAxMkODhmNDllMWUtYTUwMi00MzFlLWFhNTYtZjViNDEyYTJjYzBjMIIBIjANBgkqhkiG9w0BAQEFAAOCAQ8AMIIBCgKCAQEAwb+KwYZ7Sp/E3uGfbt7uvYBXCLZyu+7oFMITyToeu0y/GILG94G/5q7EHyr3tZ8gwk/tY1yASoi+mj4mv8+aeuq9kRL0WK0mtDkfsL50qCcn85sqEJDEP1nqkZtEV2iXQ9Aw6TXnduiox6n+3TT8Xi9/2JhUWtRRz2iv7h9hobw7BMLOl7bvzwtnT80QTJzCALlMRcShZprQ8134nceq8Gx/zGnuN0Me5JdCvduECAswK+LkH9pcek5iTpqVCmHhI96lCP17Idj/uvpsu/YTZw5/bW0A75080TQ7bToM8xYb7M5v0dCDIURbYSy1/iWCavtJUTWemEN7b9jUAUWIFQIDAQABo4HAMIG9MAwGA1UdEwEB/wQCMAAwFgYDVR0lAQH/BAwwCgYIKwYBBQUHAwIwIgYLKoZIhvcUAQWCHAIEEwSBEB6e9IgCpR5Dqlb1tBKizAwwIgYLKoZIhvcUAQWCHAMEEwSBEKI/dmPU9XVEibwyTDPV9KYwIgYLKoZIhvcUAQWCHAUEEwSBENJN8/mvZxtOoy2YtRXV9DEwFAYLKoZIhvcUAQWCHAgEBQSBAkFTMBMGCyqGSIb3FAEFghwHBAQEgQEwMA0GCSqGSIb3DQEBCwUAA4IBAQCLtVN87mtXcvHKEMrJOFyVPWiGNODJpHzamNUPOrPO4eb+wLL3IeE2rfJeEFcw8Bw2QJB2XYy6HlSN1dRX6+0r1qo25WMrwlwo3GodSjAmZfZDsPb00yx7dRGBB9t6csdL4fWQpI/mmm/3+joImc6gvEKBiID83pFC8TPMnY96/OTkehZqNWcAXXLi53b930elfV+uioMEpxLCWE12ugiZ8sxPyLO8fWPJksED+cjLILkdhKxnJlM+cDPpiycR8qRHAuzFPvRxudj58OEuNTtGZhSLs+gNaI5tnw5Zgwr/Qvr40IhHY7RnVl6JI55DQTw/S9Bd9JJ58Rw5JXMn2I+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m4CZhoXP7kn0S6TM+7qUi5Ci5tcqEaG+c3riPEG/uJY=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BQjyBcAZUR7ZM/FPO7NEkVz4vcA0/cLH7qUjqG1WCLM=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3IxHf6bj7vM/dYruPScna2uzvBGcnJURyRHR7LkASPA=</DigestValue>
      </Reference>
      <Reference URI="/xl/styles.xml?ContentType=application/vnd.openxmlformats-officedocument.spreadsheetml.styles+xml">
        <DigestMethod Algorithm="http://www.w3.org/2001/04/xmlenc#sha256"/>
        <DigestValue>xCC2a8fNITl5xhavms+13HlrEt/zAUDYGT60N0UbOBA=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gL6H0FXGp5fns5eEe5TfyJn6Z3+qCuqIgzcsy+T+lZY=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nW8jXE+GPN2oDUee1vvR0Aj5vtp9k1mYU1lC9aPqxa4=</DigestValue>
      </Reference>
      <Reference URI="/xl/worksheets/sheet10.xml?ContentType=application/vnd.openxmlformats-officedocument.spreadsheetml.worksheet+xml">
        <DigestMethod Algorithm="http://www.w3.org/2001/04/xmlenc#sha256"/>
        <DigestValue>UV660quVTfSFZaF5aaz7d7repYd5h0/I2aIk4UbVTgY=</DigestValue>
      </Reference>
      <Reference URI="/xl/worksheets/sheet2.xml?ContentType=application/vnd.openxmlformats-officedocument.spreadsheetml.worksheet+xml">
        <DigestMethod Algorithm="http://www.w3.org/2001/04/xmlenc#sha256"/>
        <DigestValue>6a4SJASVsuY04tSKYIaJL4FvbY4NyStBK/vssVz+UUc=</DigestValue>
      </Reference>
      <Reference URI="/xl/worksheets/sheet3.xml?ContentType=application/vnd.openxmlformats-officedocument.spreadsheetml.worksheet+xml">
        <DigestMethod Algorithm="http://www.w3.org/2001/04/xmlenc#sha256"/>
        <DigestValue>hkKBq29/ZzLCGSX5bL+C0GtBKJZDJ9hyd2OGDCRma8A=</DigestValue>
      </Reference>
      <Reference URI="/xl/worksheets/sheet4.xml?ContentType=application/vnd.openxmlformats-officedocument.spreadsheetml.worksheet+xml">
        <DigestMethod Algorithm="http://www.w3.org/2001/04/xmlenc#sha256"/>
        <DigestValue>T5Sc2Jzi+Tzwb4H/I7eH2/7l8/YsJXyEOhI95JekRAA=</DigestValue>
      </Reference>
      <Reference URI="/xl/worksheets/sheet5.xml?ContentType=application/vnd.openxmlformats-officedocument.spreadsheetml.worksheet+xml">
        <DigestMethod Algorithm="http://www.w3.org/2001/04/xmlenc#sha256"/>
        <DigestValue>xQpo1HuGO4hMaTItSaMTEdaKhcwfraTDPrdEOWRmJQ0=</DigestValue>
      </Reference>
      <Reference URI="/xl/worksheets/sheet6.xml?ContentType=application/vnd.openxmlformats-officedocument.spreadsheetml.worksheet+xml">
        <DigestMethod Algorithm="http://www.w3.org/2001/04/xmlenc#sha256"/>
        <DigestValue>l6lB4MunOq35or2CceEosRSseNEOEXzmvUVXKfJ2t0A=</DigestValue>
      </Reference>
      <Reference URI="/xl/worksheets/sheet7.xml?ContentType=application/vnd.openxmlformats-officedocument.spreadsheetml.worksheet+xml">
        <DigestMethod Algorithm="http://www.w3.org/2001/04/xmlenc#sha256"/>
        <DigestValue>bf6fkP1HIpLOaRSeaJna3xo/jcXPeq1rRpxqNxoFaiA=</DigestValue>
      </Reference>
      <Reference URI="/xl/worksheets/sheet8.xml?ContentType=application/vnd.openxmlformats-officedocument.spreadsheetml.worksheet+xml">
        <DigestMethod Algorithm="http://www.w3.org/2001/04/xmlenc#sha256"/>
        <DigestValue>BU8TJHIE+DheOANAP9jI0Hnay576nZnC3z4WLiX2z30=</DigestValue>
      </Reference>
      <Reference URI="/xl/worksheets/sheet9.xml?ContentType=application/vnd.openxmlformats-officedocument.spreadsheetml.worksheet+xml">
        <DigestMethod Algorithm="http://www.w3.org/2001/04/xmlenc#sha256"/>
        <DigestValue>JhuRkIhV8hRd9AGXIYtNE46Q1jQ0Tuokwv5Q7y+JcXk=</DigestValue>
      </Reference>
    </Manifest>
    <SignatureProperties>
      <SignatureProperty Id="idSignatureTime" Target="#idPackageSignature">
        <mdssi:SignatureTime xmlns:mdssi="http://schemas.openxmlformats.org/package/2006/digital-signature">
          <mdssi:Format>YYYY-MM-DDThh:mm:ssTZD</mdssi:Format>
          <mdssi:Value>2023-05-15T10:45:21Z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2023-05-15T10:45:21Z</xd:SigningTime>
          <xd:SigningCertificate>
            <xd:Cert>
              <xd:CertDigest>
                <DigestMethod Algorithm="http://www.w3.org/2001/04/xmlenc#sha256"/>
                <DigestValue>PiRgm0WACrMGE9d7ADiHd5/+ajjfZjvU0AZAoycsN9w=</DigestValue>
              </xd:CertDigest>
              <xd:IssuerSerial>
                <X509IssuerName>DC=net + DC=windows + CN=MS-Organization-Access + OU=82dbaca4-3e81-46ca-9c73-0950c1eaca97</X509IssuerName>
                <X509SerialNumber>136820294069206782877193071406945240798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 </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2023-05-15T10:37:11Z</dcterms:modified>
</cp:coreProperties>
</file>