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EB1CE3FD-439B-4AEB-B33D-CDB59050B171}" xr6:coauthVersionLast="47" xr6:coauthVersionMax="47" xr10:uidLastSave="{00000000-0000-0000-0000-000000000000}"/>
  <bookViews>
    <workbookView xWindow="-108" yWindow="-108" windowWidth="23256" windowHeight="12576" tabRatio="919" activeTab="1" xr2:uid="{00000000-000D-0000-FFFF-FFFF00000000}"/>
  </bookViews>
  <sheets>
    <sheet name="Info" sheetId="70" r:id="rId1"/>
    <sheet name="20. LI3 " sheetId="72"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 localSheetId="1">#REF!</definedName>
    <definedName name="ACC_CRS">#REF!</definedName>
    <definedName name="ACC_DBS" localSheetId="1">#REF!</definedName>
    <definedName name="ACC_DBS">#REF!</definedName>
    <definedName name="ACC_ISO" localSheetId="1">#REF!</definedName>
    <definedName name="ACC_ISO">#REF!</definedName>
    <definedName name="ACC_SALDO" localSheetId="1">#REF!</definedName>
    <definedName name="ACC_SALDO">#REF!</definedName>
    <definedName name="BS_BALACC" localSheetId="1">#REF!</definedName>
    <definedName name="BS_BALACC">#REF!</definedName>
    <definedName name="BS_BALANCE" localSheetId="1">#REF!</definedName>
    <definedName name="BS_BALANCE">#REF!</definedName>
    <definedName name="BS_CR" localSheetId="1">#REF!</definedName>
    <definedName name="BS_CR">#REF!</definedName>
    <definedName name="BS_CR_EQU" localSheetId="1">#REF!</definedName>
    <definedName name="BS_CR_EQU">#REF!</definedName>
    <definedName name="BS_DB" localSheetId="1">#REF!</definedName>
    <definedName name="BS_DB">#REF!</definedName>
    <definedName name="BS_DB_EQU" localSheetId="1">#REF!</definedName>
    <definedName name="BS_DB_EQU">#REF!</definedName>
    <definedName name="BS_DT" localSheetId="1">#REF!</definedName>
    <definedName name="BS_DT">#REF!</definedName>
    <definedName name="BS_ISO" localSheetId="1">#REF!</definedName>
    <definedName name="BS_ISO">#REF!</definedName>
    <definedName name="CurrentDate" localSheetId="1">#REF!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2" l="1"/>
  <c r="L41" i="72"/>
  <c r="K41" i="72"/>
  <c r="J41" i="72"/>
  <c r="I41" i="72"/>
  <c r="H41" i="72"/>
  <c r="G41" i="72"/>
  <c r="F41" i="72"/>
  <c r="D41" i="72"/>
  <c r="N40" i="72"/>
  <c r="E40" i="72"/>
  <c r="N39" i="72"/>
  <c r="E39" i="72"/>
  <c r="N38" i="72"/>
  <c r="N41" i="72" s="1"/>
  <c r="E38" i="72"/>
  <c r="E41" i="72" s="1"/>
  <c r="O33" i="72"/>
  <c r="N33" i="72"/>
  <c r="M33" i="72"/>
  <c r="L33" i="72"/>
  <c r="K33" i="72"/>
  <c r="J33" i="72"/>
  <c r="I33" i="72"/>
  <c r="H33" i="72"/>
  <c r="G33" i="72"/>
  <c r="F33" i="72"/>
  <c r="D33" i="72"/>
  <c r="P32" i="72"/>
  <c r="E32" i="72"/>
  <c r="P31" i="72"/>
  <c r="E31" i="72"/>
  <c r="P30" i="72"/>
  <c r="E30" i="72"/>
  <c r="P29" i="72"/>
  <c r="E29" i="72"/>
  <c r="P28" i="72"/>
  <c r="E28" i="72"/>
  <c r="P27" i="72"/>
  <c r="E27" i="72"/>
  <c r="P26" i="72"/>
  <c r="E26" i="72"/>
  <c r="P25" i="72"/>
  <c r="E25" i="72"/>
  <c r="S20" i="72"/>
  <c r="R20" i="72"/>
  <c r="Q20" i="72"/>
  <c r="P20" i="72"/>
  <c r="O20" i="72"/>
  <c r="M20" i="72"/>
  <c r="L20" i="72"/>
  <c r="K20" i="72"/>
  <c r="J20" i="72"/>
  <c r="I20" i="72"/>
  <c r="H20" i="72"/>
  <c r="G20" i="72"/>
  <c r="F20" i="72"/>
  <c r="D20" i="72"/>
  <c r="T19" i="72"/>
  <c r="E19" i="72"/>
  <c r="T18" i="72"/>
  <c r="E18" i="72"/>
  <c r="T17" i="72"/>
  <c r="E17" i="72"/>
  <c r="T16" i="72"/>
  <c r="E16" i="72"/>
  <c r="T15" i="72"/>
  <c r="E15" i="72"/>
  <c r="T14" i="72"/>
  <c r="E14" i="72"/>
  <c r="N13" i="72"/>
  <c r="T13" i="72" s="1"/>
  <c r="T12" i="72"/>
  <c r="E12" i="72"/>
  <c r="T11" i="72"/>
  <c r="E11" i="72"/>
  <c r="T10" i="72"/>
  <c r="E10" i="72"/>
  <c r="T9" i="72"/>
  <c r="E9" i="72"/>
  <c r="E20" i="72" l="1"/>
  <c r="N20" i="72"/>
  <c r="P33" i="72"/>
  <c r="E33" i="72"/>
  <c r="T20" i="72"/>
  <c r="C41" i="72"/>
  <c r="C20" i="72"/>
  <c r="C33" i="72"/>
  <c r="D10" i="40"/>
  <c r="E10" i="40"/>
  <c r="C10" i="40"/>
  <c r="D7" i="48" l="1"/>
  <c r="M11" i="63"/>
  <c r="E11" i="63"/>
  <c r="F10" i="40" l="1"/>
  <c r="G10" i="40" s="1"/>
  <c r="N19" i="63" l="1"/>
  <c r="M19" i="63"/>
  <c r="O19" i="63" s="1"/>
  <c r="M17" i="63"/>
  <c r="C7" i="50" l="1"/>
  <c r="C15" i="49" l="1"/>
  <c r="F15" i="48"/>
  <c r="E15" i="48"/>
  <c r="D15" i="48"/>
  <c r="D7" i="50" l="1"/>
  <c r="E7" i="50"/>
  <c r="F7" i="50"/>
  <c r="G7" i="50"/>
  <c r="C17" i="50"/>
  <c r="D9" i="49"/>
  <c r="D15" i="49"/>
  <c r="E7" i="48"/>
  <c r="E22" i="48" s="1"/>
  <c r="E15" i="49" l="1"/>
  <c r="E9" i="49"/>
  <c r="C9" i="49"/>
  <c r="F7" i="48" l="1"/>
  <c r="D22" i="48"/>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alcChain>
</file>

<file path=xl/sharedStrings.xml><?xml version="1.0" encoding="utf-8"?>
<sst xmlns="http://schemas.openxmlformats.org/spreadsheetml/2006/main" count="390" uniqueCount="260">
  <si>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</si>
  <si>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</si>
  <si>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</si>
  <si>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</si>
  <si>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</si>
  <si>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</si>
  <si>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</si>
  <si>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</si>
  <si>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</si>
  <si>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</si>
  <si>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</si>
  <si>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</si>
  <si>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</si>
  <si>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</si>
  <si>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</si>
  <si>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</si>
  <si>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</si>
  <si>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</si>
  <si>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</si>
  <si>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</si>
  <si>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</si>
  <si>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</si>
  <si>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</si>
  <si>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</si>
  <si>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</si>
  <si>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</si>
  <si>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</si>
  <si>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</si>
  <si>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</si>
  <si>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</si>
  <si>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</si>
  <si>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</si>
  <si>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</si>
  <si>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</si>
  <si>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</si>
  <si>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</si>
  <si>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</si>
  <si>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</si>
  <si>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</si>
  <si>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</si>
  <si>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</si>
  <si>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</si>
  <si>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</si>
  <si>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</si>
  <si>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</si>
  <si>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</si>
  <si>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</si>
  <si>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</si>
  <si>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</si>
  <si>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</si>
  <si>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</si>
  <si>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</si>
  <si>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</si>
  <si>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</si>
  <si>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</si>
  <si>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</si>
  <si>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</si>
  <si>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</si>
  <si>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</si>
  <si>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</si>
  <si>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</si>
  <si>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</si>
  <si>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</si>
  <si>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</si>
  <si>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</si>
  <si>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</si>
  <si>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</si>
  <si>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</si>
  <si>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</si>
  <si>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</si>
  <si>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</si>
  <si>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</si>
  <si>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</si>
  <si>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</si>
  <si>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</si>
  <si>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</si>
  <si>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</si>
  <si>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</si>
  <si>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</si>
  <si>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</si>
  <si>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</si>
  <si>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</si>
  <si>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</si>
  <si>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</si>
  <si>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</si>
  <si>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</si>
  <si>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</si>
  <si>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</si>
  <si>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</si>
  <si>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</si>
  <si>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</si>
  <si>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</si>
  <si>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</si>
  <si>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</si>
  <si>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</si>
  <si>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</si>
  <si>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</si>
  <si>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</si>
  <si>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</si>
  <si>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</si>
  <si>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</si>
  <si>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</si>
  <si>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</si>
  <si>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</si>
  <si>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</si>
  <si>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</si>
  <si>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</si>
  <si>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</si>
  <si>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</si>
  <si>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</si>
  <si>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</si>
  <si>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</si>
  <si>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</si>
  <si>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</si>
  <si>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</si>
  <si>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</si>
  <si>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</si>
  <si>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</si>
  <si>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</si>
  <si>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</si>
  <si>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</si>
  <si>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</si>
  <si>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</si>
  <si>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</si>
  <si>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</si>
  <si>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</si>
  <si>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</si>
  <si>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</si>
  <si>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</si>
  <si>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</si>
  <si>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</si>
  <si>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</si>
  <si>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</si>
  <si>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</si>
  <si>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</si>
  <si>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</si>
  <si>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</si>
  <si>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</si>
  <si>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</si>
  <si>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</si>
  <si>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</si>
  <si>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</si>
  <si>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</si>
  <si>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</si>
  <si>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</si>
  <si>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</si>
  <si>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</si>
  <si>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</si>
  <si>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</si>
  <si>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</si>
  <si>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</si>
  <si>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</si>
  <si>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</si>
  <si>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</si>
  <si>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</si>
  <si>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</si>
  <si>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</si>
  <si>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</si>
  <si>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</si>
  <si>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</si>
  <si>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</si>
  <si>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</si>
  <si>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</si>
  <si>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</si>
  <si>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</si>
  <si>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</si>
  <si>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</si>
  <si>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</si>
  <si>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</si>
  <si>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</si>
  <si>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</si>
  <si>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</si>
  <si>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</si>
  <si>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</si>
  <si>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</si>
  <si>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</si>
  <si>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</si>
  <si>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</si>
  <si>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</si>
  <si>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</si>
  <si>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</si>
  <si>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</si>
  <si>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</si>
  <si>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</si>
  <si>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</si>
  <si>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</si>
  <si>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</si>
  <si>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</si>
  <si>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</si>
  <si>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</si>
  <si>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</si>
  <si>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</si>
  <si>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</si>
  <si>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</si>
  <si>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</si>
  <si>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</si>
  <si>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</si>
  <si>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</si>
  <si>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ნაღდი ფული და ექუივალენტები</t>
  </si>
  <si>
    <t>ბანკებში განთავსებული თანხები</t>
  </si>
  <si>
    <t>წარმოებული ფინანსური აქტივები</t>
  </si>
  <si>
    <t>სასესხო პორთფელი</t>
  </si>
  <si>
    <t>არამატერიალური აქტივები</t>
  </si>
  <si>
    <t>ფიქსირებული აქტივები</t>
  </si>
  <si>
    <t>აქტივის გამოყენების უფლება</t>
  </si>
  <si>
    <t>წინასწარ გადახდილი მოგების გადასახადი</t>
  </si>
  <si>
    <t>სხვა ფინანსური აქტივები</t>
  </si>
  <si>
    <t>სხვა არაფინანსური აქტივები</t>
  </si>
  <si>
    <t>ბანკებიდან და სხვა ფინანსური ინსტიტუტებიდან აღებული სესხები</t>
  </si>
  <si>
    <t>წარმოებული ფინანსური ვალდებულებები</t>
  </si>
  <si>
    <t>კლიენტთა ანგარიშები</t>
  </si>
  <si>
    <t>გადასახდელი მოგების გადასახადი</t>
  </si>
  <si>
    <t>გადავადებული საგადასახადო ვალდებულება</t>
  </si>
  <si>
    <t>ვალდებულებები იჯარების მიხედვით</t>
  </si>
  <si>
    <t>სუბორდინირებული სესხები</t>
  </si>
  <si>
    <t>სააქციო კაპიტალი</t>
  </si>
  <si>
    <t>სხვა რეზერვები</t>
  </si>
  <si>
    <t>"კრედო"</t>
  </si>
  <si>
    <t>*</t>
  </si>
  <si>
    <t>**</t>
  </si>
  <si>
    <t>***</t>
  </si>
  <si>
    <t>****</t>
  </si>
  <si>
    <t>*****</t>
  </si>
  <si>
    <t>******</t>
  </si>
  <si>
    <t>*******</t>
  </si>
  <si>
    <t>********</t>
  </si>
  <si>
    <t>*********</t>
  </si>
  <si>
    <t>მატერიალური განსხვავებების განმარტებები ფასს-ით და ადგილობრივი საბუღალტრო სტანდარტებით შედგენილ ანგარიშგებებს შორის:</t>
  </si>
  <si>
    <t>* წარმოებული ფინანსური აქტივები</t>
  </si>
  <si>
    <t>*** სასესხო პორტფელი</t>
  </si>
  <si>
    <t>**** არამატერიალური აქტივები</t>
  </si>
  <si>
    <t>******* წინასწარ გადახდილი მოგების გადასახადი</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</si>
  <si>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t>
  </si>
  <si>
    <t>******** სხვა ფინანსური აქტივები</t>
  </si>
  <si>
    <t>********* სხვა არაფინანსური აქტივები</t>
  </si>
  <si>
    <t>* ბანკებიდან და სხვა ფინანსური ინსტიტუტებიდან აღებული სესხები</t>
  </si>
  <si>
    <t>** წარმოებული ფინანსური ვალდებულებები</t>
  </si>
  <si>
    <t>მიზეზი იგივეა რაც წარმოებული ფინანსური აქტივების შემთხვევაში და წარმოაგდენს ურთიერთგაქვითვადი ვალდებულებებისა და მოთხოვნების ნეტტინგს (სალდირებას)</t>
  </si>
  <si>
    <t>*** კლიენტთა ანგარიშები</t>
  </si>
  <si>
    <t>**** გადასახდელი მოგების გადასახადი</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</si>
  <si>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 და დაზუსტებულია მოგების გადასახადის ვალდებულება</t>
  </si>
  <si>
    <t>***** გადავადებული საგადასახადო ვალდებულება</t>
  </si>
  <si>
    <t>აუდირებულ ანგარიშგებაში დაზუსტებულია გადავადებული მოგების გადასახადის ვალდებულება;</t>
  </si>
  <si>
    <t>******* სხვა ვალდებულებები</t>
  </si>
  <si>
    <t>1. კლიენტების მიერ ავანსად გადახდილი სესხის გაცემის საკომიოს არაამორტიზებული ნაწილი აუდირებულ ანგარიშგებაში გაქვითულია სასესხო პორთფელთან, ხოლო ეროვნულის ანგარიშეგაბაში მოცემულია სხვა ვალდებულებებში.2. აუდირებულ ანგარიშგებაში, სესხის მომსახურე ანგარიშებზე არსებული თანხები გადატანილია კლიენტთა ანგარიშებში.</t>
  </si>
  <si>
    <t>31.12.2021</t>
  </si>
  <si>
    <t>ფირცხელავა ზაალ</t>
  </si>
  <si>
    <t>ზათიაშვილი ერეკლე</t>
  </si>
  <si>
    <t>ტყეშელაშვილი ზაზა</t>
  </si>
  <si>
    <t>ალექსანდრე ქუმსიაშვილი</t>
  </si>
  <si>
    <t>აუდირებულ ანგარიშგებაში ამ მუხლში შედის ფინანსურ დერივატივებზე წარმოშობილი სამართლიანი ღირებულების ცვლილება. ეროვნულის მეთოდოლოგიაში ეს აქტივი ცალკე არ არის გამოყოფილი, ამიტომ შესულია სხვა ფინანსურ აქტივებში</t>
  </si>
  <si>
    <t>აუდირებულ ანგარიშგებაში გამოყენებულია IFRS-ით დარეზერვების წესები, შესულია გადავადებული საკომისიოები, ასევე IFRS-ით ფინკას შესყიდული პორთფელი გვიზის სამართლიანი ღირებულებით შეფასებული</t>
  </si>
  <si>
    <t>აუდირებულ ანგარიშგებაში მოხვედრილია აქტივი, რომელიც ავიყვანეთ ეროვნულისთვის საანგარიშგებო წლის დახურვის შემდეგ. ასევე IFRS-ით აქტივებში შედის Customer relationship (ფინკას შესყიდვიდან)</t>
  </si>
  <si>
    <t>***** ფიქსირებული აქტივები</t>
  </si>
  <si>
    <t>IFRS-ით ფინკადან მიგრირებული აქტივების ნაწილი გვიზის სამართლიანი ღირებულებით</t>
  </si>
  <si>
    <t>1.  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</si>
  <si>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1. ნასესხები სახსრების გაცემის საკომისიო IFRS-ით შედის ამ მუხლში 2. ეროვნულის ანგარიშგებაში ფინანსთა სამინისტროს დეპოზიტები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</si>
  <si>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1. აუდირებულ ანგარიშგებაში, კლიენტთა ანგარიშებში შეყვანილია სესხის მომსახურე ანგარიშებზე არსებული თანხები. 2. ეროვნულის ანგარიშგებაში ფინანსთა სამინისტროს დეპოზიტები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</si>
  <si>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ქუთათელაძე ნიკოლოზ</t>
  </si>
  <si>
    <t>1. ნასესხებ სახსრებზე წინასწარ გადახდილი გაცემის საკომისიო აუდირებულ რეპორტში შესულია სასესხო ვალდებულებებში, ხოლო ეროვნულის რეპორტში სხვა ფინანსურ აქტივებში 2.  ფილიალის თანამშრომლებს სესხის გაცემაზე მიბმულ ბონუსებს ვადეფერალებთ სესხების ვადიანობის პროპორციულად, შესაბამისად შედის სესხების ORIG.FEE ში და მაგით ვნეტავთ საპროცენტო შემოსავალთან ე.ი არის აქტივი, რომელიც IFRS ანგარიშგებაში ხვდება სესხების მუხლში, ხოლო ეროვნულის ანგარიშგებაში იგივე თანხა გაშვებულია სხვა აქტივებში 3. გადავადებული მოგების გადასახადი გაქვითულია IFRS რეპორტში ვალდებულებასთან და ეროვნულის ანგარიშგებაში არა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</si>
</sst>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1"/>
      <color theme="1"/>
      <name val="Calibri"/>
      <family val="2"/>
      <scheme val="minor"/>
    </font>
  </fonts>
  <fills count="78">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cellStyleXfs>
  <cellXfs count="26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0" fontId="3" fillId="0" borderId="18"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4" xfId="0" applyFont="1" applyBorder="1" applyAlignment="1">
      <alignment horizontal="left" vertical="center" wrapText="1"/>
    </xf>
    <xf numFmtId="193" fontId="3" fillId="0" borderId="2" xfId="0" applyNumberFormat="1" applyFont="1" applyBorder="1" applyAlignment="1" applyProtection="1">
      <alignment horizontal="center" vertical="center" wrapText="1"/>
      <protection locked="0"/>
    </xf>
    <xf numFmtId="193" fontId="3" fillId="0" borderId="4" xfId="0" applyNumberFormat="1" applyFont="1" applyBorder="1" applyAlignment="1" applyProtection="1">
      <alignment horizontal="center" vertical="center" wrapText="1"/>
      <protection locked="0"/>
    </xf>
    <xf numFmtId="0" fontId="3" fillId="0" borderId="15" xfId="0" applyFont="1" applyBorder="1" applyAlignment="1">
      <alignment horizontal="center" vertical="center"/>
    </xf>
    <xf numFmtId="0" fontId="3" fillId="0" borderId="2" xfId="0" applyFont="1" applyBorder="1" applyAlignment="1">
      <alignment horizontal="center" vertical="center"/>
    </xf>
    <xf numFmtId="193" fontId="3" fillId="0" borderId="18" xfId="0" applyNumberFormat="1" applyFont="1" applyBorder="1" applyProtection="1"/>
    <xf numFmtId="0" fontId="6" fillId="0" borderId="0" xfId="8" applyFont="1"/>
    <xf numFmtId="0" fontId="99" fillId="0" borderId="4" xfId="20955" applyFont="1" applyBorder="1"/>
    <xf numFmtId="0" fontId="4" fillId="0" borderId="0" xfId="0" applyFont="1"/>
    <xf numFmtId="0" fontId="3" fillId="0" borderId="8" xfId="0" applyFont="1" applyBorder="1" applyAlignment="1">
      <alignment horizontal="center"/>
    </xf>
    <xf numFmtId="0" fontId="3" fillId="0" borderId="15" xfId="0" applyFont="1" applyBorder="1" applyAlignment="1">
      <alignment horizont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167" fontId="3" fillId="0" borderId="15" xfId="0" applyNumberFormat="1" applyFont="1" applyBorder="1" applyAlignment="1">
      <alignment horizontal="center" vertical="center" textRotation="90" wrapText="1"/>
    </xf>
    <xf numFmtId="193" fontId="3" fillId="0" borderId="2" xfId="0" applyNumberFormat="1" applyFont="1" applyBorder="1" applyAlignment="1">
      <alignment horizontal="center" vertical="center"/>
    </xf>
    <xf numFmtId="0" fontId="3" fillId="0" borderId="8" xfId="0" applyFont="1" applyBorder="1" applyAlignment="1">
      <alignment horizontal="center" wrapText="1"/>
    </xf>
    <xf numFmtId="0" fontId="3" fillId="0" borderId="2" xfId="0" applyFont="1" applyBorder="1" applyAlignment="1">
      <alignment horizontal="center" wrapText="1"/>
    </xf>
    <xf numFmtId="0" fontId="3" fillId="0" borderId="15" xfId="0" applyFont="1" applyBorder="1" applyAlignment="1">
      <alignment horizontal="center" wrapText="1"/>
    </xf>
    <xf numFmtId="193" fontId="4" fillId="0" borderId="2" xfId="0" applyNumberFormat="1" applyFont="1" applyBorder="1" applyAlignment="1">
      <alignment horizontal="center" vertical="center" wrapText="1"/>
    </xf>
    <xf numFmtId="193" fontId="11" fillId="0" borderId="2" xfId="0" applyNumberFormat="1" applyFont="1" applyBorder="1" applyProtection="1">
      <protection locked="0"/>
    </xf>
    <xf numFmtId="193" fontId="11" fillId="0" borderId="1" xfId="0" applyNumberFormat="1" applyFont="1" applyBorder="1" applyProtection="1">
      <protection locked="0"/>
    </xf>
    <xf numFmtId="0" fontId="100" fillId="0" borderId="0" xfId="0" applyFont="1" applyAlignment="1">
      <alignment vertical="center"/>
    </xf>
    <xf numFmtId="0" fontId="3"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pplyProtection="1">
      <alignment wrapText="1"/>
      <protection locked="0"/>
    </xf>
    <xf numFmtId="0" fontId="11" fillId="0" borderId="0" xfId="0" applyFont="1" applyAlignment="1">
      <alignment vertical="center" wrapText="1"/>
    </xf>
    <xf numFmtId="4" fontId="3" fillId="0" borderId="0" xfId="0" applyNumberFormat="1" applyFont="1"/>
    <xf numFmtId="0" fontId="11" fillId="0" borderId="0" xfId="0" applyFont="1" applyAlignment="1">
      <alignment horizontal="left" vertical="center"/>
    </xf>
    <xf numFmtId="0" fontId="11" fillId="0" borderId="0" xfId="0" applyFont="1" applyAlignment="1">
      <alignment horizontal="left" vertical="center" wrapText="1"/>
    </xf>
    <xf numFmtId="0" fontId="3" fillId="77" borderId="0" xfId="0" applyFont="1" applyFill="1"/>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6">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16" sqref="B16:B17"/>
    </sheetView>
  </sheetViews>
  <sheetFormatPr defaultRowHeight="14.4"/>
  <cols>
    <col min="1" max="1" width="9.6640625" style="120" bestFit="1" customWidth="1"/>
    <col min="2" max="2" width="128.6640625" style="91" bestFit="1" customWidth="1"/>
    <col min="3" max="3" width="39.44140625" customWidth="1"/>
  </cols>
  <sheetData>
    <row r="1" spans="1:3" s="1" customFormat="1">
      <c r="A1" s="118" t="s">
        <v>173</v>
      </c>
      <c r="B1" s="92" t="s">
        <v>134</v>
      </c>
      <c r="C1" s="89"/>
    </row>
    <row r="2" spans="1:3" s="93" customFormat="1">
      <c r="A2" s="119">
        <v>20</v>
      </c>
      <c r="B2" s="90" t="s">
        <v>137</v>
      </c>
    </row>
    <row r="3" spans="1:3" s="93" customFormat="1">
      <c r="A3" s="119">
        <v>21</v>
      </c>
      <c r="B3" s="90" t="s">
        <v>97</v>
      </c>
    </row>
    <row r="4" spans="1:3" s="93" customFormat="1">
      <c r="A4" s="119">
        <v>22</v>
      </c>
      <c r="B4" s="95" t="s">
        <v>153</v>
      </c>
    </row>
    <row r="5" spans="1:3" s="93" customFormat="1">
      <c r="A5" s="119">
        <v>23</v>
      </c>
      <c r="B5" s="95" t="s">
        <v>128</v>
      </c>
    </row>
    <row r="6" spans="1:3" s="93" customFormat="1">
      <c r="A6" s="119">
        <v>24</v>
      </c>
      <c r="B6" s="90" t="s">
        <v>151</v>
      </c>
    </row>
    <row r="7" spans="1:3" s="93" customFormat="1">
      <c r="A7" s="119">
        <v>25</v>
      </c>
      <c r="B7" s="94" t="s">
        <v>130</v>
      </c>
    </row>
    <row r="8" spans="1:3" s="93" customFormat="1">
      <c r="A8" s="119">
        <v>26</v>
      </c>
      <c r="B8" s="94" t="s">
        <v>132</v>
      </c>
    </row>
    <row r="9" spans="1:3" s="93" customFormat="1">
      <c r="A9" s="119">
        <v>27</v>
      </c>
      <c r="B9" s="94" t="s">
        <v>131</v>
      </c>
    </row>
    <row r="10" spans="1:3" s="1" customFormat="1">
      <c r="A10" s="121"/>
      <c r="B10" s="91"/>
      <c r="C10" s="89"/>
    </row>
    <row r="11" spans="1:3" s="1" customFormat="1" ht="43.2">
      <c r="A11" s="121"/>
      <c r="B11" s="101" t="s">
        <v>194</v>
      </c>
      <c r="C11" s="89"/>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topLeftCell="A27" zoomScale="175" zoomScaleNormal="175" workbookViewId="0">
      <selection activeCell="B35" sqref="B35:C35"/>
    </sheetView>
  </sheetViews>
  <sheetFormatPr defaultColWidth="43.5546875" defaultRowHeight="12"/>
  <cols>
    <col min="1" max="1" width="5.33203125" style="115" customWidth="1"/>
    <col min="2" max="2" width="73.88671875" style="116" customWidth="1"/>
    <col min="3" max="3" width="131.44140625" style="117" customWidth="1"/>
    <col min="4" max="5" width="10.33203125" style="113" customWidth="1"/>
    <col min="6" max="16384" width="43.5546875" style="113"/>
  </cols>
  <sheetData>
    <row r="1" spans="1:3" ht="13.2" thickTop="1" thickBot="1">
      <c r="A1" s="253" t="s">
        <v>165</v>
      </c>
      <c r="B1" s="254"/>
      <c r="C1" s="255"/>
    </row>
    <row r="2" spans="1:3" ht="26.25" customHeight="1">
      <c r="A2" s="114"/>
      <c r="B2" s="256" t="s">
        <v>166</v>
      </c>
      <c r="C2" s="256"/>
    </row>
    <row r="3" spans="1:3">
      <c r="A3" s="250" t="s">
        <v>182</v>
      </c>
      <c r="B3" s="251"/>
      <c r="C3" s="252"/>
    </row>
    <row r="4" spans="1:3">
      <c r="A4" s="114"/>
      <c r="B4" s="247" t="s">
        <v>135</v>
      </c>
      <c r="C4" s="248" t="s">
        <v>135</v>
      </c>
    </row>
    <row r="5" spans="1:3">
      <c r="A5" s="114"/>
      <c r="B5" s="247" t="s">
        <v>124</v>
      </c>
      <c r="C5" s="248" t="s">
        <v>124</v>
      </c>
    </row>
    <row r="6" spans="1:3">
      <c r="A6" s="114"/>
      <c r="B6" s="247" t="s">
        <v>145</v>
      </c>
      <c r="C6" s="248" t="s">
        <v>145</v>
      </c>
    </row>
    <row r="7" spans="1:3">
      <c r="A7" s="114"/>
      <c r="B7" s="247" t="s">
        <v>125</v>
      </c>
      <c r="C7" s="248" t="s">
        <v>125</v>
      </c>
    </row>
    <row r="8" spans="1:3">
      <c r="A8" s="114"/>
      <c r="B8" s="247" t="s">
        <v>126</v>
      </c>
      <c r="C8" s="248" t="s">
        <v>126</v>
      </c>
    </row>
    <row r="9" spans="1:3">
      <c r="A9" s="114"/>
      <c r="B9" s="247" t="s">
        <v>146</v>
      </c>
      <c r="C9" s="248" t="s">
        <v>146</v>
      </c>
    </row>
    <row r="10" spans="1:3">
      <c r="A10" s="250" t="s">
        <v>183</v>
      </c>
      <c r="B10" s="251"/>
      <c r="C10" s="252"/>
    </row>
    <row r="11" spans="1:3">
      <c r="A11" s="114"/>
      <c r="B11" s="247" t="s">
        <v>138</v>
      </c>
      <c r="C11" s="248" t="s">
        <v>138</v>
      </c>
    </row>
    <row r="12" spans="1:3">
      <c r="A12" s="114"/>
      <c r="B12" s="247" t="s">
        <v>147</v>
      </c>
      <c r="C12" s="248" t="s">
        <v>147</v>
      </c>
    </row>
    <row r="13" spans="1:3">
      <c r="A13" s="114"/>
      <c r="B13" s="247" t="s">
        <v>148</v>
      </c>
      <c r="C13" s="248" t="s">
        <v>148</v>
      </c>
    </row>
    <row r="14" spans="1:3">
      <c r="A14" s="114"/>
      <c r="B14" s="247" t="s">
        <v>139</v>
      </c>
      <c r="C14" s="248" t="s">
        <v>139</v>
      </c>
    </row>
    <row r="15" spans="1:3" ht="11.25" customHeight="1">
      <c r="A15" s="249" t="s">
        <v>185</v>
      </c>
      <c r="B15" s="249"/>
      <c r="C15" s="249"/>
    </row>
    <row r="16" spans="1:3">
      <c r="A16" s="114"/>
      <c r="B16" s="247" t="s">
        <v>129</v>
      </c>
      <c r="C16" s="248"/>
    </row>
    <row r="17" spans="1:3">
      <c r="A17" s="114"/>
      <c r="B17" s="257" t="s">
        <v>63</v>
      </c>
      <c r="C17" s="258"/>
    </row>
    <row r="18" spans="1:3">
      <c r="A18" s="114"/>
      <c r="B18" s="257" t="s">
        <v>62</v>
      </c>
      <c r="C18" s="258"/>
    </row>
    <row r="19" spans="1:3">
      <c r="A19" s="114"/>
      <c r="B19" s="257" t="s">
        <v>61</v>
      </c>
      <c r="C19" s="258"/>
    </row>
    <row r="20" spans="1:3">
      <c r="A20" s="114"/>
      <c r="B20" s="247" t="s">
        <v>64</v>
      </c>
      <c r="C20" s="248"/>
    </row>
    <row r="21" spans="1:3">
      <c r="A21" s="114"/>
      <c r="B21" s="247" t="s">
        <v>109</v>
      </c>
      <c r="C21" s="248"/>
    </row>
    <row r="22" spans="1:3">
      <c r="A22" s="114"/>
      <c r="B22" s="247" t="s">
        <v>196</v>
      </c>
      <c r="C22" s="248"/>
    </row>
    <row r="23" spans="1:3" ht="11.25" customHeight="1">
      <c r="A23" s="249" t="s">
        <v>186</v>
      </c>
      <c r="B23" s="249"/>
      <c r="C23" s="249"/>
    </row>
    <row r="24" spans="1:3" ht="33.75" customHeight="1">
      <c r="A24" s="114"/>
      <c r="B24" s="247" t="s">
        <v>167</v>
      </c>
      <c r="C24" s="248"/>
    </row>
    <row r="25" spans="1:3" ht="14.25" customHeight="1">
      <c r="A25" s="114"/>
      <c r="B25" s="247" t="s">
        <v>168</v>
      </c>
      <c r="C25" s="248"/>
    </row>
    <row r="26" spans="1:3">
      <c r="A26" s="249" t="s">
        <v>184</v>
      </c>
      <c r="B26" s="249"/>
      <c r="C26" s="249"/>
    </row>
    <row r="27" spans="1:3">
      <c r="A27" s="114"/>
      <c r="B27" s="247" t="s">
        <v>154</v>
      </c>
      <c r="C27" s="248"/>
    </row>
    <row r="28" spans="1:3">
      <c r="A28" s="114"/>
      <c r="B28" s="247" t="s">
        <v>155</v>
      </c>
      <c r="C28" s="248"/>
    </row>
    <row r="29" spans="1:3">
      <c r="A29" s="114"/>
      <c r="B29" s="247" t="s">
        <v>169</v>
      </c>
      <c r="C29" s="248"/>
    </row>
    <row r="30" spans="1:3" ht="11.25" customHeight="1">
      <c r="A30" s="249" t="s">
        <v>187</v>
      </c>
      <c r="B30" s="249"/>
      <c r="C30" s="249"/>
    </row>
    <row r="31" spans="1:3">
      <c r="A31" s="114"/>
      <c r="B31" s="247" t="s">
        <v>120</v>
      </c>
      <c r="C31" s="248"/>
    </row>
    <row r="32" spans="1:3" ht="21.75" customHeight="1">
      <c r="A32" s="114"/>
      <c r="B32" s="247" t="s">
        <v>115</v>
      </c>
      <c r="C32" s="248"/>
    </row>
    <row r="33" spans="1:3">
      <c r="A33" s="249" t="s">
        <v>188</v>
      </c>
      <c r="B33" s="249"/>
      <c r="C33" s="249"/>
    </row>
    <row r="34" spans="1:3">
      <c r="A34" s="114"/>
      <c r="B34" s="247" t="s">
        <v>170</v>
      </c>
      <c r="C34" s="248"/>
    </row>
    <row r="35" spans="1:3" ht="12.6">
      <c r="A35" s="114"/>
      <c r="B35" s="259" t="s">
        <v>195</v>
      </c>
      <c r="C35" s="260"/>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T63"/>
  <sheetViews>
    <sheetView tabSelected="1" zoomScale="80" zoomScaleNormal="80" workbookViewId="0">
      <pane xSplit="1" ySplit="4" topLeftCell="B5" activePane="bottomRight" state="frozen"/>
      <selection activeCell="L18" sqref="L18"/>
      <selection pane="topRight" activeCell="L18" sqref="L18"/>
      <selection pane="bottomLeft" activeCell="L18" sqref="L18"/>
      <selection pane="bottomRight" activeCell="E13" sqref="E13"/>
    </sheetView>
  </sheetViews>
  <sheetFormatPr defaultRowHeight="14.4"/>
  <cols>
    <col min="1" max="1" width="32" style="3" customWidth="1"/>
    <col min="2" max="2" width="47.6640625" style="3" customWidth="1"/>
    <col min="3" max="3" width="25.6640625" style="3" customWidth="1"/>
    <col min="4" max="4" width="29.5546875" style="3" customWidth="1"/>
    <col min="5" max="5" width="24" style="3" customWidth="1"/>
    <col min="6" max="6" width="13.33203125" style="3" customWidth="1"/>
    <col min="7" max="8" width="13.5546875" style="3" bestFit="1" customWidth="1"/>
    <col min="9" max="9" width="13.44140625" style="3" bestFit="1" customWidth="1"/>
    <col min="10" max="11" width="14.88671875" style="3" bestFit="1" customWidth="1"/>
    <col min="12" max="12" width="16" style="3" bestFit="1" customWidth="1"/>
    <col min="13" max="13" width="14.33203125" style="3" bestFit="1" customWidth="1"/>
    <col min="14" max="14" width="15.6640625" style="3" bestFit="1" customWidth="1"/>
    <col min="15" max="15" width="13.44140625" style="3" bestFit="1" customWidth="1"/>
    <col min="16" max="16" width="15.6640625" style="3" bestFit="1" customWidth="1"/>
    <col min="17" max="17" width="10.6640625" style="3" customWidth="1"/>
    <col min="18" max="18" width="13.44140625" style="3" bestFit="1" customWidth="1"/>
    <col min="19" max="19" width="12.5546875" style="3" bestFit="1" customWidth="1"/>
    <col min="20" max="20" width="15.6640625" style="3" customWidth="1"/>
  </cols>
  <sheetData>
    <row r="1" spans="1:20">
      <c r="A1" s="183" t="s">
        <v>57</v>
      </c>
      <c r="B1" s="3" t="s">
        <v>217</v>
      </c>
    </row>
    <row r="2" spans="1:20" s="183" customFormat="1" ht="15.75" customHeight="1">
      <c r="A2" s="183" t="s">
        <v>58</v>
      </c>
      <c r="B2" s="183" t="s">
        <v>245</v>
      </c>
    </row>
    <row r="3" spans="1:20">
      <c r="C3" s="41"/>
      <c r="D3" s="41"/>
      <c r="E3" s="10"/>
      <c r="F3" s="18"/>
    </row>
    <row r="4" spans="1:20" ht="15" thickBot="1">
      <c r="A4" s="184" t="s">
        <v>174</v>
      </c>
      <c r="B4" s="185" t="s">
        <v>136</v>
      </c>
      <c r="C4" s="41"/>
      <c r="D4" s="41"/>
      <c r="E4" s="10"/>
      <c r="F4" s="18"/>
    </row>
    <row r="5" spans="1:20">
      <c r="A5" s="22"/>
      <c r="B5" s="59" t="s">
        <v>0</v>
      </c>
      <c r="C5" s="65" t="s">
        <v>1</v>
      </c>
      <c r="D5" s="66" t="s">
        <v>2</v>
      </c>
      <c r="E5" s="59" t="s">
        <v>3</v>
      </c>
      <c r="F5" s="59" t="s">
        <v>4</v>
      </c>
      <c r="G5" s="209" t="s">
        <v>8</v>
      </c>
      <c r="H5" s="209"/>
      <c r="I5" s="209"/>
      <c r="J5" s="209"/>
      <c r="K5" s="209"/>
      <c r="L5" s="209"/>
      <c r="M5" s="209"/>
      <c r="N5" s="209"/>
      <c r="O5" s="209"/>
      <c r="P5" s="209"/>
      <c r="Q5" s="209"/>
      <c r="R5" s="209"/>
      <c r="S5" s="209"/>
      <c r="T5" s="210"/>
    </row>
    <row r="6" spans="1:20" ht="16.95" customHeight="1">
      <c r="A6" s="211"/>
      <c r="B6" s="221" t="s">
        <v>85</v>
      </c>
      <c r="C6" s="215" t="s">
        <v>84</v>
      </c>
      <c r="D6" s="215" t="s">
        <v>143</v>
      </c>
      <c r="E6" s="215" t="s">
        <v>77</v>
      </c>
      <c r="F6" s="215" t="s">
        <v>81</v>
      </c>
      <c r="G6" s="222" t="s">
        <v>80</v>
      </c>
      <c r="H6" s="223"/>
      <c r="I6" s="223"/>
      <c r="J6" s="223"/>
      <c r="K6" s="223"/>
      <c r="L6" s="223"/>
      <c r="M6" s="223"/>
      <c r="N6" s="223"/>
      <c r="O6" s="223"/>
      <c r="P6" s="223"/>
      <c r="Q6" s="223"/>
      <c r="R6" s="223"/>
      <c r="S6" s="223"/>
      <c r="T6" s="224"/>
    </row>
    <row r="7" spans="1:20" ht="14.4" customHeight="1">
      <c r="A7" s="211"/>
      <c r="B7" s="221"/>
      <c r="C7" s="215"/>
      <c r="D7" s="215"/>
      <c r="E7" s="215"/>
      <c r="F7" s="215"/>
      <c r="G7" s="186">
        <v>1</v>
      </c>
      <c r="H7" s="38">
        <v>2</v>
      </c>
      <c r="I7" s="38">
        <v>3</v>
      </c>
      <c r="J7" s="38">
        <v>4</v>
      </c>
      <c r="K7" s="38">
        <v>5</v>
      </c>
      <c r="L7" s="38">
        <v>6.1</v>
      </c>
      <c r="M7" s="38">
        <v>6.2</v>
      </c>
      <c r="N7" s="38">
        <v>6</v>
      </c>
      <c r="O7" s="38">
        <v>7</v>
      </c>
      <c r="P7" s="38">
        <v>8</v>
      </c>
      <c r="Q7" s="38">
        <v>9</v>
      </c>
      <c r="R7" s="38">
        <v>10</v>
      </c>
      <c r="S7" s="38">
        <v>11</v>
      </c>
      <c r="T7" s="187">
        <v>12</v>
      </c>
    </row>
    <row r="8" spans="1:20" ht="81.599999999999994">
      <c r="A8" s="211"/>
      <c r="B8" s="221"/>
      <c r="C8" s="215"/>
      <c r="D8" s="215"/>
      <c r="E8" s="215"/>
      <c r="F8" s="215"/>
      <c r="G8" s="188" t="s">
        <v>27</v>
      </c>
      <c r="H8" s="189" t="s">
        <v>28</v>
      </c>
      <c r="I8" s="189" t="s">
        <v>29</v>
      </c>
      <c r="J8" s="189" t="s">
        <v>30</v>
      </c>
      <c r="K8" s="189" t="s">
        <v>31</v>
      </c>
      <c r="L8" s="189" t="s">
        <v>32</v>
      </c>
      <c r="M8" s="189" t="s">
        <v>33</v>
      </c>
      <c r="N8" s="189" t="s">
        <v>34</v>
      </c>
      <c r="O8" s="189" t="s">
        <v>35</v>
      </c>
      <c r="P8" s="189" t="s">
        <v>36</v>
      </c>
      <c r="Q8" s="189" t="s">
        <v>37</v>
      </c>
      <c r="R8" s="189" t="s">
        <v>38</v>
      </c>
      <c r="S8" s="189" t="s">
        <v>39</v>
      </c>
      <c r="T8" s="190" t="s">
        <v>40</v>
      </c>
    </row>
    <row r="9" spans="1:20">
      <c r="A9" s="129"/>
      <c r="B9" s="130" t="s">
        <v>198</v>
      </c>
      <c r="C9" s="131">
        <v>185107721.00999999</v>
      </c>
      <c r="D9" s="131"/>
      <c r="E9" s="191">
        <f>SUM(G9:S9)</f>
        <v>185107721.00999999</v>
      </c>
      <c r="F9" s="132"/>
      <c r="G9" s="131">
        <v>92017203.320000008</v>
      </c>
      <c r="H9" s="131">
        <v>40653100.68</v>
      </c>
      <c r="I9" s="131">
        <v>52443457</v>
      </c>
      <c r="J9" s="131"/>
      <c r="K9" s="131"/>
      <c r="L9" s="131"/>
      <c r="M9" s="131"/>
      <c r="N9" s="131"/>
      <c r="O9" s="131">
        <v>-6039.99</v>
      </c>
      <c r="P9" s="131"/>
      <c r="Q9" s="131"/>
      <c r="R9" s="131"/>
      <c r="S9" s="131"/>
      <c r="T9" s="126">
        <f>SUM(G9:K9,N9:S9)</f>
        <v>185107721.00999999</v>
      </c>
    </row>
    <row r="10" spans="1:20">
      <c r="A10" s="129"/>
      <c r="B10" s="133" t="s">
        <v>199</v>
      </c>
      <c r="C10" s="131">
        <v>19144251.219999999</v>
      </c>
      <c r="D10" s="131"/>
      <c r="E10" s="191">
        <f>SUM(G10:S10)</f>
        <v>19144251.219999999</v>
      </c>
      <c r="F10" s="132"/>
      <c r="G10" s="131"/>
      <c r="H10" s="131">
        <v>19144251.219999999</v>
      </c>
      <c r="I10" s="131"/>
      <c r="J10" s="131"/>
      <c r="K10" s="131"/>
      <c r="L10" s="131"/>
      <c r="M10" s="131"/>
      <c r="N10" s="131"/>
      <c r="O10" s="131"/>
      <c r="P10" s="131"/>
      <c r="Q10" s="131"/>
      <c r="R10" s="131"/>
      <c r="S10" s="131"/>
      <c r="T10" s="126">
        <f>SUM(G10:K10,N10:S10)</f>
        <v>19144251.219999999</v>
      </c>
    </row>
    <row r="11" spans="1:20">
      <c r="A11" s="129"/>
      <c r="B11" s="130" t="s">
        <v>200</v>
      </c>
      <c r="C11" s="131">
        <v>1893429.71</v>
      </c>
      <c r="D11" s="131"/>
      <c r="E11" s="191">
        <f t="shared" ref="E11:E19" si="0">SUM(G11:S11)</f>
        <v>0</v>
      </c>
      <c r="F11" s="132" t="s">
        <v>218</v>
      </c>
      <c r="G11" s="131"/>
      <c r="H11" s="131"/>
      <c r="I11" s="131"/>
      <c r="J11" s="131"/>
      <c r="K11" s="131"/>
      <c r="L11" s="131"/>
      <c r="M11" s="131"/>
      <c r="N11" s="131"/>
      <c r="O11" s="131"/>
      <c r="P11" s="131"/>
      <c r="Q11" s="131"/>
      <c r="R11" s="131"/>
      <c r="S11" s="131"/>
      <c r="T11" s="126">
        <f t="shared" ref="T11:T19" si="1">SUM(G11:K11,N11:S11)</f>
        <v>0</v>
      </c>
    </row>
    <row r="12" spans="1:20">
      <c r="A12" s="129"/>
      <c r="B12" s="130" t="s">
        <v>31</v>
      </c>
      <c r="C12" s="131">
        <v>53104936.740000002</v>
      </c>
      <c r="D12" s="131"/>
      <c r="E12" s="191">
        <f t="shared" si="0"/>
        <v>53104936.939999998</v>
      </c>
      <c r="F12" s="132" t="s">
        <v>219</v>
      </c>
      <c r="G12" s="131"/>
      <c r="H12" s="131"/>
      <c r="I12" s="131"/>
      <c r="J12" s="131"/>
      <c r="K12" s="131">
        <v>52158677.649999999</v>
      </c>
      <c r="L12" s="131"/>
      <c r="M12" s="131"/>
      <c r="N12" s="131"/>
      <c r="O12" s="131">
        <v>946259.29</v>
      </c>
      <c r="P12" s="131"/>
      <c r="Q12" s="131"/>
      <c r="R12" s="131"/>
      <c r="S12" s="131"/>
      <c r="T12" s="126">
        <f t="shared" si="1"/>
        <v>53104936.939999998</v>
      </c>
    </row>
    <row r="13" spans="1:20">
      <c r="A13" s="129"/>
      <c r="B13" s="134" t="s">
        <v>201</v>
      </c>
      <c r="C13" s="131">
        <v>1432150716.2614224</v>
      </c>
      <c r="D13" s="131"/>
      <c r="E13" s="191">
        <v>1453136325.6344006</v>
      </c>
      <c r="F13" s="132" t="s">
        <v>220</v>
      </c>
      <c r="G13" s="131"/>
      <c r="H13" s="131"/>
      <c r="I13" s="131"/>
      <c r="J13" s="131"/>
      <c r="K13" s="131"/>
      <c r="L13" s="131">
        <v>1492789998.3731005</v>
      </c>
      <c r="M13" s="131">
        <v>-64175272.738700002</v>
      </c>
      <c r="N13" s="191">
        <f>L13+M13</f>
        <v>1428614725.6344006</v>
      </c>
      <c r="O13" s="131">
        <v>24521600</v>
      </c>
      <c r="P13" s="131"/>
      <c r="Q13" s="131"/>
      <c r="R13" s="131"/>
      <c r="S13" s="131"/>
      <c r="T13" s="126">
        <f t="shared" si="1"/>
        <v>1453136325.6344006</v>
      </c>
    </row>
    <row r="14" spans="1:20">
      <c r="A14" s="129"/>
      <c r="B14" s="134" t="s">
        <v>202</v>
      </c>
      <c r="C14" s="131">
        <v>20320437.75561839</v>
      </c>
      <c r="D14" s="131"/>
      <c r="E14" s="191">
        <f t="shared" si="0"/>
        <v>13207367.84</v>
      </c>
      <c r="F14" s="132" t="s">
        <v>221</v>
      </c>
      <c r="G14" s="131"/>
      <c r="H14" s="131"/>
      <c r="I14" s="131"/>
      <c r="J14" s="131"/>
      <c r="K14" s="131"/>
      <c r="L14" s="131"/>
      <c r="M14" s="131"/>
      <c r="N14" s="131"/>
      <c r="O14" s="131"/>
      <c r="P14" s="131"/>
      <c r="Q14" s="131"/>
      <c r="R14" s="131">
        <v>13207367.84</v>
      </c>
      <c r="S14" s="131"/>
      <c r="T14" s="126">
        <f t="shared" si="1"/>
        <v>13207367.84</v>
      </c>
    </row>
    <row r="15" spans="1:20">
      <c r="A15" s="129"/>
      <c r="B15" s="134" t="s">
        <v>203</v>
      </c>
      <c r="C15" s="131">
        <v>15829317.419999998</v>
      </c>
      <c r="D15" s="131"/>
      <c r="E15" s="191">
        <f t="shared" si="0"/>
        <v>15664679</v>
      </c>
      <c r="F15" s="132" t="s">
        <v>222</v>
      </c>
      <c r="G15" s="131"/>
      <c r="H15" s="131"/>
      <c r="I15" s="131"/>
      <c r="J15" s="131"/>
      <c r="K15" s="131"/>
      <c r="L15" s="131"/>
      <c r="M15" s="131"/>
      <c r="N15" s="131"/>
      <c r="O15" s="131"/>
      <c r="P15" s="131"/>
      <c r="Q15" s="131"/>
      <c r="R15" s="131">
        <v>15664679</v>
      </c>
      <c r="S15" s="131"/>
      <c r="T15" s="126">
        <f t="shared" si="1"/>
        <v>15664679</v>
      </c>
    </row>
    <row r="16" spans="1:20">
      <c r="A16" s="129"/>
      <c r="B16" s="134" t="s">
        <v>204</v>
      </c>
      <c r="C16" s="131">
        <v>7781841.0199999977</v>
      </c>
      <c r="D16" s="131"/>
      <c r="E16" s="191">
        <f t="shared" si="0"/>
        <v>7781841.0199999977</v>
      </c>
      <c r="F16" s="132" t="s">
        <v>223</v>
      </c>
      <c r="G16" s="131"/>
      <c r="H16" s="131"/>
      <c r="I16" s="131"/>
      <c r="J16" s="131"/>
      <c r="K16" s="131"/>
      <c r="L16" s="131"/>
      <c r="M16" s="131"/>
      <c r="N16" s="131"/>
      <c r="O16" s="131"/>
      <c r="P16" s="131"/>
      <c r="Q16" s="131"/>
      <c r="R16" s="131">
        <v>7781841.0199999977</v>
      </c>
      <c r="S16" s="131"/>
      <c r="T16" s="126">
        <f t="shared" si="1"/>
        <v>7781841.0199999977</v>
      </c>
    </row>
    <row r="17" spans="1:20">
      <c r="A17" s="129"/>
      <c r="B17" s="134" t="s">
        <v>205</v>
      </c>
      <c r="C17" s="131">
        <v>0</v>
      </c>
      <c r="D17" s="131"/>
      <c r="E17" s="191">
        <f t="shared" si="0"/>
        <v>4374622.72</v>
      </c>
      <c r="F17" s="132" t="s">
        <v>224</v>
      </c>
      <c r="G17" s="131"/>
      <c r="H17" s="131"/>
      <c r="I17" s="131"/>
      <c r="J17" s="131"/>
      <c r="K17" s="131"/>
      <c r="L17" s="131"/>
      <c r="M17" s="131"/>
      <c r="N17" s="131"/>
      <c r="O17" s="131"/>
      <c r="P17" s="131"/>
      <c r="Q17" s="131"/>
      <c r="R17" s="131"/>
      <c r="S17" s="131">
        <v>4374622.72</v>
      </c>
      <c r="T17" s="126">
        <f t="shared" si="1"/>
        <v>4374622.72</v>
      </c>
    </row>
    <row r="18" spans="1:20">
      <c r="A18" s="129"/>
      <c r="B18" s="130" t="s">
        <v>206</v>
      </c>
      <c r="C18" s="131">
        <v>10122517.872483984</v>
      </c>
      <c r="D18" s="131"/>
      <c r="E18" s="191">
        <f t="shared" si="0"/>
        <v>11909707.280000001</v>
      </c>
      <c r="F18" s="132" t="s">
        <v>225</v>
      </c>
      <c r="G18" s="131"/>
      <c r="H18" s="131"/>
      <c r="I18" s="131"/>
      <c r="J18" s="131"/>
      <c r="K18" s="131"/>
      <c r="L18" s="131"/>
      <c r="M18" s="131"/>
      <c r="N18" s="131"/>
      <c r="O18" s="131"/>
      <c r="P18" s="131"/>
      <c r="Q18" s="131"/>
      <c r="R18" s="131"/>
      <c r="S18" s="191">
        <v>11909707.280000001</v>
      </c>
      <c r="T18" s="126">
        <f t="shared" si="1"/>
        <v>11909707.280000001</v>
      </c>
    </row>
    <row r="19" spans="1:20">
      <c r="A19" s="129"/>
      <c r="B19" s="130" t="s">
        <v>207</v>
      </c>
      <c r="C19" s="131">
        <v>9471835.5999999978</v>
      </c>
      <c r="D19" s="131"/>
      <c r="E19" s="191">
        <f t="shared" si="0"/>
        <v>24407831</v>
      </c>
      <c r="F19" s="132" t="s">
        <v>226</v>
      </c>
      <c r="G19" s="131"/>
      <c r="H19" s="131"/>
      <c r="I19" s="131"/>
      <c r="J19" s="131"/>
      <c r="K19" s="131"/>
      <c r="L19" s="131"/>
      <c r="M19" s="131"/>
      <c r="N19" s="131"/>
      <c r="O19" s="131"/>
      <c r="P19" s="131">
        <v>1744359</v>
      </c>
      <c r="Q19" s="131"/>
      <c r="R19" s="131"/>
      <c r="S19" s="191">
        <v>22663472</v>
      </c>
      <c r="T19" s="126">
        <f t="shared" si="1"/>
        <v>24407831</v>
      </c>
    </row>
    <row r="20" spans="1:20" ht="15" thickBot="1">
      <c r="A20" s="58"/>
      <c r="B20" s="96" t="s">
        <v>40</v>
      </c>
      <c r="C20" s="127">
        <f>SUM(C9:C19)</f>
        <v>1754927004.6095247</v>
      </c>
      <c r="D20" s="127">
        <f t="shared" ref="D20:T20" si="2">SUM(D9:D19)</f>
        <v>0</v>
      </c>
      <c r="E20" s="127">
        <f t="shared" si="2"/>
        <v>1787839283.6644006</v>
      </c>
      <c r="F20" s="127">
        <f t="shared" si="2"/>
        <v>0</v>
      </c>
      <c r="G20" s="127">
        <f t="shared" si="2"/>
        <v>92017203.320000008</v>
      </c>
      <c r="H20" s="127">
        <f t="shared" si="2"/>
        <v>59797351.899999999</v>
      </c>
      <c r="I20" s="127">
        <f t="shared" si="2"/>
        <v>52443457</v>
      </c>
      <c r="J20" s="127">
        <f t="shared" si="2"/>
        <v>0</v>
      </c>
      <c r="K20" s="127">
        <f t="shared" si="2"/>
        <v>52158677.649999999</v>
      </c>
      <c r="L20" s="127">
        <f t="shared" si="2"/>
        <v>1492789998.3731005</v>
      </c>
      <c r="M20" s="127">
        <f t="shared" si="2"/>
        <v>-64175272.738700002</v>
      </c>
      <c r="N20" s="127">
        <f t="shared" si="2"/>
        <v>1428614725.6344006</v>
      </c>
      <c r="O20" s="127">
        <f t="shared" si="2"/>
        <v>25461819.300000001</v>
      </c>
      <c r="P20" s="127">
        <f t="shared" si="2"/>
        <v>1744359</v>
      </c>
      <c r="Q20" s="127">
        <f t="shared" si="2"/>
        <v>0</v>
      </c>
      <c r="R20" s="127">
        <f t="shared" si="2"/>
        <v>36653887.859999999</v>
      </c>
      <c r="S20" s="127">
        <f t="shared" si="2"/>
        <v>38947802</v>
      </c>
      <c r="T20" s="128">
        <f t="shared" si="2"/>
        <v>1787839283.6644006</v>
      </c>
    </row>
    <row r="21" spans="1:20">
      <c r="A21" s="52"/>
      <c r="B21" s="59" t="s">
        <v>0</v>
      </c>
      <c r="C21" s="65" t="s">
        <v>1</v>
      </c>
      <c r="D21" s="66" t="s">
        <v>2</v>
      </c>
      <c r="E21" s="59" t="s">
        <v>3</v>
      </c>
      <c r="F21" s="59" t="s">
        <v>4</v>
      </c>
      <c r="G21" s="209" t="s">
        <v>8</v>
      </c>
      <c r="H21" s="209"/>
      <c r="I21" s="209"/>
      <c r="J21" s="209"/>
      <c r="K21" s="209"/>
      <c r="L21" s="209"/>
      <c r="M21" s="209"/>
      <c r="N21" s="209"/>
      <c r="O21" s="209"/>
      <c r="P21" s="210"/>
      <c r="Q21"/>
      <c r="R21"/>
      <c r="S21"/>
      <c r="T21"/>
    </row>
    <row r="22" spans="1:20" ht="14.4" customHeight="1">
      <c r="A22" s="211"/>
      <c r="B22" s="212" t="s">
        <v>83</v>
      </c>
      <c r="C22" s="215" t="s">
        <v>82</v>
      </c>
      <c r="D22" s="215" t="s">
        <v>144</v>
      </c>
      <c r="E22" s="215" t="s">
        <v>77</v>
      </c>
      <c r="F22" s="215" t="s">
        <v>81</v>
      </c>
      <c r="G22" s="219" t="s">
        <v>80</v>
      </c>
      <c r="H22" s="219"/>
      <c r="I22" s="219"/>
      <c r="J22" s="219"/>
      <c r="K22" s="219"/>
      <c r="L22" s="219"/>
      <c r="M22" s="219"/>
      <c r="N22" s="219"/>
      <c r="O22" s="219"/>
      <c r="P22" s="220"/>
    </row>
    <row r="23" spans="1:20" ht="14.4" customHeight="1">
      <c r="A23" s="211"/>
      <c r="B23" s="213"/>
      <c r="C23" s="215"/>
      <c r="D23" s="215"/>
      <c r="E23" s="215"/>
      <c r="F23" s="215"/>
      <c r="G23" s="192">
        <v>13</v>
      </c>
      <c r="H23" s="193">
        <v>14</v>
      </c>
      <c r="I23" s="193">
        <v>15</v>
      </c>
      <c r="J23" s="193">
        <v>16</v>
      </c>
      <c r="K23" s="193">
        <v>17</v>
      </c>
      <c r="L23" s="193">
        <v>18</v>
      </c>
      <c r="M23" s="193">
        <v>19</v>
      </c>
      <c r="N23" s="193">
        <v>20</v>
      </c>
      <c r="O23" s="193">
        <v>21</v>
      </c>
      <c r="P23" s="194">
        <v>22</v>
      </c>
    </row>
    <row r="24" spans="1:20" ht="100.2" customHeight="1">
      <c r="A24" s="211"/>
      <c r="B24" s="214"/>
      <c r="C24" s="215"/>
      <c r="D24" s="215"/>
      <c r="E24" s="215"/>
      <c r="F24" s="215"/>
      <c r="G24" s="188" t="s">
        <v>41</v>
      </c>
      <c r="H24" s="189" t="s">
        <v>42</v>
      </c>
      <c r="I24" s="189" t="s">
        <v>43</v>
      </c>
      <c r="J24" s="189" t="s">
        <v>44</v>
      </c>
      <c r="K24" s="189" t="s">
        <v>45</v>
      </c>
      <c r="L24" s="189" t="s">
        <v>46</v>
      </c>
      <c r="M24" s="189" t="s">
        <v>47</v>
      </c>
      <c r="N24" s="189" t="s">
        <v>14</v>
      </c>
      <c r="O24" s="189" t="s">
        <v>48</v>
      </c>
      <c r="P24" s="190" t="s">
        <v>49</v>
      </c>
    </row>
    <row r="25" spans="1:20" ht="27.6">
      <c r="A25" s="19"/>
      <c r="B25" s="177" t="s">
        <v>208</v>
      </c>
      <c r="C25" s="178">
        <v>986977138.4000001</v>
      </c>
      <c r="D25" s="178"/>
      <c r="E25" s="195">
        <f>SUM(G25:O25)</f>
        <v>972349903.42340183</v>
      </c>
      <c r="F25" s="196" t="s">
        <v>218</v>
      </c>
      <c r="G25" s="132"/>
      <c r="H25" s="132"/>
      <c r="I25" s="132"/>
      <c r="J25" s="132"/>
      <c r="K25" s="132"/>
      <c r="L25" s="132">
        <v>955281207.92340183</v>
      </c>
      <c r="M25" s="132">
        <v>17068695.5</v>
      </c>
      <c r="N25" s="132"/>
      <c r="O25" s="136"/>
      <c r="P25" s="135">
        <f t="shared" ref="P25:P32" si="3">SUM(G25:O25)</f>
        <v>972349903.42340183</v>
      </c>
    </row>
    <row r="26" spans="1:20">
      <c r="A26" s="19"/>
      <c r="B26" s="64" t="s">
        <v>209</v>
      </c>
      <c r="C26" s="138">
        <v>1.6370904631912708E-11</v>
      </c>
      <c r="D26" s="138"/>
      <c r="E26" s="195">
        <f t="shared" ref="E26:E32" si="4">SUM(G26:O26)</f>
        <v>0</v>
      </c>
      <c r="F26" s="196" t="s">
        <v>219</v>
      </c>
      <c r="G26" s="132"/>
      <c r="H26" s="132"/>
      <c r="I26" s="132"/>
      <c r="J26" s="132"/>
      <c r="K26" s="132"/>
      <c r="L26" s="132"/>
      <c r="M26" s="132"/>
      <c r="N26" s="132"/>
      <c r="O26" s="132"/>
      <c r="P26" s="135">
        <f t="shared" si="3"/>
        <v>0</v>
      </c>
    </row>
    <row r="27" spans="1:20">
      <c r="A27" s="19"/>
      <c r="B27" s="64" t="s">
        <v>210</v>
      </c>
      <c r="C27" s="138">
        <v>429992462.64796746</v>
      </c>
      <c r="D27" s="138"/>
      <c r="E27" s="195">
        <f t="shared" si="4"/>
        <v>450688353.18279999</v>
      </c>
      <c r="F27" s="196" t="s">
        <v>220</v>
      </c>
      <c r="G27" s="132"/>
      <c r="H27" s="132">
        <v>96085613.757599995</v>
      </c>
      <c r="I27" s="132">
        <v>29222820.608100001</v>
      </c>
      <c r="J27" s="132">
        <v>317547130.81709999</v>
      </c>
      <c r="K27" s="132"/>
      <c r="L27" s="132"/>
      <c r="M27" s="132">
        <v>7832788</v>
      </c>
      <c r="N27" s="132"/>
      <c r="O27" s="132"/>
      <c r="P27" s="135">
        <f t="shared" si="3"/>
        <v>450688353.18279999</v>
      </c>
    </row>
    <row r="28" spans="1:20">
      <c r="A28" s="19"/>
      <c r="B28" s="20" t="s">
        <v>211</v>
      </c>
      <c r="C28" s="138">
        <v>922536.41050645057</v>
      </c>
      <c r="D28" s="138"/>
      <c r="E28" s="195">
        <f t="shared" si="4"/>
        <v>4270894.6400000006</v>
      </c>
      <c r="F28" s="196" t="s">
        <v>221</v>
      </c>
      <c r="G28" s="132"/>
      <c r="H28" s="132"/>
      <c r="I28" s="132"/>
      <c r="J28" s="132"/>
      <c r="K28" s="132"/>
      <c r="L28" s="132"/>
      <c r="M28" s="132"/>
      <c r="N28" s="132">
        <v>4270894.6400000006</v>
      </c>
      <c r="O28" s="132"/>
      <c r="P28" s="135">
        <f t="shared" si="3"/>
        <v>4270894.6400000006</v>
      </c>
    </row>
    <row r="29" spans="1:20">
      <c r="A29" s="19"/>
      <c r="B29" s="20" t="s">
        <v>212</v>
      </c>
      <c r="C29" s="138">
        <v>1394383.1699624134</v>
      </c>
      <c r="D29" s="138"/>
      <c r="E29" s="195">
        <f t="shared" si="4"/>
        <v>2696169.15</v>
      </c>
      <c r="F29" s="196" t="s">
        <v>222</v>
      </c>
      <c r="G29" s="132"/>
      <c r="H29" s="132"/>
      <c r="I29" s="132"/>
      <c r="J29" s="132"/>
      <c r="K29" s="132"/>
      <c r="L29" s="132"/>
      <c r="M29" s="132"/>
      <c r="N29" s="132">
        <v>2696169.15</v>
      </c>
      <c r="O29" s="132"/>
      <c r="P29" s="135">
        <f t="shared" si="3"/>
        <v>2696169.15</v>
      </c>
    </row>
    <row r="30" spans="1:20">
      <c r="A30" s="19"/>
      <c r="B30" s="20" t="s">
        <v>213</v>
      </c>
      <c r="C30" s="138">
        <v>8923593.0700000003</v>
      </c>
      <c r="D30" s="138"/>
      <c r="E30" s="195">
        <f t="shared" si="4"/>
        <v>8923593.0700000003</v>
      </c>
      <c r="F30" s="196" t="s">
        <v>223</v>
      </c>
      <c r="G30" s="132"/>
      <c r="H30" s="132"/>
      <c r="I30" s="132"/>
      <c r="J30" s="132"/>
      <c r="K30" s="132"/>
      <c r="L30" s="132"/>
      <c r="M30" s="132"/>
      <c r="N30" s="132">
        <v>8923593.0700000003</v>
      </c>
      <c r="O30" s="132"/>
      <c r="P30" s="135">
        <f t="shared" si="3"/>
        <v>8923593.0700000003</v>
      </c>
    </row>
    <row r="31" spans="1:20">
      <c r="A31" s="19"/>
      <c r="B31" s="20" t="s">
        <v>14</v>
      </c>
      <c r="C31" s="138">
        <v>25651652.580977011</v>
      </c>
      <c r="D31" s="138"/>
      <c r="E31" s="195">
        <f t="shared" si="4"/>
        <v>65871410.530000024</v>
      </c>
      <c r="F31" s="196" t="s">
        <v>224</v>
      </c>
      <c r="G31" s="132"/>
      <c r="H31" s="132"/>
      <c r="I31" s="132"/>
      <c r="J31" s="132"/>
      <c r="K31" s="132"/>
      <c r="L31" s="132"/>
      <c r="M31" s="132"/>
      <c r="N31" s="132">
        <v>65871410.530000024</v>
      </c>
      <c r="O31" s="132"/>
      <c r="P31" s="135">
        <f t="shared" si="3"/>
        <v>65871410.530000024</v>
      </c>
    </row>
    <row r="32" spans="1:20">
      <c r="A32" s="19"/>
      <c r="B32" s="20" t="s">
        <v>214</v>
      </c>
      <c r="C32" s="138">
        <v>76754487.109568</v>
      </c>
      <c r="D32" s="138"/>
      <c r="E32" s="195">
        <f t="shared" si="4"/>
        <v>78464667.599999994</v>
      </c>
      <c r="F32" s="197" t="s">
        <v>225</v>
      </c>
      <c r="G32" s="132"/>
      <c r="H32" s="132"/>
      <c r="I32" s="132"/>
      <c r="J32" s="132"/>
      <c r="K32" s="132"/>
      <c r="L32" s="132"/>
      <c r="M32" s="132">
        <v>1128937.6000000001</v>
      </c>
      <c r="N32" s="132"/>
      <c r="O32" s="132">
        <v>77335730</v>
      </c>
      <c r="P32" s="135">
        <f t="shared" si="3"/>
        <v>78464667.599999994</v>
      </c>
    </row>
    <row r="33" spans="1:20" ht="15" thickBot="1">
      <c r="A33" s="58"/>
      <c r="B33" s="97" t="s">
        <v>49</v>
      </c>
      <c r="C33" s="127">
        <f t="shared" ref="C33:P33" si="5">SUM(C25:C32)</f>
        <v>1530616253.3889813</v>
      </c>
      <c r="D33" s="127">
        <f t="shared" si="5"/>
        <v>0</v>
      </c>
      <c r="E33" s="127">
        <f t="shared" si="5"/>
        <v>1583264991.5962019</v>
      </c>
      <c r="F33" s="127">
        <f t="shared" si="5"/>
        <v>0</v>
      </c>
      <c r="G33" s="127">
        <f t="shared" si="5"/>
        <v>0</v>
      </c>
      <c r="H33" s="127">
        <f t="shared" si="5"/>
        <v>96085613.757599995</v>
      </c>
      <c r="I33" s="127">
        <f t="shared" si="5"/>
        <v>29222820.608100001</v>
      </c>
      <c r="J33" s="127">
        <f t="shared" si="5"/>
        <v>317547130.81709999</v>
      </c>
      <c r="K33" s="127">
        <f t="shared" si="5"/>
        <v>0</v>
      </c>
      <c r="L33" s="127">
        <f t="shared" si="5"/>
        <v>955281207.92340183</v>
      </c>
      <c r="M33" s="127">
        <f t="shared" si="5"/>
        <v>26030421.100000001</v>
      </c>
      <c r="N33" s="127">
        <f t="shared" si="5"/>
        <v>81762067.39000003</v>
      </c>
      <c r="O33" s="127">
        <f t="shared" si="5"/>
        <v>77335730</v>
      </c>
      <c r="P33" s="128">
        <f t="shared" si="5"/>
        <v>1583264991.5962019</v>
      </c>
    </row>
    <row r="34" spans="1:20">
      <c r="A34" s="52"/>
      <c r="B34" s="59" t="s">
        <v>0</v>
      </c>
      <c r="C34" s="65" t="s">
        <v>1</v>
      </c>
      <c r="D34" s="66" t="s">
        <v>2</v>
      </c>
      <c r="E34" s="59" t="s">
        <v>3</v>
      </c>
      <c r="F34" s="59" t="s">
        <v>4</v>
      </c>
      <c r="G34" s="209" t="s">
        <v>8</v>
      </c>
      <c r="H34" s="209"/>
      <c r="I34" s="209"/>
      <c r="J34" s="209"/>
      <c r="K34" s="209"/>
      <c r="L34" s="209"/>
      <c r="M34" s="209"/>
      <c r="N34" s="210"/>
      <c r="O34"/>
      <c r="P34"/>
      <c r="Q34"/>
      <c r="R34"/>
      <c r="S34"/>
      <c r="T34"/>
    </row>
    <row r="35" spans="1:20" ht="40.200000000000003" customHeight="1">
      <c r="A35" s="211"/>
      <c r="B35" s="212" t="s">
        <v>161</v>
      </c>
      <c r="C35" s="215" t="s">
        <v>82</v>
      </c>
      <c r="D35" s="215" t="s">
        <v>144</v>
      </c>
      <c r="E35" s="215" t="s">
        <v>77</v>
      </c>
      <c r="F35" s="215" t="s">
        <v>81</v>
      </c>
      <c r="G35" s="216" t="s">
        <v>80</v>
      </c>
      <c r="H35" s="217"/>
      <c r="I35" s="217"/>
      <c r="J35" s="217"/>
      <c r="K35" s="217"/>
      <c r="L35" s="217"/>
      <c r="M35" s="217"/>
      <c r="N35" s="218"/>
      <c r="O35"/>
      <c r="P35"/>
      <c r="Q35"/>
      <c r="R35"/>
      <c r="S35"/>
      <c r="T35"/>
    </row>
    <row r="36" spans="1:20" ht="13.95" customHeight="1">
      <c r="A36" s="211"/>
      <c r="B36" s="213"/>
      <c r="C36" s="215"/>
      <c r="D36" s="215"/>
      <c r="E36" s="215"/>
      <c r="F36" s="215"/>
      <c r="G36" s="181">
        <v>23</v>
      </c>
      <c r="H36" s="181">
        <v>24</v>
      </c>
      <c r="I36" s="181">
        <v>25</v>
      </c>
      <c r="J36" s="181">
        <v>26</v>
      </c>
      <c r="K36" s="181">
        <v>27</v>
      </c>
      <c r="L36" s="181">
        <v>28</v>
      </c>
      <c r="M36" s="181">
        <v>29</v>
      </c>
      <c r="N36" s="180">
        <v>30</v>
      </c>
    </row>
    <row r="37" spans="1:20" ht="102" customHeight="1">
      <c r="A37" s="211"/>
      <c r="B37" s="214"/>
      <c r="C37" s="215"/>
      <c r="D37" s="215"/>
      <c r="E37" s="215"/>
      <c r="F37" s="215"/>
      <c r="G37" s="189" t="s">
        <v>50</v>
      </c>
      <c r="H37" s="189" t="s">
        <v>51</v>
      </c>
      <c r="I37" s="189" t="s">
        <v>52</v>
      </c>
      <c r="J37" s="189" t="s">
        <v>53</v>
      </c>
      <c r="K37" s="189" t="s">
        <v>54</v>
      </c>
      <c r="L37" s="189" t="s">
        <v>55</v>
      </c>
      <c r="M37" s="189" t="s">
        <v>9</v>
      </c>
      <c r="N37" s="190" t="s">
        <v>56</v>
      </c>
    </row>
    <row r="38" spans="1:20">
      <c r="A38" s="19"/>
      <c r="B38" s="64" t="s">
        <v>215</v>
      </c>
      <c r="C38" s="179">
        <v>40482080.500659332</v>
      </c>
      <c r="D38" s="179"/>
      <c r="E38" s="195">
        <f>SUM(G38:M38)</f>
        <v>40488819.400000006</v>
      </c>
      <c r="F38" s="137"/>
      <c r="G38" s="178">
        <v>5176780</v>
      </c>
      <c r="H38" s="178"/>
      <c r="I38" s="178"/>
      <c r="J38" s="178">
        <v>35312039.400000006</v>
      </c>
      <c r="K38" s="178"/>
      <c r="L38" s="178"/>
      <c r="M38" s="178"/>
      <c r="N38" s="135">
        <f t="shared" ref="N38:N40" si="6">SUM(G38:M38)</f>
        <v>40488819.400000006</v>
      </c>
      <c r="P38" s="185"/>
      <c r="Q38" s="185"/>
      <c r="R38" s="185"/>
    </row>
    <row r="39" spans="1:20">
      <c r="A39" s="19"/>
      <c r="B39" s="64" t="s">
        <v>216</v>
      </c>
      <c r="C39" s="139">
        <v>0</v>
      </c>
      <c r="D39" s="139"/>
      <c r="E39" s="195">
        <f t="shared" ref="E39:E40" si="7">SUM(G39:M39)</f>
        <v>396459</v>
      </c>
      <c r="F39" s="140"/>
      <c r="G39" s="132"/>
      <c r="H39" s="132"/>
      <c r="I39" s="132"/>
      <c r="J39" s="132"/>
      <c r="K39" s="132"/>
      <c r="L39" s="132"/>
      <c r="M39" s="132">
        <v>396459</v>
      </c>
      <c r="N39" s="135">
        <f t="shared" si="6"/>
        <v>396459</v>
      </c>
    </row>
    <row r="40" spans="1:20">
      <c r="A40" s="19"/>
      <c r="B40" s="64" t="s">
        <v>55</v>
      </c>
      <c r="C40" s="139">
        <v>183828670.73019004</v>
      </c>
      <c r="D40" s="139"/>
      <c r="E40" s="195">
        <f t="shared" si="7"/>
        <v>163689014.45999995</v>
      </c>
      <c r="F40" s="140"/>
      <c r="G40" s="132"/>
      <c r="H40" s="132"/>
      <c r="I40" s="132"/>
      <c r="J40" s="132"/>
      <c r="K40" s="132"/>
      <c r="L40" s="132">
        <v>163689014.45999995</v>
      </c>
      <c r="M40" s="132"/>
      <c r="N40" s="135">
        <f t="shared" si="6"/>
        <v>163689014.45999995</v>
      </c>
    </row>
    <row r="41" spans="1:20" ht="15" thickBot="1">
      <c r="A41" s="58"/>
      <c r="B41" s="97" t="s">
        <v>78</v>
      </c>
      <c r="C41" s="127">
        <f t="shared" ref="C41:N41" si="8">SUM(C38:C40)</f>
        <v>224310751.23084939</v>
      </c>
      <c r="D41" s="127">
        <f t="shared" si="8"/>
        <v>0</v>
      </c>
      <c r="E41" s="127">
        <f t="shared" si="8"/>
        <v>204574292.85999995</v>
      </c>
      <c r="F41" s="127">
        <f t="shared" si="8"/>
        <v>0</v>
      </c>
      <c r="G41" s="127">
        <f t="shared" si="8"/>
        <v>5176780</v>
      </c>
      <c r="H41" s="127">
        <f t="shared" si="8"/>
        <v>0</v>
      </c>
      <c r="I41" s="127">
        <f t="shared" si="8"/>
        <v>0</v>
      </c>
      <c r="J41" s="127">
        <f t="shared" si="8"/>
        <v>35312039.400000006</v>
      </c>
      <c r="K41" s="127">
        <f t="shared" si="8"/>
        <v>0</v>
      </c>
      <c r="L41" s="127">
        <f t="shared" si="8"/>
        <v>163689014.45999995</v>
      </c>
      <c r="M41" s="127">
        <f t="shared" si="8"/>
        <v>396459</v>
      </c>
      <c r="N41" s="128">
        <f t="shared" si="8"/>
        <v>204574292.85999995</v>
      </c>
    </row>
    <row r="44" spans="1:20" s="4" customFormat="1">
      <c r="A44" s="198" t="s">
        <v>227</v>
      </c>
      <c r="B44" s="10"/>
      <c r="C44" s="10"/>
      <c r="D44" s="10"/>
      <c r="E44" s="10"/>
      <c r="F44" s="10"/>
      <c r="G44" s="10"/>
      <c r="H44" s="10"/>
      <c r="I44" s="10"/>
      <c r="J44" s="10"/>
      <c r="K44" s="10"/>
      <c r="L44" s="10"/>
      <c r="M44" s="10"/>
      <c r="N44" s="10"/>
      <c r="O44" s="10"/>
      <c r="P44" s="10"/>
      <c r="Q44" s="10"/>
      <c r="R44" s="10"/>
      <c r="S44" s="10"/>
      <c r="T44" s="10"/>
    </row>
    <row r="45" spans="1:20" s="4" customFormat="1">
      <c r="A45" s="18"/>
      <c r="B45" s="207"/>
      <c r="C45" s="207"/>
      <c r="D45" s="10"/>
      <c r="E45" s="10"/>
      <c r="F45" s="10"/>
      <c r="G45" s="10"/>
      <c r="H45" s="10"/>
      <c r="I45" s="10"/>
      <c r="J45" s="10"/>
      <c r="K45" s="10"/>
      <c r="L45" s="10"/>
      <c r="M45" s="10"/>
      <c r="N45" s="10"/>
      <c r="O45" s="10"/>
      <c r="P45" s="10"/>
      <c r="Q45" s="10"/>
      <c r="R45" s="10"/>
      <c r="S45" s="10"/>
      <c r="T45" s="10"/>
    </row>
    <row r="46" spans="1:20" s="4" customFormat="1" ht="55.95" customHeight="1">
      <c r="A46" s="199" t="s">
        <v>228</v>
      </c>
      <c r="B46" s="207" t="s">
        <v>250</v>
      </c>
      <c r="C46" s="207"/>
      <c r="D46" s="10"/>
      <c r="E46" s="10"/>
      <c r="F46" s="10"/>
      <c r="G46" s="10"/>
      <c r="H46" s="10"/>
      <c r="I46" s="10"/>
      <c r="J46" s="10"/>
      <c r="K46" s="10"/>
      <c r="L46" s="10"/>
      <c r="M46" s="10"/>
      <c r="N46" s="10"/>
      <c r="O46" s="10"/>
      <c r="P46" s="10"/>
      <c r="Q46" s="10"/>
      <c r="R46" s="10"/>
      <c r="S46" s="10"/>
      <c r="T46" s="10"/>
    </row>
    <row r="47" spans="1:20" ht="82.95" customHeight="1">
      <c r="A47" s="18" t="s">
        <v>229</v>
      </c>
      <c r="B47" s="207" t="s">
        <v>251</v>
      </c>
      <c r="C47" s="207"/>
    </row>
    <row r="48" spans="1:20" ht="96.6" customHeight="1">
      <c r="A48" s="199" t="s">
        <v>230</v>
      </c>
      <c r="B48" s="207" t="s">
        <v>252</v>
      </c>
      <c r="C48" s="207"/>
    </row>
    <row r="49" spans="1:16" ht="96.6" customHeight="1">
      <c r="A49" s="199" t="s">
        <v>253</v>
      </c>
      <c r="B49" s="200" t="s">
        <v>254</v>
      </c>
      <c r="C49" s="200"/>
    </row>
    <row r="50" spans="1:16" ht="37.950000000000003" customHeight="1">
      <c r="A50" s="201" t="s">
        <v>231</v>
      </c>
      <c r="B50" s="207" t="s">
        <v>232</v>
      </c>
      <c r="C50" s="207"/>
    </row>
    <row r="51" spans="1:16" ht="96.6" customHeight="1">
      <c r="A51" s="199" t="s">
        <v>233</v>
      </c>
      <c r="B51" s="207" t="s">
        <v>255</v>
      </c>
      <c r="C51" s="207"/>
      <c r="P51" s="42"/>
    </row>
    <row r="52" spans="1:16" ht="120.6" customHeight="1">
      <c r="A52" s="199" t="s">
        <v>234</v>
      </c>
      <c r="B52" s="207" t="s">
        <v>259</v>
      </c>
      <c r="C52" s="207"/>
    </row>
    <row r="53" spans="1:16" ht="78" customHeight="1">
      <c r="A53" s="202" t="s">
        <v>235</v>
      </c>
      <c r="B53" s="207" t="s">
        <v>256</v>
      </c>
      <c r="C53" s="207"/>
      <c r="F53" s="203"/>
      <c r="G53" s="203"/>
      <c r="H53" s="203"/>
      <c r="I53" s="203"/>
      <c r="J53" s="203"/>
      <c r="K53" s="203"/>
    </row>
    <row r="54" spans="1:16" ht="110.4" customHeight="1">
      <c r="A54" s="202" t="s">
        <v>236</v>
      </c>
      <c r="B54" s="208" t="s">
        <v>237</v>
      </c>
      <c r="C54" s="208"/>
      <c r="F54" s="203"/>
      <c r="G54" s="203"/>
      <c r="H54" s="203"/>
      <c r="I54" s="203"/>
      <c r="J54" s="203"/>
      <c r="K54" s="203"/>
    </row>
    <row r="55" spans="1:16" ht="55.2" customHeight="1">
      <c r="A55" s="204" t="s">
        <v>238</v>
      </c>
      <c r="B55" s="207" t="s">
        <v>257</v>
      </c>
      <c r="C55" s="207"/>
      <c r="F55" s="203"/>
      <c r="G55" s="203"/>
      <c r="H55" s="203"/>
      <c r="I55" s="203"/>
      <c r="J55" s="203"/>
      <c r="K55" s="203"/>
    </row>
    <row r="56" spans="1:16" ht="151.94999999999999" customHeight="1">
      <c r="A56" s="205" t="s">
        <v>239</v>
      </c>
      <c r="B56" s="207" t="s">
        <v>240</v>
      </c>
      <c r="C56" s="207"/>
      <c r="F56" s="203"/>
      <c r="G56" s="203"/>
      <c r="H56" s="203"/>
      <c r="I56" s="203"/>
      <c r="J56" s="203"/>
      <c r="K56" s="203"/>
    </row>
    <row r="57" spans="1:16" ht="69" customHeight="1">
      <c r="A57" s="205" t="s">
        <v>241</v>
      </c>
      <c r="B57" s="207" t="s">
        <v>242</v>
      </c>
      <c r="C57" s="207"/>
      <c r="F57" s="203"/>
      <c r="G57" s="203"/>
      <c r="H57" s="203"/>
      <c r="I57" s="203"/>
      <c r="J57" s="203"/>
      <c r="K57" s="203"/>
    </row>
    <row r="58" spans="1:16" ht="79.8" customHeight="1">
      <c r="A58" s="202" t="s">
        <v>243</v>
      </c>
      <c r="B58" s="207" t="s">
        <v>244</v>
      </c>
      <c r="C58" s="207"/>
      <c r="F58" s="203"/>
      <c r="G58" s="203"/>
      <c r="H58" s="203"/>
      <c r="I58" s="203"/>
      <c r="J58" s="203"/>
      <c r="K58" s="203"/>
    </row>
    <row r="59" spans="1:16" ht="27.6" customHeight="1">
      <c r="A59" s="202"/>
      <c r="B59" s="207"/>
      <c r="C59" s="207"/>
      <c r="F59" s="203"/>
      <c r="G59" s="203"/>
      <c r="H59" s="203"/>
      <c r="I59" s="203"/>
      <c r="J59" s="203"/>
      <c r="K59" s="203"/>
    </row>
    <row r="60" spans="1:16">
      <c r="F60" s="203"/>
      <c r="G60" s="203"/>
      <c r="H60" s="203"/>
      <c r="I60" s="203"/>
      <c r="J60" s="203"/>
      <c r="K60" s="203"/>
    </row>
    <row r="61" spans="1:16">
      <c r="J61" s="203"/>
      <c r="K61" s="203"/>
    </row>
    <row r="62" spans="1:16">
      <c r="J62" s="203"/>
      <c r="K62" s="203"/>
    </row>
    <row r="63" spans="1:16">
      <c r="J63" s="203"/>
      <c r="K63" s="203"/>
    </row>
  </sheetData>
  <mergeCells count="38">
    <mergeCell ref="G5:T5"/>
    <mergeCell ref="A6:A8"/>
    <mergeCell ref="B6:B8"/>
    <mergeCell ref="C6:C8"/>
    <mergeCell ref="D6:D8"/>
    <mergeCell ref="E6:E8"/>
    <mergeCell ref="F6:F8"/>
    <mergeCell ref="G6:T6"/>
    <mergeCell ref="G21:P21"/>
    <mergeCell ref="A22:A24"/>
    <mergeCell ref="B22:B24"/>
    <mergeCell ref="C22:C24"/>
    <mergeCell ref="D22:D24"/>
    <mergeCell ref="E22:E24"/>
    <mergeCell ref="F22:F24"/>
    <mergeCell ref="G22:P22"/>
    <mergeCell ref="B51:C51"/>
    <mergeCell ref="G34:N34"/>
    <mergeCell ref="A35:A37"/>
    <mergeCell ref="B35:B37"/>
    <mergeCell ref="C35:C37"/>
    <mergeCell ref="D35:D37"/>
    <mergeCell ref="E35:E37"/>
    <mergeCell ref="F35:F37"/>
    <mergeCell ref="G35:N35"/>
    <mergeCell ref="B45:C45"/>
    <mergeCell ref="B46:C46"/>
    <mergeCell ref="B47:C47"/>
    <mergeCell ref="B48:C48"/>
    <mergeCell ref="B50:C50"/>
    <mergeCell ref="B58:C58"/>
    <mergeCell ref="B59:C59"/>
    <mergeCell ref="B52:C52"/>
    <mergeCell ref="B53:C53"/>
    <mergeCell ref="B54:C54"/>
    <mergeCell ref="B55:C55"/>
    <mergeCell ref="B56:C56"/>
    <mergeCell ref="B57:C57"/>
  </mergeCells>
  <pageMargins left="0.7" right="0.7" top="0.75" bottom="0.75" header="0.3" footer="0.3"/>
  <pageSetup paperSize="9" scale="54" orientation="landscape" horizontalDpi="4294967295" verticalDpi="4294967295"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4.4"/>
  <cols>
    <col min="1" max="1" width="10.5546875" style="43"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6" t="s">
        <v>57</v>
      </c>
      <c r="B1" s="3" t="s">
        <v>217</v>
      </c>
    </row>
    <row r="2" spans="1:8">
      <c r="A2" s="9" t="s">
        <v>58</v>
      </c>
      <c r="B2" s="183" t="s">
        <v>245</v>
      </c>
      <c r="C2" s="9"/>
      <c r="D2" s="9"/>
      <c r="E2" s="9"/>
      <c r="F2" s="9"/>
      <c r="G2" s="9"/>
      <c r="H2" s="9"/>
    </row>
    <row r="3" spans="1:8">
      <c r="A3" s="9"/>
      <c r="B3" s="9"/>
      <c r="C3" s="9"/>
      <c r="D3" s="9"/>
      <c r="E3" s="9"/>
      <c r="F3" s="9"/>
      <c r="G3" s="9"/>
      <c r="H3" s="9"/>
    </row>
    <row r="4" spans="1:8" ht="15" thickBot="1">
      <c r="A4" s="125" t="s">
        <v>175</v>
      </c>
      <c r="B4" s="14" t="s">
        <v>97</v>
      </c>
    </row>
    <row r="5" spans="1:8" ht="14.4" customHeight="1">
      <c r="A5" s="231"/>
      <c r="B5" s="225" t="s">
        <v>96</v>
      </c>
      <c r="C5" s="227" t="s">
        <v>140</v>
      </c>
      <c r="D5" s="225" t="s">
        <v>95</v>
      </c>
      <c r="E5" s="225"/>
      <c r="F5" s="225"/>
      <c r="G5" s="225"/>
      <c r="H5" s="229" t="s">
        <v>94</v>
      </c>
    </row>
    <row r="6" spans="1:8" ht="41.4">
      <c r="A6" s="232"/>
      <c r="B6" s="226"/>
      <c r="C6" s="228"/>
      <c r="D6" s="12" t="s">
        <v>93</v>
      </c>
      <c r="E6" s="12" t="s">
        <v>92</v>
      </c>
      <c r="F6" s="12" t="s">
        <v>91</v>
      </c>
      <c r="G6" s="12" t="s">
        <v>90</v>
      </c>
      <c r="H6" s="230"/>
    </row>
    <row r="7" spans="1:8">
      <c r="A7" s="68">
        <v>1</v>
      </c>
      <c r="B7" s="44" t="s">
        <v>79</v>
      </c>
      <c r="C7" s="38" t="s">
        <v>89</v>
      </c>
      <c r="D7" s="5"/>
      <c r="E7" s="5"/>
      <c r="F7" s="5"/>
      <c r="G7" s="38" t="s">
        <v>86</v>
      </c>
      <c r="H7" s="37"/>
    </row>
    <row r="8" spans="1:8">
      <c r="A8" s="69">
        <v>2</v>
      </c>
      <c r="B8" s="44" t="s">
        <v>79</v>
      </c>
      <c r="C8" s="38" t="s">
        <v>88</v>
      </c>
      <c r="D8" s="5"/>
      <c r="E8" s="5"/>
      <c r="F8" s="38" t="s">
        <v>86</v>
      </c>
      <c r="G8" s="5"/>
      <c r="H8" s="37"/>
    </row>
    <row r="9" spans="1:8">
      <c r="A9" s="68">
        <v>3</v>
      </c>
      <c r="B9" s="44" t="s">
        <v>79</v>
      </c>
      <c r="C9" s="38" t="s">
        <v>87</v>
      </c>
      <c r="D9" s="5"/>
      <c r="E9" s="5"/>
      <c r="F9" s="5"/>
      <c r="G9" s="38" t="s">
        <v>86</v>
      </c>
      <c r="H9" s="37"/>
    </row>
    <row r="10" spans="1:8">
      <c r="A10" s="69"/>
      <c r="B10" s="44"/>
      <c r="C10" s="38"/>
      <c r="D10" s="5"/>
      <c r="E10" s="5"/>
      <c r="F10" s="5"/>
      <c r="G10" s="5"/>
      <c r="H10" s="37"/>
    </row>
    <row r="11" spans="1:8">
      <c r="A11" s="68"/>
      <c r="B11" s="44"/>
      <c r="C11" s="38"/>
      <c r="D11" s="5"/>
      <c r="E11" s="5"/>
      <c r="F11" s="5"/>
      <c r="G11" s="5"/>
      <c r="H11" s="37"/>
    </row>
    <row r="12" spans="1:8" ht="15" thickBot="1">
      <c r="A12" s="70"/>
      <c r="B12" s="67"/>
      <c r="C12" s="71"/>
      <c r="D12" s="55"/>
      <c r="E12" s="55"/>
      <c r="F12" s="55"/>
      <c r="G12" s="55"/>
      <c r="H12" s="72"/>
    </row>
    <row r="13" spans="1:8">
      <c r="A13" s="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O18"/>
  <sheetViews>
    <sheetView topLeftCell="B1" zoomScaleNormal="100" workbookViewId="0">
      <selection activeCell="C11" sqref="C11"/>
    </sheetView>
  </sheetViews>
  <sheetFormatPr defaultColWidth="9.109375" defaultRowHeight="13.8"/>
  <cols>
    <col min="1" max="1" width="10.5546875" style="3" bestFit="1" customWidth="1"/>
    <col min="2" max="2" width="70.109375" style="3" customWidth="1"/>
    <col min="3" max="3" width="10.6640625" style="3" customWidth="1"/>
    <col min="4" max="4" width="14.6640625" style="3" customWidth="1"/>
    <col min="5" max="5" width="19.88671875" style="3" customWidth="1"/>
    <col min="6" max="6" width="23.5546875" style="3" customWidth="1"/>
    <col min="7" max="7" width="17.5546875" style="3" customWidth="1"/>
    <col min="8" max="8" width="16.6640625" style="3" customWidth="1"/>
    <col min="9" max="9" width="15" style="3" customWidth="1"/>
    <col min="10" max="10" width="9.109375" style="3"/>
    <col min="11" max="11" width="10.88671875" style="3" customWidth="1"/>
    <col min="12" max="12" width="13.5546875" style="3" customWidth="1"/>
    <col min="13" max="14" width="9.109375" style="3"/>
    <col min="15" max="15" width="14.88671875" style="3" customWidth="1"/>
    <col min="16" max="16384" width="9.109375" style="3"/>
  </cols>
  <sheetData>
    <row r="1" spans="1:12">
      <c r="A1" s="123" t="s">
        <v>57</v>
      </c>
      <c r="B1" s="3" t="s">
        <v>217</v>
      </c>
    </row>
    <row r="2" spans="1:12">
      <c r="A2" s="123" t="s">
        <v>58</v>
      </c>
      <c r="B2" s="183" t="s">
        <v>245</v>
      </c>
    </row>
    <row r="3" spans="1:12">
      <c r="A3" s="63"/>
      <c r="B3" s="123"/>
    </row>
    <row r="4" spans="1:12" ht="14.4" thickBot="1">
      <c r="A4" s="124" t="s">
        <v>176</v>
      </c>
      <c r="B4" s="45" t="s">
        <v>153</v>
      </c>
      <c r="C4" s="25"/>
      <c r="D4" s="7"/>
      <c r="E4" s="7"/>
      <c r="F4" s="7"/>
      <c r="G4" s="7"/>
      <c r="H4" s="7"/>
      <c r="I4" s="7"/>
      <c r="J4" s="7"/>
      <c r="K4" s="7"/>
      <c r="L4" s="7"/>
    </row>
    <row r="5" spans="1:12">
      <c r="A5" s="122"/>
      <c r="B5" s="57"/>
      <c r="C5" s="60" t="s">
        <v>5</v>
      </c>
      <c r="D5" s="60" t="s">
        <v>6</v>
      </c>
      <c r="E5" s="61" t="s">
        <v>7</v>
      </c>
      <c r="F5" s="7"/>
    </row>
    <row r="6" spans="1:12">
      <c r="A6" s="19">
        <v>1</v>
      </c>
      <c r="B6" s="5" t="s">
        <v>13</v>
      </c>
      <c r="C6" s="132">
        <v>669577.93499600003</v>
      </c>
      <c r="D6" s="132">
        <v>326908.97355600004</v>
      </c>
      <c r="E6" s="141">
        <v>246363.86</v>
      </c>
      <c r="F6" s="7"/>
    </row>
    <row r="7" spans="1:12">
      <c r="A7" s="19">
        <v>2</v>
      </c>
      <c r="B7" s="24" t="s">
        <v>127</v>
      </c>
      <c r="C7" s="132">
        <v>411331.2</v>
      </c>
      <c r="D7" s="132">
        <v>165643</v>
      </c>
      <c r="E7" s="141">
        <v>122681.7</v>
      </c>
      <c r="F7" s="7"/>
    </row>
    <row r="8" spans="1:12">
      <c r="A8" s="19">
        <v>3</v>
      </c>
      <c r="B8" s="5" t="s">
        <v>149</v>
      </c>
      <c r="C8" s="132">
        <v>11</v>
      </c>
      <c r="D8" s="132">
        <v>6</v>
      </c>
      <c r="E8" s="141">
        <v>5</v>
      </c>
    </row>
    <row r="9" spans="1:12" ht="14.4" thickBot="1">
      <c r="A9" s="58">
        <v>4</v>
      </c>
      <c r="B9" s="55" t="s">
        <v>116</v>
      </c>
      <c r="C9" s="142">
        <v>287531.68799999997</v>
      </c>
      <c r="D9" s="142">
        <v>154717</v>
      </c>
      <c r="E9" s="143">
        <v>122681.7</v>
      </c>
    </row>
    <row r="15" spans="1:12">
      <c r="H15" s="203"/>
      <c r="I15" s="203"/>
      <c r="J15" s="203"/>
    </row>
    <row r="16" spans="1:12">
      <c r="I16" s="203"/>
    </row>
    <row r="18" spans="11:15">
      <c r="K18" s="123"/>
      <c r="M18" s="206"/>
      <c r="N18" s="206"/>
      <c r="O18" s="20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zoomScaleNormal="100" workbookViewId="0">
      <selection activeCell="C9" sqref="C9"/>
    </sheetView>
  </sheetViews>
  <sheetFormatPr defaultColWidth="9.109375" defaultRowHeight="13.8"/>
  <cols>
    <col min="1" max="1" width="10.5546875" style="3" bestFit="1" customWidth="1"/>
    <col min="2" max="2" width="52.5546875" style="3" customWidth="1"/>
    <col min="3" max="5" width="11.33203125" style="3" bestFit="1" customWidth="1"/>
    <col min="6" max="6" width="24.109375" style="3" customWidth="1"/>
    <col min="7" max="7" width="27.5546875" style="3" customWidth="1"/>
    <col min="8" max="16384" width="9.109375" style="3"/>
  </cols>
  <sheetData>
    <row r="1" spans="1:8">
      <c r="A1" s="3" t="s">
        <v>57</v>
      </c>
      <c r="B1" s="3" t="s">
        <v>217</v>
      </c>
    </row>
    <row r="2" spans="1:8">
      <c r="A2" s="7" t="s">
        <v>58</v>
      </c>
      <c r="B2" s="183" t="s">
        <v>245</v>
      </c>
      <c r="C2" s="7"/>
      <c r="D2" s="7"/>
      <c r="E2" s="7"/>
      <c r="F2" s="7"/>
      <c r="G2" s="7"/>
      <c r="H2" s="7"/>
    </row>
    <row r="3" spans="1:8">
      <c r="A3" s="7"/>
      <c r="B3" s="7"/>
      <c r="C3" s="7"/>
      <c r="D3" s="7"/>
      <c r="E3" s="7"/>
      <c r="F3" s="7"/>
      <c r="G3" s="7"/>
      <c r="H3" s="7"/>
    </row>
    <row r="4" spans="1:8" ht="14.4" thickBot="1">
      <c r="A4" s="124" t="s">
        <v>177</v>
      </c>
      <c r="B4" s="46" t="s">
        <v>128</v>
      </c>
      <c r="F4" s="7"/>
      <c r="G4" s="7"/>
      <c r="H4" s="7"/>
    </row>
    <row r="5" spans="1:8">
      <c r="A5" s="73"/>
      <c r="B5" s="57"/>
      <c r="C5" s="57" t="s">
        <v>0</v>
      </c>
      <c r="D5" s="57" t="s">
        <v>1</v>
      </c>
      <c r="E5" s="57" t="s">
        <v>2</v>
      </c>
      <c r="F5" s="57" t="s">
        <v>3</v>
      </c>
      <c r="G5" s="23" t="s">
        <v>4</v>
      </c>
      <c r="H5" s="7"/>
    </row>
    <row r="6" spans="1:8" s="10" customFormat="1" ht="82.8">
      <c r="A6" s="98"/>
      <c r="B6" s="20"/>
      <c r="C6" s="88" t="s">
        <v>5</v>
      </c>
      <c r="D6" s="88" t="s">
        <v>6</v>
      </c>
      <c r="E6" s="88" t="s">
        <v>7</v>
      </c>
      <c r="F6" s="62" t="s">
        <v>141</v>
      </c>
      <c r="G6" s="100" t="s">
        <v>142</v>
      </c>
      <c r="H6" s="99"/>
    </row>
    <row r="7" spans="1:8">
      <c r="A7" s="74">
        <v>1</v>
      </c>
      <c r="B7" s="5" t="s">
        <v>59</v>
      </c>
      <c r="C7" s="132">
        <v>147934696.68430001</v>
      </c>
      <c r="D7" s="132">
        <v>118484451</v>
      </c>
      <c r="E7" s="132">
        <v>123580847</v>
      </c>
      <c r="F7" s="233"/>
      <c r="G7" s="234"/>
      <c r="H7" s="7"/>
    </row>
    <row r="8" spans="1:8">
      <c r="A8" s="74">
        <v>2</v>
      </c>
      <c r="B8" s="47" t="s">
        <v>15</v>
      </c>
      <c r="C8" s="132">
        <v>68839938.569999918</v>
      </c>
      <c r="D8" s="132">
        <v>52318846</v>
      </c>
      <c r="E8" s="132">
        <v>51941772.5</v>
      </c>
      <c r="F8" s="235"/>
      <c r="G8" s="236"/>
    </row>
    <row r="9" spans="1:8">
      <c r="A9" s="74">
        <v>3</v>
      </c>
      <c r="B9" s="48" t="s">
        <v>150</v>
      </c>
      <c r="C9" s="132">
        <v>13596.749999999993</v>
      </c>
      <c r="D9" s="132">
        <v>-17225</v>
      </c>
      <c r="E9" s="132">
        <v>131362</v>
      </c>
      <c r="F9" s="237"/>
      <c r="G9" s="238"/>
    </row>
    <row r="10" spans="1:8" ht="14.4" thickBot="1">
      <c r="A10" s="75">
        <v>4</v>
      </c>
      <c r="B10" s="76" t="s">
        <v>60</v>
      </c>
      <c r="C10" s="182">
        <f>C7+C8-C9</f>
        <v>216761038.50429994</v>
      </c>
      <c r="D10" s="182">
        <f t="shared" ref="D10:E10" si="0">D7+D8-D9</f>
        <v>170820522</v>
      </c>
      <c r="E10" s="182">
        <f t="shared" si="0"/>
        <v>175391257.5</v>
      </c>
      <c r="F10" s="144">
        <f>SUMIF(C10:E10, "&gt;=0",C10:E10)/3</f>
        <v>187657606.00143328</v>
      </c>
      <c r="G10" s="145">
        <f>F10*15%/8%</f>
        <v>351858011.25268739</v>
      </c>
    </row>
    <row r="11" spans="1:8">
      <c r="A11" s="21"/>
      <c r="B11" s="7"/>
      <c r="C11" s="7"/>
      <c r="D11" s="7"/>
      <c r="E11" s="7"/>
      <c r="F11" s="171"/>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topLeftCell="A7" zoomScaleNormal="100" workbookViewId="0">
      <selection activeCell="D18" sqref="D18"/>
    </sheetView>
  </sheetViews>
  <sheetFormatPr defaultColWidth="9.109375" defaultRowHeight="13.8"/>
  <cols>
    <col min="1" max="1" width="10.5546875" style="26"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57</v>
      </c>
      <c r="B1" s="3" t="s">
        <v>217</v>
      </c>
    </row>
    <row r="2" spans="1:9">
      <c r="A2" s="2" t="s">
        <v>58</v>
      </c>
      <c r="B2" s="183" t="s">
        <v>245</v>
      </c>
    </row>
    <row r="3" spans="1:9">
      <c r="A3" s="2"/>
    </row>
    <row r="4" spans="1:9" ht="14.4" thickBot="1">
      <c r="A4" s="124" t="s">
        <v>178</v>
      </c>
      <c r="B4" s="27" t="s">
        <v>193</v>
      </c>
      <c r="D4" s="11"/>
      <c r="E4" s="11"/>
      <c r="F4" s="11"/>
    </row>
    <row r="5" spans="1:9" s="8" customFormat="1" ht="33" customHeight="1">
      <c r="A5" s="77"/>
      <c r="B5" s="78"/>
      <c r="C5" s="78"/>
      <c r="D5" s="86" t="s">
        <v>163</v>
      </c>
      <c r="E5" s="86" t="s">
        <v>164</v>
      </c>
      <c r="F5" s="87" t="s">
        <v>117</v>
      </c>
    </row>
    <row r="6" spans="1:9" ht="15" customHeight="1">
      <c r="A6" s="79">
        <v>1</v>
      </c>
      <c r="B6" s="239" t="s">
        <v>21</v>
      </c>
      <c r="C6" s="15" t="s">
        <v>18</v>
      </c>
      <c r="D6" s="152">
        <v>6</v>
      </c>
      <c r="E6" s="152">
        <v>5</v>
      </c>
      <c r="F6" s="153">
        <v>9</v>
      </c>
    </row>
    <row r="7" spans="1:9" ht="15" customHeight="1">
      <c r="A7" s="79">
        <v>2</v>
      </c>
      <c r="B7" s="239"/>
      <c r="C7" s="15" t="s">
        <v>123</v>
      </c>
      <c r="D7" s="146">
        <f>D8+D10+D12</f>
        <v>2497545.5300000003</v>
      </c>
      <c r="E7" s="146">
        <f>E8+E10+E12</f>
        <v>253581.21999999997</v>
      </c>
      <c r="F7" s="147">
        <f>F8+F10+F12</f>
        <v>1360709.66</v>
      </c>
    </row>
    <row r="8" spans="1:9" ht="15" customHeight="1">
      <c r="A8" s="79">
        <v>3</v>
      </c>
      <c r="B8" s="239"/>
      <c r="C8" s="28" t="s">
        <v>118</v>
      </c>
      <c r="D8" s="152">
        <v>2497545.5300000003</v>
      </c>
      <c r="E8" s="152">
        <v>253581.21999999997</v>
      </c>
      <c r="F8" s="153">
        <v>1360709.66</v>
      </c>
      <c r="G8" s="7"/>
      <c r="H8" s="7"/>
    </row>
    <row r="9" spans="1:9" ht="15" customHeight="1">
      <c r="A9" s="80">
        <v>4</v>
      </c>
      <c r="B9" s="239"/>
      <c r="C9" s="29" t="s">
        <v>19</v>
      </c>
      <c r="D9" s="152">
        <v>194504</v>
      </c>
      <c r="E9" s="152"/>
      <c r="F9" s="153">
        <v>122183.59</v>
      </c>
      <c r="G9" s="7"/>
      <c r="H9" s="7"/>
    </row>
    <row r="10" spans="1:9" ht="30" customHeight="1">
      <c r="A10" s="80">
        <v>5</v>
      </c>
      <c r="B10" s="239"/>
      <c r="C10" s="28" t="s">
        <v>20</v>
      </c>
      <c r="D10" s="152"/>
      <c r="E10" s="152"/>
      <c r="F10" s="153"/>
    </row>
    <row r="11" spans="1:9" ht="15" customHeight="1">
      <c r="A11" s="80">
        <v>6</v>
      </c>
      <c r="B11" s="239"/>
      <c r="C11" s="29" t="s">
        <v>19</v>
      </c>
      <c r="D11" s="152"/>
      <c r="E11" s="152"/>
      <c r="F11" s="153"/>
    </row>
    <row r="12" spans="1:9" ht="15" customHeight="1">
      <c r="A12" s="80">
        <v>7</v>
      </c>
      <c r="B12" s="239"/>
      <c r="C12" s="28" t="s">
        <v>152</v>
      </c>
      <c r="D12" s="152"/>
      <c r="E12" s="152"/>
      <c r="F12" s="153"/>
    </row>
    <row r="13" spans="1:9" ht="15" customHeight="1">
      <c r="A13" s="80">
        <v>8</v>
      </c>
      <c r="B13" s="239"/>
      <c r="C13" s="29" t="s">
        <v>19</v>
      </c>
      <c r="D13" s="152"/>
      <c r="E13" s="152"/>
      <c r="F13" s="153"/>
    </row>
    <row r="14" spans="1:9" ht="15" customHeight="1">
      <c r="A14" s="80">
        <v>9</v>
      </c>
      <c r="B14" s="239" t="s">
        <v>171</v>
      </c>
      <c r="C14" s="15" t="s">
        <v>18</v>
      </c>
      <c r="D14" s="152">
        <v>6</v>
      </c>
      <c r="E14" s="154"/>
      <c r="F14" s="153">
        <v>9</v>
      </c>
      <c r="I14" s="16"/>
    </row>
    <row r="15" spans="1:9" ht="15" customHeight="1">
      <c r="A15" s="80">
        <v>10</v>
      </c>
      <c r="B15" s="239"/>
      <c r="C15" s="15" t="s">
        <v>172</v>
      </c>
      <c r="D15" s="148">
        <f>D16+D18+D20</f>
        <v>2001554.16</v>
      </c>
      <c r="E15" s="148">
        <f>E16+E18+E20</f>
        <v>0</v>
      </c>
      <c r="F15" s="149">
        <f>F16+F18+F20</f>
        <v>263107.57</v>
      </c>
    </row>
    <row r="16" spans="1:9" ht="15" customHeight="1">
      <c r="A16" s="80">
        <v>11</v>
      </c>
      <c r="B16" s="239"/>
      <c r="C16" s="28" t="s">
        <v>119</v>
      </c>
      <c r="D16" s="152">
        <v>1444108.1099999999</v>
      </c>
      <c r="E16" s="154"/>
      <c r="F16" s="153">
        <v>263107.57</v>
      </c>
    </row>
    <row r="17" spans="1:6" ht="15" customHeight="1">
      <c r="A17" s="80">
        <v>12</v>
      </c>
      <c r="B17" s="239"/>
      <c r="C17" s="29" t="s">
        <v>19</v>
      </c>
      <c r="D17" s="152">
        <v>558116.25</v>
      </c>
      <c r="E17" s="152"/>
      <c r="F17" s="153">
        <v>80064.92</v>
      </c>
    </row>
    <row r="18" spans="1:6" ht="30" customHeight="1">
      <c r="A18" s="80">
        <v>13</v>
      </c>
      <c r="B18" s="239"/>
      <c r="C18" s="28" t="s">
        <v>20</v>
      </c>
      <c r="D18" s="152">
        <v>557446.05000000005</v>
      </c>
      <c r="E18" s="154"/>
      <c r="F18" s="155"/>
    </row>
    <row r="19" spans="1:6" ht="15" customHeight="1">
      <c r="A19" s="80">
        <v>14</v>
      </c>
      <c r="B19" s="239"/>
      <c r="C19" s="29" t="s">
        <v>19</v>
      </c>
      <c r="D19" s="152">
        <v>445971.05</v>
      </c>
      <c r="E19" s="154"/>
      <c r="F19" s="155"/>
    </row>
    <row r="20" spans="1:6" ht="15" customHeight="1">
      <c r="A20" s="80">
        <v>15</v>
      </c>
      <c r="B20" s="239"/>
      <c r="C20" s="28" t="s">
        <v>152</v>
      </c>
      <c r="D20" s="154"/>
      <c r="E20" s="154"/>
      <c r="F20" s="155"/>
    </row>
    <row r="21" spans="1:6" ht="15" customHeight="1">
      <c r="A21" s="80">
        <v>16</v>
      </c>
      <c r="B21" s="239"/>
      <c r="C21" s="29" t="s">
        <v>19</v>
      </c>
      <c r="D21" s="154"/>
      <c r="E21" s="154"/>
      <c r="F21" s="155"/>
    </row>
    <row r="22" spans="1:6" ht="15" customHeight="1" thickBot="1">
      <c r="A22" s="81">
        <v>17</v>
      </c>
      <c r="B22" s="240" t="s">
        <v>122</v>
      </c>
      <c r="C22" s="240"/>
      <c r="D22" s="150">
        <f>D7+D15</f>
        <v>4499099.6900000004</v>
      </c>
      <c r="E22" s="150">
        <f>E7+E15</f>
        <v>253581.21999999997</v>
      </c>
      <c r="F22" s="151">
        <f>F7+F15</f>
        <v>1623817.23</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D10" sqref="D10"/>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57</v>
      </c>
      <c r="B1" s="3" t="s">
        <v>217</v>
      </c>
    </row>
    <row r="2" spans="1:12">
      <c r="A2" s="3" t="s">
        <v>58</v>
      </c>
      <c r="B2" s="183" t="s">
        <v>245</v>
      </c>
      <c r="C2" s="30"/>
      <c r="D2" s="30"/>
      <c r="E2" s="30"/>
      <c r="F2" s="30"/>
      <c r="G2" s="30"/>
      <c r="H2" s="30"/>
      <c r="I2" s="30"/>
      <c r="J2" s="30"/>
      <c r="K2" s="30"/>
      <c r="L2" s="30"/>
    </row>
    <row r="3" spans="1:12">
      <c r="B3" s="30"/>
      <c r="C3" s="30"/>
      <c r="D3" s="30"/>
      <c r="E3" s="30"/>
      <c r="F3" s="30"/>
      <c r="G3" s="30"/>
      <c r="H3" s="30"/>
      <c r="I3" s="30"/>
      <c r="J3" s="30"/>
      <c r="K3" s="30"/>
      <c r="L3" s="30"/>
    </row>
    <row r="4" spans="1:12" ht="14.4" thickBot="1">
      <c r="A4" s="124" t="s">
        <v>179</v>
      </c>
      <c r="B4" s="30" t="s">
        <v>130</v>
      </c>
      <c r="C4" s="31"/>
      <c r="D4" s="31"/>
      <c r="E4" s="31"/>
      <c r="F4" s="31"/>
      <c r="G4" s="31"/>
      <c r="H4" s="31"/>
      <c r="I4" s="31"/>
      <c r="J4" s="31"/>
      <c r="K4" s="31"/>
      <c r="L4" s="31"/>
    </row>
    <row r="5" spans="1:12" ht="30">
      <c r="A5" s="22"/>
      <c r="B5" s="57"/>
      <c r="C5" s="103" t="s">
        <v>163</v>
      </c>
      <c r="D5" s="103" t="s">
        <v>164</v>
      </c>
      <c r="E5" s="104" t="s">
        <v>133</v>
      </c>
      <c r="F5" s="31"/>
      <c r="G5" s="31"/>
      <c r="H5" s="31"/>
      <c r="I5" s="31"/>
      <c r="J5" s="31"/>
      <c r="K5" s="31"/>
      <c r="L5" s="31"/>
    </row>
    <row r="6" spans="1:12">
      <c r="A6" s="241" t="s">
        <v>22</v>
      </c>
      <c r="B6" s="106" t="s">
        <v>18</v>
      </c>
      <c r="C6" s="132"/>
      <c r="D6" s="132"/>
      <c r="E6" s="141"/>
      <c r="F6" s="31"/>
      <c r="G6" s="31"/>
      <c r="H6" s="31"/>
      <c r="I6" s="31"/>
      <c r="J6" s="31"/>
      <c r="K6" s="31"/>
      <c r="L6" s="31"/>
    </row>
    <row r="7" spans="1:12" ht="15">
      <c r="A7" s="241"/>
      <c r="B7" s="105" t="s">
        <v>121</v>
      </c>
      <c r="C7" s="132"/>
      <c r="D7" s="132"/>
      <c r="E7" s="141"/>
      <c r="F7" s="31"/>
      <c r="G7" s="31"/>
      <c r="H7" s="31"/>
      <c r="I7" s="31"/>
      <c r="J7" s="31"/>
      <c r="K7" s="31"/>
      <c r="L7" s="31"/>
    </row>
    <row r="8" spans="1:12" ht="15">
      <c r="A8" s="241" t="s">
        <v>76</v>
      </c>
      <c r="B8" s="105" t="s">
        <v>18</v>
      </c>
      <c r="C8" s="132">
        <v>1</v>
      </c>
      <c r="D8" s="132">
        <v>1</v>
      </c>
      <c r="E8" s="141">
        <v>1</v>
      </c>
      <c r="F8" s="31"/>
      <c r="G8" s="31"/>
      <c r="H8" s="31"/>
      <c r="I8" s="31"/>
      <c r="J8" s="31"/>
      <c r="K8" s="31"/>
      <c r="L8" s="31"/>
    </row>
    <row r="9" spans="1:12" ht="15">
      <c r="A9" s="241"/>
      <c r="B9" s="105" t="s">
        <v>16</v>
      </c>
      <c r="C9" s="156">
        <f>C10+C11+C12+C13</f>
        <v>215491.6</v>
      </c>
      <c r="D9" s="156">
        <f>D10+D11+D12+D13</f>
        <v>28279.08</v>
      </c>
      <c r="E9" s="156">
        <f>E10+E11+E12+E13</f>
        <v>90033</v>
      </c>
      <c r="F9" s="31"/>
      <c r="G9" s="31"/>
      <c r="H9" s="31"/>
      <c r="I9" s="31"/>
      <c r="J9" s="31"/>
      <c r="K9" s="31"/>
      <c r="L9" s="31"/>
    </row>
    <row r="10" spans="1:12" ht="15">
      <c r="A10" s="241"/>
      <c r="B10" s="107" t="s">
        <v>23</v>
      </c>
      <c r="C10" s="132">
        <v>215491.6</v>
      </c>
      <c r="D10" s="132">
        <v>28279.08</v>
      </c>
      <c r="E10" s="141">
        <v>90033</v>
      </c>
      <c r="F10" s="31"/>
      <c r="G10" s="31"/>
      <c r="H10" s="31"/>
      <c r="I10" s="31"/>
      <c r="J10" s="31"/>
      <c r="K10" s="31"/>
      <c r="L10" s="31"/>
    </row>
    <row r="11" spans="1:12" ht="15">
      <c r="A11" s="241"/>
      <c r="B11" s="107" t="s">
        <v>158</v>
      </c>
      <c r="C11" s="132"/>
      <c r="D11" s="132"/>
      <c r="E11" s="141"/>
      <c r="F11" s="31"/>
      <c r="G11" s="31"/>
      <c r="H11" s="31"/>
      <c r="I11" s="31"/>
      <c r="J11" s="31"/>
      <c r="K11" s="31"/>
      <c r="L11" s="31"/>
    </row>
    <row r="12" spans="1:12" ht="30">
      <c r="A12" s="241"/>
      <c r="B12" s="107" t="s">
        <v>159</v>
      </c>
      <c r="C12" s="132"/>
      <c r="D12" s="132"/>
      <c r="E12" s="141"/>
      <c r="F12" s="31"/>
      <c r="G12" s="31"/>
      <c r="H12" s="31"/>
      <c r="I12" s="31"/>
      <c r="J12" s="31"/>
      <c r="K12" s="31"/>
      <c r="L12" s="31"/>
    </row>
    <row r="13" spans="1:12" ht="15">
      <c r="A13" s="241"/>
      <c r="B13" s="107" t="s">
        <v>160</v>
      </c>
      <c r="C13" s="132"/>
      <c r="D13" s="132"/>
      <c r="E13" s="141"/>
      <c r="F13" s="31"/>
      <c r="G13" s="31"/>
      <c r="H13" s="31"/>
      <c r="I13" s="31"/>
      <c r="J13" s="31"/>
      <c r="K13" s="31"/>
      <c r="L13" s="31"/>
    </row>
    <row r="14" spans="1:12" ht="15">
      <c r="A14" s="241" t="s">
        <v>162</v>
      </c>
      <c r="B14" s="105" t="s">
        <v>18</v>
      </c>
      <c r="C14" s="132"/>
      <c r="D14" s="132"/>
      <c r="E14" s="141"/>
      <c r="F14" s="31"/>
      <c r="G14" s="31"/>
      <c r="H14" s="31"/>
      <c r="I14" s="31"/>
      <c r="J14" s="31"/>
      <c r="K14" s="31"/>
      <c r="L14" s="31"/>
    </row>
    <row r="15" spans="1:12" ht="15">
      <c r="A15" s="241"/>
      <c r="B15" s="105" t="s">
        <v>16</v>
      </c>
      <c r="C15" s="156">
        <f>C16+C17+C18+C19</f>
        <v>0</v>
      </c>
      <c r="D15" s="156">
        <f>D16+D17+D18+D19</f>
        <v>0</v>
      </c>
      <c r="E15" s="156">
        <f>E16+E17+E18+E19</f>
        <v>0</v>
      </c>
      <c r="F15" s="31"/>
      <c r="G15" s="31"/>
      <c r="H15" s="31"/>
      <c r="I15" s="31"/>
      <c r="J15" s="31"/>
      <c r="K15" s="31"/>
      <c r="L15" s="31"/>
    </row>
    <row r="16" spans="1:12" ht="15">
      <c r="A16" s="241"/>
      <c r="B16" s="107" t="s">
        <v>23</v>
      </c>
      <c r="C16" s="132"/>
      <c r="D16" s="132"/>
      <c r="E16" s="141"/>
      <c r="F16" s="31"/>
      <c r="G16" s="31"/>
      <c r="H16" s="31"/>
      <c r="I16" s="31"/>
      <c r="J16" s="31"/>
      <c r="K16" s="31"/>
      <c r="L16" s="31"/>
    </row>
    <row r="17" spans="1:12" ht="15">
      <c r="A17" s="242"/>
      <c r="B17" s="111" t="s">
        <v>158</v>
      </c>
      <c r="C17" s="157"/>
      <c r="D17" s="157"/>
      <c r="E17" s="158"/>
      <c r="F17" s="31"/>
      <c r="G17" s="31"/>
      <c r="H17" s="31"/>
      <c r="I17" s="31"/>
      <c r="J17" s="31"/>
      <c r="K17" s="31"/>
      <c r="L17" s="31"/>
    </row>
    <row r="18" spans="1:12" ht="30">
      <c r="A18" s="242"/>
      <c r="B18" s="111" t="s">
        <v>159</v>
      </c>
      <c r="C18" s="157"/>
      <c r="D18" s="157"/>
      <c r="E18" s="158"/>
      <c r="F18" s="31"/>
      <c r="G18" s="31"/>
      <c r="H18" s="31"/>
      <c r="I18" s="31"/>
      <c r="J18" s="31"/>
      <c r="K18" s="31"/>
      <c r="L18" s="31"/>
    </row>
    <row r="19" spans="1:12" ht="15.6" thickBot="1">
      <c r="A19" s="243"/>
      <c r="B19" s="108" t="s">
        <v>160</v>
      </c>
      <c r="C19" s="142"/>
      <c r="D19" s="142"/>
      <c r="E19" s="143"/>
      <c r="F19" s="31"/>
      <c r="G19" s="31"/>
      <c r="H19" s="31"/>
      <c r="I19" s="31"/>
      <c r="J19" s="31"/>
      <c r="K19" s="31"/>
      <c r="L19" s="31"/>
    </row>
    <row r="20" spans="1:12">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9" sqref="C9"/>
    </sheetView>
  </sheetViews>
  <sheetFormatPr defaultColWidth="9.109375" defaultRowHeight="13.8"/>
  <cols>
    <col min="1" max="1" width="10.5546875" style="3" bestFit="1" customWidth="1"/>
    <col min="2" max="2" width="48" style="3" customWidth="1"/>
    <col min="3" max="3" width="25.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c r="A1" s="3" t="s">
        <v>57</v>
      </c>
      <c r="B1" s="3" t="s">
        <v>217</v>
      </c>
    </row>
    <row r="2" spans="1:7">
      <c r="A2" s="3" t="s">
        <v>58</v>
      </c>
      <c r="B2" s="183" t="s">
        <v>245</v>
      </c>
    </row>
    <row r="3" spans="1:7">
      <c r="B3" s="13"/>
    </row>
    <row r="4" spans="1:7" ht="14.4" thickBot="1">
      <c r="A4" s="124" t="s">
        <v>180</v>
      </c>
      <c r="B4" s="85" t="s">
        <v>132</v>
      </c>
    </row>
    <row r="5" spans="1:7" s="13" customFormat="1" ht="15">
      <c r="A5" s="82"/>
      <c r="B5" s="59"/>
      <c r="C5" s="83" t="s">
        <v>0</v>
      </c>
      <c r="D5" s="36" t="s">
        <v>1</v>
      </c>
      <c r="E5" s="36" t="s">
        <v>2</v>
      </c>
      <c r="F5" s="36" t="s">
        <v>3</v>
      </c>
      <c r="G5" s="35" t="s">
        <v>4</v>
      </c>
    </row>
    <row r="6" spans="1:7" ht="90">
      <c r="A6" s="84"/>
      <c r="B6" s="32"/>
      <c r="C6" s="109" t="s">
        <v>189</v>
      </c>
      <c r="D6" s="102" t="s">
        <v>190</v>
      </c>
      <c r="E6" s="102" t="s">
        <v>192</v>
      </c>
      <c r="F6" s="102" t="s">
        <v>191</v>
      </c>
      <c r="G6" s="110" t="s">
        <v>26</v>
      </c>
    </row>
    <row r="7" spans="1:7" ht="15">
      <c r="A7" s="84">
        <v>1</v>
      </c>
      <c r="B7" s="112" t="s">
        <v>163</v>
      </c>
      <c r="C7" s="159">
        <f>SUM(C8:C11)</f>
        <v>1198591.3</v>
      </c>
      <c r="D7" s="159">
        <f t="shared" ref="D7:G7" si="0">SUM(D8:D11)</f>
        <v>0</v>
      </c>
      <c r="E7" s="159">
        <f t="shared" si="0"/>
        <v>0</v>
      </c>
      <c r="F7" s="159">
        <f t="shared" si="0"/>
        <v>0</v>
      </c>
      <c r="G7" s="159">
        <f t="shared" si="0"/>
        <v>386303.67</v>
      </c>
    </row>
    <row r="8" spans="1:7" ht="15">
      <c r="A8" s="84">
        <v>2</v>
      </c>
      <c r="B8" s="33" t="s">
        <v>24</v>
      </c>
      <c r="C8" s="153">
        <v>752620.25</v>
      </c>
      <c r="D8" s="163"/>
      <c r="E8" s="163"/>
      <c r="F8" s="163"/>
      <c r="G8" s="153">
        <v>386303.67</v>
      </c>
    </row>
    <row r="9" spans="1:7" ht="15">
      <c r="A9" s="84">
        <v>3</v>
      </c>
      <c r="B9" s="33" t="s">
        <v>25</v>
      </c>
      <c r="C9" s="153">
        <v>445971.05</v>
      </c>
      <c r="D9" s="163"/>
      <c r="E9" s="163"/>
      <c r="F9" s="163"/>
      <c r="G9" s="164"/>
    </row>
    <row r="10" spans="1:7" ht="30">
      <c r="A10" s="84">
        <v>4</v>
      </c>
      <c r="B10" s="34" t="s">
        <v>156</v>
      </c>
      <c r="C10" s="162"/>
      <c r="D10" s="163"/>
      <c r="E10" s="163"/>
      <c r="F10" s="163"/>
      <c r="G10" s="164"/>
    </row>
    <row r="11" spans="1:7" ht="15">
      <c r="A11" s="84">
        <v>5</v>
      </c>
      <c r="B11" s="33" t="s">
        <v>157</v>
      </c>
      <c r="C11" s="162"/>
      <c r="D11" s="163"/>
      <c r="E11" s="163"/>
      <c r="F11" s="163"/>
      <c r="G11" s="164"/>
    </row>
    <row r="12" spans="1:7" ht="15">
      <c r="A12" s="84">
        <v>6</v>
      </c>
      <c r="B12" s="15" t="s">
        <v>164</v>
      </c>
      <c r="C12" s="146">
        <f>SUM(C13:C16)</f>
        <v>0</v>
      </c>
      <c r="D12" s="146">
        <f>SUM(D13:D16)</f>
        <v>0</v>
      </c>
      <c r="E12" s="146">
        <f>SUM(E13:E16)</f>
        <v>0</v>
      </c>
      <c r="F12" s="146">
        <f>SUM(F13:F16)</f>
        <v>0</v>
      </c>
      <c r="G12" s="147">
        <f>SUM(G13:G16)</f>
        <v>0</v>
      </c>
    </row>
    <row r="13" spans="1:7" ht="15">
      <c r="A13" s="84">
        <v>7</v>
      </c>
      <c r="B13" s="33" t="s">
        <v>24</v>
      </c>
      <c r="C13" s="152"/>
      <c r="D13" s="152"/>
      <c r="E13" s="152"/>
      <c r="F13" s="152"/>
      <c r="G13" s="153"/>
    </row>
    <row r="14" spans="1:7" ht="15">
      <c r="A14" s="84">
        <v>8</v>
      </c>
      <c r="B14" s="33" t="s">
        <v>25</v>
      </c>
      <c r="C14" s="152"/>
      <c r="D14" s="152"/>
      <c r="E14" s="152"/>
      <c r="F14" s="152"/>
      <c r="G14" s="153"/>
    </row>
    <row r="15" spans="1:7" ht="30">
      <c r="A15" s="84">
        <v>9</v>
      </c>
      <c r="B15" s="34" t="s">
        <v>156</v>
      </c>
      <c r="C15" s="152"/>
      <c r="D15" s="152"/>
      <c r="E15" s="152"/>
      <c r="F15" s="152"/>
      <c r="G15" s="153"/>
    </row>
    <row r="16" spans="1:7" ht="15">
      <c r="A16" s="84">
        <v>10</v>
      </c>
      <c r="B16" s="33" t="s">
        <v>157</v>
      </c>
      <c r="C16" s="152"/>
      <c r="D16" s="152"/>
      <c r="E16" s="152"/>
      <c r="F16" s="152"/>
      <c r="G16" s="153"/>
    </row>
    <row r="17" spans="1:7" ht="15">
      <c r="A17" s="84">
        <v>11</v>
      </c>
      <c r="B17" s="15" t="s">
        <v>114</v>
      </c>
      <c r="C17" s="146">
        <f>SUM(C18:C21)</f>
        <v>202248.51</v>
      </c>
      <c r="D17" s="146">
        <f>SUM(D18:D21)</f>
        <v>0</v>
      </c>
      <c r="E17" s="146">
        <f>SUM(E18:E21)</f>
        <v>0</v>
      </c>
      <c r="F17" s="146">
        <f>SUM(F18:F21)</f>
        <v>0</v>
      </c>
      <c r="G17" s="147">
        <f>SUM(G18:G21)</f>
        <v>123163.4</v>
      </c>
    </row>
    <row r="18" spans="1:7" ht="15">
      <c r="A18" s="84">
        <v>12</v>
      </c>
      <c r="B18" s="33" t="s">
        <v>24</v>
      </c>
      <c r="C18" s="152">
        <v>202248.51</v>
      </c>
      <c r="D18" s="152"/>
      <c r="E18" s="152" t="s">
        <v>12</v>
      </c>
      <c r="F18" s="152"/>
      <c r="G18" s="153">
        <v>123163.4</v>
      </c>
    </row>
    <row r="19" spans="1:7" ht="15">
      <c r="A19" s="84">
        <v>13</v>
      </c>
      <c r="B19" s="33" t="s">
        <v>25</v>
      </c>
      <c r="C19" s="152"/>
      <c r="D19" s="152"/>
      <c r="E19" s="152"/>
      <c r="F19" s="152"/>
      <c r="G19" s="153"/>
    </row>
    <row r="20" spans="1:7" ht="30">
      <c r="A20" s="84">
        <v>14</v>
      </c>
      <c r="B20" s="34" t="s">
        <v>156</v>
      </c>
      <c r="C20" s="152"/>
      <c r="D20" s="152"/>
      <c r="E20" s="152"/>
      <c r="F20" s="152"/>
      <c r="G20" s="153"/>
    </row>
    <row r="21" spans="1:7" ht="15">
      <c r="A21" s="84">
        <v>15</v>
      </c>
      <c r="B21" s="33" t="s">
        <v>157</v>
      </c>
      <c r="C21" s="152"/>
      <c r="D21" s="152"/>
      <c r="E21" s="152"/>
      <c r="F21" s="152"/>
      <c r="G21" s="153"/>
    </row>
    <row r="22" spans="1:7" ht="15.6" thickBot="1">
      <c r="A22" s="84">
        <v>16</v>
      </c>
      <c r="B22" s="53" t="s">
        <v>10</v>
      </c>
      <c r="C22" s="160">
        <f>C12+C17</f>
        <v>202248.51</v>
      </c>
      <c r="D22" s="160">
        <f>D12+D17</f>
        <v>0</v>
      </c>
      <c r="E22" s="160">
        <f>E12+E17</f>
        <v>0</v>
      </c>
      <c r="F22" s="160">
        <f>F12+F17</f>
        <v>0</v>
      </c>
      <c r="G22" s="161">
        <f>G12+G17</f>
        <v>123163.4</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zoomScaleNormal="100" workbookViewId="0">
      <pane xSplit="2" ySplit="8" topLeftCell="E9" activePane="bottomRight" state="frozen"/>
      <selection activeCell="L18" sqref="L18"/>
      <selection pane="topRight" activeCell="L18" sqref="L18"/>
      <selection pane="bottomLeft" activeCell="L18" sqref="L18"/>
      <selection pane="bottomRight" activeCell="F11" sqref="F11:G15"/>
    </sheetView>
  </sheetViews>
  <sheetFormatPr defaultColWidth="9.109375" defaultRowHeight="13.8"/>
  <cols>
    <col min="1" max="1" width="10.5546875" style="3" bestFit="1" customWidth="1"/>
    <col min="2" max="2" width="89.109375" style="3" bestFit="1" customWidth="1"/>
    <col min="3" max="3" width="15.109375" style="17" customWidth="1"/>
    <col min="4" max="5" width="13.6640625" style="17" customWidth="1"/>
    <col min="6" max="6" width="16.33203125" style="17" customWidth="1"/>
    <col min="7" max="8" width="13.6640625" style="17" customWidth="1"/>
    <col min="9" max="9" width="17.5546875" style="17" customWidth="1"/>
    <col min="10" max="10" width="14.5546875" style="17" customWidth="1"/>
    <col min="11" max="12" width="13.6640625" style="17" customWidth="1"/>
    <col min="13" max="13" width="15" style="17" customWidth="1"/>
    <col min="14" max="15" width="13.6640625" style="17" customWidth="1"/>
    <col min="16" max="17" width="15.6640625" style="17" customWidth="1"/>
    <col min="18" max="18" width="9.109375" style="17"/>
    <col min="19" max="16384" width="9.109375" style="3"/>
  </cols>
  <sheetData>
    <row r="1" spans="1:15">
      <c r="A1" s="3" t="s">
        <v>57</v>
      </c>
      <c r="B1" s="3" t="s">
        <v>217</v>
      </c>
    </row>
    <row r="2" spans="1:15">
      <c r="A2" s="3" t="s">
        <v>58</v>
      </c>
      <c r="B2" s="183" t="s">
        <v>245</v>
      </c>
    </row>
    <row r="4" spans="1:15" ht="14.4" thickBot="1">
      <c r="A4" s="124" t="s">
        <v>181</v>
      </c>
      <c r="B4" s="50" t="s">
        <v>197</v>
      </c>
    </row>
    <row r="5" spans="1:15">
      <c r="A5" s="52"/>
      <c r="B5" s="54"/>
      <c r="C5" s="39" t="s">
        <v>0</v>
      </c>
      <c r="D5" s="39" t="s">
        <v>1</v>
      </c>
      <c r="E5" s="39" t="s">
        <v>2</v>
      </c>
      <c r="F5" s="39" t="s">
        <v>3</v>
      </c>
      <c r="G5" s="39" t="s">
        <v>4</v>
      </c>
      <c r="H5" s="39" t="s">
        <v>8</v>
      </c>
      <c r="I5" s="39" t="s">
        <v>100</v>
      </c>
      <c r="J5" s="39" t="s">
        <v>101</v>
      </c>
      <c r="K5" s="39" t="s">
        <v>102</v>
      </c>
      <c r="L5" s="39" t="s">
        <v>103</v>
      </c>
      <c r="M5" s="39" t="s">
        <v>104</v>
      </c>
      <c r="N5" s="39" t="s">
        <v>105</v>
      </c>
      <c r="O5" s="40" t="s">
        <v>108</v>
      </c>
    </row>
    <row r="6" spans="1:15">
      <c r="A6" s="19"/>
      <c r="B6" s="5"/>
      <c r="C6" s="215" t="s">
        <v>65</v>
      </c>
      <c r="D6" s="215"/>
      <c r="E6" s="215"/>
      <c r="F6" s="245" t="s">
        <v>66</v>
      </c>
      <c r="G6" s="245"/>
      <c r="H6" s="245"/>
      <c r="I6" s="245"/>
      <c r="J6" s="245"/>
      <c r="K6" s="245"/>
      <c r="L6" s="245"/>
      <c r="M6" s="245" t="s">
        <v>67</v>
      </c>
      <c r="N6" s="245"/>
      <c r="O6" s="244"/>
    </row>
    <row r="7" spans="1:15" ht="15" customHeight="1">
      <c r="A7" s="19"/>
      <c r="B7" s="5"/>
      <c r="C7" s="245" t="s">
        <v>68</v>
      </c>
      <c r="D7" s="245" t="s">
        <v>69</v>
      </c>
      <c r="E7" s="245" t="s">
        <v>106</v>
      </c>
      <c r="F7" s="245" t="s">
        <v>70</v>
      </c>
      <c r="G7" s="245"/>
      <c r="H7" s="245" t="s">
        <v>71</v>
      </c>
      <c r="I7" s="245" t="s">
        <v>72</v>
      </c>
      <c r="J7" s="245"/>
      <c r="K7" s="246" t="s">
        <v>11</v>
      </c>
      <c r="L7" s="246"/>
      <c r="M7" s="215" t="s">
        <v>107</v>
      </c>
      <c r="N7" s="215" t="s">
        <v>112</v>
      </c>
      <c r="O7" s="244" t="s">
        <v>113</v>
      </c>
    </row>
    <row r="8" spans="1:15" ht="27.6">
      <c r="A8" s="19"/>
      <c r="B8" s="5"/>
      <c r="C8" s="245"/>
      <c r="D8" s="245"/>
      <c r="E8" s="245"/>
      <c r="F8" s="169" t="s">
        <v>19</v>
      </c>
      <c r="G8" s="169" t="s">
        <v>73</v>
      </c>
      <c r="H8" s="245"/>
      <c r="I8" s="169" t="s">
        <v>110</v>
      </c>
      <c r="J8" s="169" t="s">
        <v>111</v>
      </c>
      <c r="K8" s="170" t="s">
        <v>74</v>
      </c>
      <c r="L8" s="170" t="s">
        <v>75</v>
      </c>
      <c r="M8" s="215"/>
      <c r="N8" s="215"/>
      <c r="O8" s="244"/>
    </row>
    <row r="9" spans="1:15">
      <c r="A9" s="56"/>
      <c r="B9" s="51" t="s">
        <v>17</v>
      </c>
      <c r="C9" s="172"/>
      <c r="D9" s="172"/>
      <c r="E9" s="172"/>
      <c r="F9" s="172"/>
      <c r="G9" s="172"/>
      <c r="H9" s="172"/>
      <c r="I9" s="172"/>
      <c r="J9" s="172"/>
      <c r="K9" s="172"/>
      <c r="L9" s="172"/>
      <c r="M9" s="172"/>
      <c r="N9" s="172"/>
      <c r="O9" s="173"/>
    </row>
    <row r="10" spans="1:15">
      <c r="A10" s="19">
        <v>1</v>
      </c>
      <c r="B10" s="49" t="s">
        <v>98</v>
      </c>
      <c r="C10" s="165">
        <f>SUM(C11:C17)</f>
        <v>0</v>
      </c>
      <c r="D10" s="165">
        <f>SUM(D11:D17)</f>
        <v>0</v>
      </c>
      <c r="E10" s="165">
        <f>SUM(E11:E17)</f>
        <v>0</v>
      </c>
      <c r="F10" s="166">
        <f t="shared" ref="F10:O10" si="0">SUM(F11:F17)</f>
        <v>921</v>
      </c>
      <c r="G10" s="166">
        <f t="shared" si="0"/>
        <v>238</v>
      </c>
      <c r="H10" s="165">
        <f t="shared" si="0"/>
        <v>0</v>
      </c>
      <c r="I10" s="165">
        <f t="shared" si="0"/>
        <v>0</v>
      </c>
      <c r="J10" s="165">
        <f t="shared" si="0"/>
        <v>0</v>
      </c>
      <c r="K10" s="165">
        <f t="shared" si="0"/>
        <v>0</v>
      </c>
      <c r="L10" s="165">
        <f t="shared" si="0"/>
        <v>0</v>
      </c>
      <c r="M10" s="166">
        <f>SUM(M11:M17)</f>
        <v>921</v>
      </c>
      <c r="N10" s="166">
        <f t="shared" si="0"/>
        <v>238</v>
      </c>
      <c r="O10" s="167">
        <f t="shared" si="0"/>
        <v>1159</v>
      </c>
    </row>
    <row r="11" spans="1:15">
      <c r="A11" s="19">
        <v>1.1000000000000001</v>
      </c>
      <c r="B11" s="5" t="s">
        <v>246</v>
      </c>
      <c r="C11" s="131"/>
      <c r="D11" s="131"/>
      <c r="E11" s="165">
        <f>C11+D11</f>
        <v>0</v>
      </c>
      <c r="F11" s="131">
        <v>503</v>
      </c>
      <c r="G11" s="131">
        <v>130</v>
      </c>
      <c r="H11" s="131"/>
      <c r="I11" s="131"/>
      <c r="J11" s="131"/>
      <c r="K11" s="168"/>
      <c r="L11" s="168"/>
      <c r="M11" s="165">
        <f>C11+F11-H11-I11</f>
        <v>503</v>
      </c>
      <c r="N11" s="165">
        <f>D11+G11+H11-J11+K11-L11</f>
        <v>130</v>
      </c>
      <c r="O11" s="167">
        <f t="shared" ref="O11:O17" si="1">M11+N11</f>
        <v>633</v>
      </c>
    </row>
    <row r="12" spans="1:15">
      <c r="A12" s="19">
        <v>1.2</v>
      </c>
      <c r="B12" s="5" t="s">
        <v>247</v>
      </c>
      <c r="C12" s="131"/>
      <c r="D12" s="131"/>
      <c r="E12" s="165">
        <f t="shared" ref="E12:E17" si="2">C12+D12</f>
        <v>0</v>
      </c>
      <c r="F12" s="131">
        <v>85</v>
      </c>
      <c r="G12" s="131">
        <v>22</v>
      </c>
      <c r="H12" s="131"/>
      <c r="I12" s="131"/>
      <c r="J12" s="131"/>
      <c r="K12" s="168"/>
      <c r="L12" s="168"/>
      <c r="M12" s="165">
        <f t="shared" ref="M12:M15" si="3">C12+F12-H12-I12</f>
        <v>85</v>
      </c>
      <c r="N12" s="165">
        <f t="shared" ref="N12:N17" si="4">D12+G12+H12-J12+K12-L12</f>
        <v>22</v>
      </c>
      <c r="O12" s="167">
        <f t="shared" si="1"/>
        <v>107</v>
      </c>
    </row>
    <row r="13" spans="1:15">
      <c r="A13" s="19">
        <v>1.3</v>
      </c>
      <c r="B13" s="5" t="s">
        <v>248</v>
      </c>
      <c r="C13" s="131"/>
      <c r="D13" s="131"/>
      <c r="E13" s="165">
        <f t="shared" si="2"/>
        <v>0</v>
      </c>
      <c r="F13" s="131">
        <v>124</v>
      </c>
      <c r="G13" s="131">
        <v>32</v>
      </c>
      <c r="H13" s="131"/>
      <c r="I13" s="131"/>
      <c r="J13" s="131"/>
      <c r="K13" s="168"/>
      <c r="L13" s="168"/>
      <c r="M13" s="165">
        <f t="shared" si="3"/>
        <v>124</v>
      </c>
      <c r="N13" s="165">
        <f t="shared" si="4"/>
        <v>32</v>
      </c>
      <c r="O13" s="167">
        <f t="shared" si="1"/>
        <v>156</v>
      </c>
    </row>
    <row r="14" spans="1:15">
      <c r="A14" s="19">
        <v>1.4</v>
      </c>
      <c r="B14" s="5" t="s">
        <v>258</v>
      </c>
      <c r="C14" s="131"/>
      <c r="D14" s="131"/>
      <c r="E14" s="165">
        <f t="shared" si="2"/>
        <v>0</v>
      </c>
      <c r="F14" s="131">
        <v>124</v>
      </c>
      <c r="G14" s="131">
        <v>32</v>
      </c>
      <c r="H14" s="131"/>
      <c r="I14" s="131"/>
      <c r="J14" s="131"/>
      <c r="K14" s="168"/>
      <c r="L14" s="168"/>
      <c r="M14" s="165">
        <f t="shared" si="3"/>
        <v>124</v>
      </c>
      <c r="N14" s="165">
        <f t="shared" si="4"/>
        <v>32</v>
      </c>
      <c r="O14" s="167">
        <f t="shared" si="1"/>
        <v>156</v>
      </c>
    </row>
    <row r="15" spans="1:15">
      <c r="A15" s="19">
        <v>1.5</v>
      </c>
      <c r="B15" s="5" t="s">
        <v>249</v>
      </c>
      <c r="C15" s="131"/>
      <c r="D15" s="131"/>
      <c r="E15" s="165">
        <f t="shared" si="2"/>
        <v>0</v>
      </c>
      <c r="F15" s="131">
        <v>85</v>
      </c>
      <c r="G15" s="131">
        <v>22</v>
      </c>
      <c r="H15" s="131"/>
      <c r="I15" s="131"/>
      <c r="J15" s="131"/>
      <c r="K15" s="168"/>
      <c r="L15" s="168"/>
      <c r="M15" s="165">
        <f t="shared" si="3"/>
        <v>85</v>
      </c>
      <c r="N15" s="165">
        <f t="shared" si="4"/>
        <v>22</v>
      </c>
      <c r="O15" s="167">
        <f t="shared" si="1"/>
        <v>107</v>
      </c>
    </row>
    <row r="16" spans="1:15">
      <c r="A16" s="19">
        <v>1.6</v>
      </c>
      <c r="B16" s="5"/>
      <c r="C16" s="131"/>
      <c r="D16" s="131"/>
      <c r="E16" s="165">
        <f t="shared" si="2"/>
        <v>0</v>
      </c>
      <c r="F16" s="131"/>
      <c r="G16" s="131"/>
      <c r="H16" s="131"/>
      <c r="I16" s="131"/>
      <c r="J16" s="131"/>
      <c r="K16" s="168"/>
      <c r="L16" s="168"/>
      <c r="M16" s="165">
        <f>C16+F16-H16-I16</f>
        <v>0</v>
      </c>
      <c r="N16" s="165">
        <f t="shared" si="4"/>
        <v>0</v>
      </c>
      <c r="O16" s="167">
        <f t="shared" si="1"/>
        <v>0</v>
      </c>
    </row>
    <row r="17" spans="1:15">
      <c r="A17" s="19" t="s">
        <v>99</v>
      </c>
      <c r="B17" s="5"/>
      <c r="C17" s="131"/>
      <c r="D17" s="131"/>
      <c r="E17" s="165">
        <f t="shared" si="2"/>
        <v>0</v>
      </c>
      <c r="F17" s="131"/>
      <c r="G17" s="131"/>
      <c r="H17" s="131"/>
      <c r="I17" s="131"/>
      <c r="J17" s="131"/>
      <c r="K17" s="168"/>
      <c r="L17" s="168"/>
      <c r="M17" s="165">
        <f>C17+F17-H17-I17</f>
        <v>0</v>
      </c>
      <c r="N17" s="165">
        <f t="shared" si="4"/>
        <v>0</v>
      </c>
      <c r="O17" s="167">
        <f t="shared" si="1"/>
        <v>0</v>
      </c>
    </row>
    <row r="18" spans="1:15">
      <c r="A18" s="56"/>
      <c r="B18" s="7" t="s">
        <v>114</v>
      </c>
      <c r="C18" s="172"/>
      <c r="D18" s="172"/>
      <c r="E18" s="172"/>
      <c r="F18" s="172"/>
      <c r="G18" s="172"/>
      <c r="H18" s="172"/>
      <c r="I18" s="172"/>
      <c r="J18" s="172"/>
      <c r="K18" s="172"/>
      <c r="L18" s="172"/>
      <c r="M18" s="172"/>
      <c r="N18" s="172"/>
      <c r="O18" s="173"/>
    </row>
    <row r="19" spans="1:15" ht="11.25" customHeight="1" thickBot="1">
      <c r="A19" s="58">
        <v>2</v>
      </c>
      <c r="B19" s="174" t="s">
        <v>98</v>
      </c>
      <c r="C19" s="175"/>
      <c r="D19" s="175"/>
      <c r="E19" s="175"/>
      <c r="F19" s="175"/>
      <c r="G19" s="175"/>
      <c r="H19" s="175"/>
      <c r="I19" s="175"/>
      <c r="J19" s="175"/>
      <c r="K19" s="175"/>
      <c r="L19" s="175"/>
      <c r="M19" s="175">
        <f>C19+F19-H19-I19</f>
        <v>0</v>
      </c>
      <c r="N19" s="175">
        <f t="shared" ref="N19" si="5">D19+G19+H19-J19+K19-L19</f>
        <v>0</v>
      </c>
      <c r="O19" s="176">
        <f>M19+N19</f>
        <v>0</v>
      </c>
    </row>
    <row r="20" spans="1:15">
      <c r="A20" s="7"/>
      <c r="B20" s="7"/>
      <c r="C20" s="21"/>
      <c r="D20" s="21"/>
      <c r="E20" s="21"/>
      <c r="F20" s="21"/>
      <c r="G20" s="21"/>
      <c r="H20" s="21"/>
      <c r="I20" s="21"/>
      <c r="J20" s="21"/>
      <c r="K20" s="21"/>
      <c r="L20" s="21"/>
      <c r="M20" s="21"/>
      <c r="N20" s="21"/>
      <c r="O20" s="21"/>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rBiV1Bb14FlJw9F0kILjyMz9HhUE3ztttghK4a2lugk=</DigestValue>
    </Reference>
    <Reference Type="http://www.w3.org/2000/09/xmldsig#Object" URI="#idOfficeObject">
      <DigestMethod Algorithm="http://www.w3.org/2001/04/xmlenc#sha256"/>
      <DigestValue>LHbirLsSdG2CjoaPwGPee28R7Vw3X1LPW44MScH3zak=</DigestValue>
    </Reference>
    <Reference Type="http://uri.etsi.org/01903#SignedProperties" URI="#idSignedProperties">
      <Transforms>
        <Transform Algorithm="http://www.w3.org/TR/2001/REC-xml-c14n-20010315"/>
      </Transforms>
      <DigestMethod Algorithm="http://www.w3.org/2001/04/xmlenc#sha256"/>
      <DigestValue>eKH9UZ0BlVIE0xoBAK9ABJg/DEz2b5oJXunXMDevBOc=</DigestValue>
    </Reference>
  </SignedInfo>
  <SignatureValue>3120rSIeokqJVEFxDPuqaJo+gFQASwoj8hSjiu1OMDv/p9emK8wH3prjDqQlDAmJKHvgwF1o5ulX
Tyg1Rrxu9H6v4yWbT6xONiwsmvyKcUktewXk2hB6A1+bo7tbJRTzg0BnofRHafUBZ+MzsRs8kzWl
KjoN5K1dtmN7sqU1F3yii5HUEV6Xo06dQ+3ouUJfl4ExVfwTvmedUIGot2tg3Z6AJnKYmZA5a+lP
AeoP03r7qxtptpCeb8/Hr+Dw7fRcmSacne147NQbTPcY07unzuScD/eYUBlD5SCkbxgbjtMbIrRu
XFHNbbkUA76lBDUFQwMQePaQ60sqrHbu7EANUg==</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4xT+t1G8G2eE1J0HfdFUhg3YE5zPs0wb99s6lSm/bEY=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BQjyBcAZUR7ZM/FPO7NEkVz4vcA0/cLH7qUjqG1WCLM=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m8PArQDlkLByGCQeqnG/RR/mlmqvA6+VoSOFwkFNrOA=</DigestValue>
      </Reference>
      <Reference URI="/xl/styles.xml?ContentType=application/vnd.openxmlformats-officedocument.spreadsheetml.styles+xml">
        <DigestMethod Algorithm="http://www.w3.org/2001/04/xmlenc#sha256"/>
        <DigestValue>n57GoWErW/3dc2dL3TkUGAxAcUvyhUukR0K5UZvxDhk=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4kHWRelr8qA3W9S9smDp9N2dGSJFC3Q9MNEnTbE+0ac=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NDOQR5QFg3Q9fmTSZwp13JV99xnbCx8ZE0WWhFoLSqE=</DigestValue>
      </Reference>
      <Reference URI="/xl/worksheets/sheet10.xml?ContentType=application/vnd.openxmlformats-officedocument.spreadsheetml.worksheet+xml">
        <DigestMethod Algorithm="http://www.w3.org/2001/04/xmlenc#sha256"/>
        <DigestValue>sdPn+aJTz6gHl3kjWhTYqc5Se1LB/QWhEu2cYnq/lPA=</DigestValue>
      </Reference>
      <Reference URI="/xl/worksheets/sheet2.xml?ContentType=application/vnd.openxmlformats-officedocument.spreadsheetml.worksheet+xml">
        <DigestMethod Algorithm="http://www.w3.org/2001/04/xmlenc#sha256"/>
        <DigestValue>47MtZwhnYIoybr65Rmyoo5pmn12ZGRPGQGxDCrgA4OQ=</DigestValue>
      </Reference>
      <Reference URI="/xl/worksheets/sheet3.xml?ContentType=application/vnd.openxmlformats-officedocument.spreadsheetml.worksheet+xml">
        <DigestMethod Algorithm="http://www.w3.org/2001/04/xmlenc#sha256"/>
        <DigestValue>Y45OWKEuQVOisYihlk47S1QrnRdmdi2fmcJuj72TzQE=</DigestValue>
      </Reference>
      <Reference URI="/xl/worksheets/sheet4.xml?ContentType=application/vnd.openxmlformats-officedocument.spreadsheetml.worksheet+xml">
        <DigestMethod Algorithm="http://www.w3.org/2001/04/xmlenc#sha256"/>
        <DigestValue>E6CFcdyjR4pYDxmMdd3neMQkjmGYBj6ESVwh42M7Gbw=</DigestValue>
      </Reference>
      <Reference URI="/xl/worksheets/sheet5.xml?ContentType=application/vnd.openxmlformats-officedocument.spreadsheetml.worksheet+xml">
        <DigestMethod Algorithm="http://www.w3.org/2001/04/xmlenc#sha256"/>
        <DigestValue>iRG5OmFcA9AqLdCOlzckKYmrIWWjdAMMK9qemm3JEDE=</DigestValue>
      </Reference>
      <Reference URI="/xl/worksheets/sheet6.xml?ContentType=application/vnd.openxmlformats-officedocument.spreadsheetml.worksheet+xml">
        <DigestMethod Algorithm="http://www.w3.org/2001/04/xmlenc#sha256"/>
        <DigestValue>ZJdpSxkiBcEPb0y4BCNbHG2jbYl7Uvqalc0BfWGJIqU=</DigestValue>
      </Reference>
      <Reference URI="/xl/worksheets/sheet7.xml?ContentType=application/vnd.openxmlformats-officedocument.spreadsheetml.worksheet+xml">
        <DigestMethod Algorithm="http://www.w3.org/2001/04/xmlenc#sha256"/>
        <DigestValue>VtHLOxl2EB3eU7Ym6Xnd4v8DrAKCtpVvDScQ/k3yR7A=</DigestValue>
      </Reference>
      <Reference URI="/xl/worksheets/sheet8.xml?ContentType=application/vnd.openxmlformats-officedocument.spreadsheetml.worksheet+xml">
        <DigestMethod Algorithm="http://www.w3.org/2001/04/xmlenc#sha256"/>
        <DigestValue>DM8Ql6z2YQC5HczAfsLNp7xi3dTJPqA9UCMbi+quqzo=</DigestValue>
      </Reference>
      <Reference URI="/xl/worksheets/sheet9.xml?ContentType=application/vnd.openxmlformats-officedocument.spreadsheetml.worksheet+xml">
        <DigestMethod Algorithm="http://www.w3.org/2001/04/xmlenc#sha256"/>
        <DigestValue>8XuyoGVUZqPTqaNwxX2PVJoFTrcBbawf6hdOxRTMc70=</DigestValue>
      </Reference>
    </Manifest>
    <SignatureProperties>
      <SignatureProperty Id="idSignatureTime" Target="#idPackageSignature">
        <mdssi:SignatureTime xmlns:mdssi="http://schemas.openxmlformats.org/package/2006/digital-signature">
          <mdssi:Format>YYYY-MM-DDThh:mm:ssTZD</mdssi:Format>
          <mdssi:Value>2022-05-16T14:56:14Z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2022-05-16T14:56:14Z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6IGdP8C4Zrb2Fl/Drfaxk4mafAWshcfGOWp7iGWLku4=</DigestValue>
    </Reference>
    <Reference Type="http://www.w3.org/2000/09/xmldsig#Object" URI="#idOfficeObject">
      <DigestMethod Algorithm="http://www.w3.org/2001/04/xmlenc#sha256"/>
      <DigestValue>/RD4hyKt48dtmL3OyQwHIxHWWXdt3DcjCzGbZll/RDQ=</DigestValue>
    </Reference>
    <Reference Type="http://uri.etsi.org/01903#SignedProperties" URI="#idSignedProperties">
      <Transforms>
        <Transform Algorithm="http://www.w3.org/TR/2001/REC-xml-c14n-20010315"/>
      </Transforms>
      <DigestMethod Algorithm="http://www.w3.org/2001/04/xmlenc#sha256"/>
      <DigestValue>XCgBE7FSiwBp3aXc7Ci2NbwBOTvg5rSWyYJ8fVKkeFw=</DigestValue>
    </Reference>
  </SignedInfo>
  <SignatureValue>pWvYfezDC8tjqMu1WByyW04pGp1GRoaqc+XD0B9HBjLKy2MKZWPV6T6VSrJakScX/W+renP9z+pO
COjHLYFCBnEeQslIa7Rb2GxUIDS6aOneJkk+5snPolTAbbVG3GMUZeWR9dcc7/VIAtjtgKXV9mol
ft6RePH7VyW1VgucBN5XPbVlSvzbNrF1sKOwfaPshBq3+7yuEGJfh1joCLEy71llL0JzVJLBgB9W
Hczc4lXw+kagY5d1cjiNgNirYenflRstM3Dr0I+PLhLtCHVkq4InQMaUMSmTdjZx5Wx6/CMNNDQL
Sw0NHF68JZoB8jg1wKxuHBq0F+DsFqZHBWMmIg==</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4xT+t1G8G2eE1J0HfdFUhg3YE5zPs0wb99s6lSm/bEY=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BQjyBcAZUR7ZM/FPO7NEkVz4vcA0/cLH7qUjqG1WCLM=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m8PArQDlkLByGCQeqnG/RR/mlmqvA6+VoSOFwkFNrOA=</DigestValue>
      </Reference>
      <Reference URI="/xl/styles.xml?ContentType=application/vnd.openxmlformats-officedocument.spreadsheetml.styles+xml">
        <DigestMethod Algorithm="http://www.w3.org/2001/04/xmlenc#sha256"/>
        <DigestValue>n57GoWErW/3dc2dL3TkUGAxAcUvyhUukR0K5UZvxDhk=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4kHWRelr8qA3W9S9smDp9N2dGSJFC3Q9MNEnTbE+0ac=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NDOQR5QFg3Q9fmTSZwp13JV99xnbCx8ZE0WWhFoLSqE=</DigestValue>
      </Reference>
      <Reference URI="/xl/worksheets/sheet10.xml?ContentType=application/vnd.openxmlformats-officedocument.spreadsheetml.worksheet+xml">
        <DigestMethod Algorithm="http://www.w3.org/2001/04/xmlenc#sha256"/>
        <DigestValue>sdPn+aJTz6gHl3kjWhTYqc5Se1LB/QWhEu2cYnq/lPA=</DigestValue>
      </Reference>
      <Reference URI="/xl/worksheets/sheet2.xml?ContentType=application/vnd.openxmlformats-officedocument.spreadsheetml.worksheet+xml">
        <DigestMethod Algorithm="http://www.w3.org/2001/04/xmlenc#sha256"/>
        <DigestValue>47MtZwhnYIoybr65Rmyoo5pmn12ZGRPGQGxDCrgA4OQ=</DigestValue>
      </Reference>
      <Reference URI="/xl/worksheets/sheet3.xml?ContentType=application/vnd.openxmlformats-officedocument.spreadsheetml.worksheet+xml">
        <DigestMethod Algorithm="http://www.w3.org/2001/04/xmlenc#sha256"/>
        <DigestValue>Y45OWKEuQVOisYihlk47S1QrnRdmdi2fmcJuj72TzQE=</DigestValue>
      </Reference>
      <Reference URI="/xl/worksheets/sheet4.xml?ContentType=application/vnd.openxmlformats-officedocument.spreadsheetml.worksheet+xml">
        <DigestMethod Algorithm="http://www.w3.org/2001/04/xmlenc#sha256"/>
        <DigestValue>E6CFcdyjR4pYDxmMdd3neMQkjmGYBj6ESVwh42M7Gbw=</DigestValue>
      </Reference>
      <Reference URI="/xl/worksheets/sheet5.xml?ContentType=application/vnd.openxmlformats-officedocument.spreadsheetml.worksheet+xml">
        <DigestMethod Algorithm="http://www.w3.org/2001/04/xmlenc#sha256"/>
        <DigestValue>iRG5OmFcA9AqLdCOlzckKYmrIWWjdAMMK9qemm3JEDE=</DigestValue>
      </Reference>
      <Reference URI="/xl/worksheets/sheet6.xml?ContentType=application/vnd.openxmlformats-officedocument.spreadsheetml.worksheet+xml">
        <DigestMethod Algorithm="http://www.w3.org/2001/04/xmlenc#sha256"/>
        <DigestValue>ZJdpSxkiBcEPb0y4BCNbHG2jbYl7Uvqalc0BfWGJIqU=</DigestValue>
      </Reference>
      <Reference URI="/xl/worksheets/sheet7.xml?ContentType=application/vnd.openxmlformats-officedocument.spreadsheetml.worksheet+xml">
        <DigestMethod Algorithm="http://www.w3.org/2001/04/xmlenc#sha256"/>
        <DigestValue>VtHLOxl2EB3eU7Ym6Xnd4v8DrAKCtpVvDScQ/k3yR7A=</DigestValue>
      </Reference>
      <Reference URI="/xl/worksheets/sheet8.xml?ContentType=application/vnd.openxmlformats-officedocument.spreadsheetml.worksheet+xml">
        <DigestMethod Algorithm="http://www.w3.org/2001/04/xmlenc#sha256"/>
        <DigestValue>DM8Ql6z2YQC5HczAfsLNp7xi3dTJPqA9UCMbi+quqzo=</DigestValue>
      </Reference>
      <Reference URI="/xl/worksheets/sheet9.xml?ContentType=application/vnd.openxmlformats-officedocument.spreadsheetml.worksheet+xml">
        <DigestMethod Algorithm="http://www.w3.org/2001/04/xmlenc#sha256"/>
        <DigestValue>8XuyoGVUZqPTqaNwxX2PVJoFTrcBbawf6hdOxRTMc70=</DigestValue>
      </Reference>
    </Manifest>
    <SignatureProperties>
      <SignatureProperty Id="idSignatureTime" Target="#idPackageSignature">
        <mdssi:SignatureTime xmlns:mdssi="http://schemas.openxmlformats.org/package/2006/digital-signature">
          <mdssi:Format>YYYY-MM-DDThh:mm:ssTZD</mdssi:Format>
          <mdssi:Value>2022-05-17T08:59:03Z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reportign</SignatureComments>
          <WindowsVersion>10.0</WindowsVersion>
          <OfficeVersion>16.0.15128/23</OfficeVersion>
          <ApplicationVersion>16.0.15128</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2022-05-17T08:59:03Z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reportign</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 </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2022-05-16T14:50:22Z</dcterms:modified>
</cp:coreProperties>
</file>