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0320" windowHeight="7755"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E10" i="40" l="1"/>
  <c r="D10" i="40" l="1"/>
  <c r="E40" i="67" l="1"/>
  <c r="E41" i="67"/>
  <c r="E39" i="67"/>
  <c r="P25" i="67"/>
  <c r="P26" i="67"/>
  <c r="P27" i="67"/>
  <c r="P28" i="67"/>
  <c r="P29" i="67"/>
  <c r="P30" i="67"/>
  <c r="P31" i="67"/>
  <c r="P32" i="67"/>
  <c r="P33" i="67"/>
  <c r="E25" i="67" l="1"/>
  <c r="E26" i="67"/>
  <c r="E27" i="67"/>
  <c r="E28" i="67"/>
  <c r="E29" i="67"/>
  <c r="E30" i="67"/>
  <c r="E31" i="67"/>
  <c r="E32" i="67"/>
  <c r="E33" i="67"/>
  <c r="E24" i="67"/>
  <c r="N12" i="67" l="1"/>
  <c r="E11" i="67" l="1"/>
  <c r="E12" i="67"/>
  <c r="E13" i="67"/>
  <c r="E14" i="67"/>
  <c r="E15" i="67"/>
  <c r="E16" i="67"/>
  <c r="E17" i="67"/>
  <c r="E18" i="67"/>
  <c r="E10" i="67"/>
  <c r="E9" i="67"/>
  <c r="C10" i="40" l="1"/>
  <c r="T15" i="67" l="1"/>
  <c r="T16" i="67"/>
  <c r="C19" i="67" l="1"/>
  <c r="C34" i="67"/>
  <c r="O34" i="67"/>
  <c r="N34" i="67"/>
  <c r="M34" i="67"/>
  <c r="L34" i="67"/>
  <c r="K34" i="67"/>
  <c r="J34" i="67"/>
  <c r="I34" i="67"/>
  <c r="H34" i="67"/>
  <c r="G34" i="67"/>
  <c r="F34" i="67"/>
  <c r="E34" i="67"/>
  <c r="D34" i="67"/>
  <c r="D7" i="48" l="1"/>
  <c r="M11" i="63"/>
  <c r="E11" i="63"/>
  <c r="F10" i="40" l="1"/>
  <c r="G10" i="40" s="1"/>
  <c r="N19" i="63" l="1"/>
  <c r="M19" i="63"/>
  <c r="M17" i="63"/>
  <c r="O19" i="63" l="1"/>
  <c r="C7" i="50"/>
  <c r="C15" i="49" l="1"/>
  <c r="F15" i="48"/>
  <c r="E15" i="48"/>
  <c r="D15" i="48"/>
  <c r="T10" i="67" l="1"/>
  <c r="T18" i="67"/>
  <c r="T17" i="67"/>
  <c r="T14" i="67"/>
  <c r="T13" i="67"/>
  <c r="T12" i="67"/>
  <c r="T11" i="67"/>
  <c r="T9" i="67"/>
  <c r="D7" i="50" l="1"/>
  <c r="E7" i="50"/>
  <c r="F7" i="50"/>
  <c r="G7" i="50"/>
  <c r="C17" i="50"/>
  <c r="D9" i="49"/>
  <c r="D15" i="49"/>
  <c r="E7" i="48"/>
  <c r="E22" i="48" s="1"/>
  <c r="E15" i="49" l="1"/>
  <c r="E9" i="49"/>
  <c r="C9" i="49"/>
  <c r="F7" i="48" l="1"/>
  <c r="D22" i="48"/>
  <c r="N40" i="67" l="1"/>
  <c r="N41" i="67"/>
  <c r="N42" i="67"/>
  <c r="N43" i="67"/>
  <c r="N44" i="67"/>
  <c r="N45" i="67"/>
  <c r="N46" i="67"/>
  <c r="D47" i="67"/>
  <c r="E47" i="67"/>
  <c r="F47" i="67"/>
  <c r="G47" i="67"/>
  <c r="H47" i="67"/>
  <c r="I47" i="67"/>
  <c r="J47" i="67"/>
  <c r="K47" i="67"/>
  <c r="L47" i="67"/>
  <c r="M47"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G22" i="50" s="1"/>
  <c r="D12" i="50"/>
  <c r="E12" i="50"/>
  <c r="E22" i="50" s="1"/>
  <c r="C12" i="50"/>
  <c r="C22" i="50" s="1"/>
  <c r="D17" i="50"/>
  <c r="E17" i="50"/>
  <c r="F17" i="50"/>
  <c r="G17" i="50"/>
  <c r="O17" i="63"/>
  <c r="O11" i="63"/>
  <c r="O12" i="63"/>
  <c r="O13" i="63"/>
  <c r="O14" i="63"/>
  <c r="O15" i="63"/>
  <c r="O16" i="63"/>
  <c r="E12" i="63"/>
  <c r="E13" i="63"/>
  <c r="E14" i="63"/>
  <c r="E15" i="63"/>
  <c r="E16" i="63"/>
  <c r="F22" i="50" l="1"/>
  <c r="D22" i="50"/>
  <c r="E10" i="63"/>
  <c r="F22" i="48"/>
  <c r="O10" i="63"/>
  <c r="C47" i="67" l="1"/>
  <c r="N39" i="67"/>
  <c r="N47" i="67" s="1"/>
  <c r="P24" i="67"/>
  <c r="S19" i="67"/>
  <c r="R19" i="67"/>
  <c r="Q19" i="67"/>
  <c r="P19" i="67"/>
  <c r="O19" i="67"/>
  <c r="N19" i="67"/>
  <c r="M19" i="67"/>
  <c r="L19" i="67"/>
  <c r="K19" i="67"/>
  <c r="J19" i="67"/>
  <c r="I19" i="67"/>
  <c r="H19" i="67"/>
  <c r="G19" i="67"/>
  <c r="F19" i="67"/>
  <c r="E19" i="67"/>
  <c r="D19" i="67"/>
  <c r="P34" i="67" l="1"/>
  <c r="T19" i="67"/>
</calcChain>
</file>

<file path=xl/comments1.xml><?xml version="1.0" encoding="utf-8"?>
<comments xmlns="http://schemas.openxmlformats.org/spreadsheetml/2006/main">
  <authors>
    <author>Author</author>
  </authors>
  <commentList>
    <comment ref="T9" authorId="0" shape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<sst xmlns="http://schemas.openxmlformats.org/spreadsheetml/2006/main" count="393" uniqueCount="278">
  <si>
    <t>a</t>
  </si>
  <si>
    <t>b</t>
  </si>
  <si>
    <t>c</t>
  </si>
  <si>
    <t>d</t>
  </si>
  <si>
    <t>e</t>
  </si>
  <si>
    <t>T</t>
  </si>
  <si>
    <t>T-1</t>
  </si>
  <si>
    <t>T-2</t>
  </si>
  <si>
    <t>f</t>
  </si>
  <si>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</si>
  <si>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</si>
  <si>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</si>
  <si>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</si>
  <si>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</si>
  <si>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</si>
  <si>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</si>
  <si>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</si>
  <si>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</si>
  <si>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</si>
  <si>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</si>
  <si>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</si>
  <si>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</si>
  <si>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</si>
  <si>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</si>
  <si>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</si>
  <si>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</si>
  <si>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</si>
  <si>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</si>
  <si>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</si>
  <si>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</si>
  <si>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</si>
  <si>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</si>
  <si>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</si>
  <si>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</si>
  <si>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</si>
  <si>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</si>
  <si>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</si>
  <si>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</si>
  <si>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</si>
  <si>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</si>
  <si>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</si>
  <si>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</si>
  <si>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</si>
  <si>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</si>
  <si>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</si>
  <si>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</si>
  <si>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</si>
  <si>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</si>
  <si>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</si>
  <si>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</si>
  <si>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</si>
  <si>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</si>
  <si>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</si>
  <si>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</si>
  <si>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</si>
  <si>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</si>
  <si>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</si>
  <si>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</si>
  <si>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</si>
  <si>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</si>
  <si>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</si>
  <si>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</si>
  <si>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</si>
  <si>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</si>
  <si>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</si>
  <si>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</si>
  <si>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</si>
  <si>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</si>
  <si>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</si>
  <si>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</si>
  <si>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</si>
  <si>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</si>
  <si>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</si>
  <si>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</si>
  <si>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</si>
  <si>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</si>
  <si>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</si>
  <si>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</si>
  <si>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</si>
  <si>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</si>
  <si>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</si>
  <si>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</si>
  <si>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</si>
  <si>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</si>
  <si>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</si>
  <si>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</si>
  <si>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</si>
  <si>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</si>
  <si>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</si>
  <si>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</si>
  <si>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</si>
  <si>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</si>
  <si>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</si>
  <si>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</si>
  <si>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</si>
  <si>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</si>
  <si>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</si>
  <si>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</si>
  <si>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</si>
  <si>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</si>
  <si>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</si>
  <si>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</si>
  <si>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</si>
  <si>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</si>
  <si>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</si>
  <si>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</si>
  <si>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</si>
  <si>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</si>
  <si>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</si>
  <si>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</si>
  <si>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</si>
  <si>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</si>
  <si>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</si>
  <si>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</si>
  <si>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</si>
  <si>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</si>
  <si>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</si>
  <si>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</si>
  <si>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</si>
  <si>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</si>
  <si>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</si>
  <si>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</si>
  <si>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</si>
  <si>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</si>
  <si>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</si>
  <si>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</si>
  <si>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</si>
  <si>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</si>
  <si>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</si>
  <si>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</si>
  <si>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</si>
  <si>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</si>
  <si>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</si>
  <si>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</si>
  <si>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</si>
  <si>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</si>
  <si>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</si>
  <si>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</si>
  <si>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</si>
  <si>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</si>
  <si>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</si>
  <si>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</si>
  <si>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</si>
  <si>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</si>
  <si>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</si>
  <si>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</si>
  <si>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</si>
  <si>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</si>
  <si>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</si>
  <si>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</si>
  <si>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</si>
  <si>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</si>
  <si>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</si>
  <si>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</si>
  <si>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</si>
  <si>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</si>
  <si>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</si>
  <si>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</si>
  <si>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</si>
  <si>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</si>
  <si>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</si>
  <si>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</si>
  <si>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</si>
  <si>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</si>
  <si>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</si>
  <si>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</si>
  <si>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</si>
  <si>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</si>
  <si>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</si>
  <si>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</si>
  <si>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</si>
  <si>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</si>
  <si>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</si>
  <si>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</si>
  <si>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</si>
  <si>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</si>
  <si>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</si>
  <si>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</si>
  <si>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</si>
  <si>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</si>
  <si>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</si>
  <si>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</si>
  <si>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</si>
  <si>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</si>
  <si>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</si>
  <si>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</si>
  <si>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</si>
  <si>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</si>
  <si>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</si>
  <si>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</si>
  <si>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</si>
  <si>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</si>
  <si>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</si>
  <si>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</si>
  <si>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</si>
  <si>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</si>
  <si>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</si>
  <si>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ნაღდი ფული და ექუივალენტები</t>
  </si>
  <si>
    <t>ბანკებში განთავსებული თანხები</t>
  </si>
  <si>
    <t>წარმოებული ფინანსური აქტივები</t>
  </si>
  <si>
    <t>სასესხო პორთფელი</t>
  </si>
  <si>
    <t>არამატერიალური აქტივები</t>
  </si>
  <si>
    <t>ფიქსირებული აქტივები</t>
  </si>
  <si>
    <t>გადავადებული მოგების საგადასახადო აქტივი</t>
  </si>
  <si>
    <t>წინასწარ გადახდილი მოგების გადასახადი</t>
  </si>
  <si>
    <t>სხვა ფინანსური აქტივები</t>
  </si>
  <si>
    <t>სხვა არაფინანსური აქტივები</t>
  </si>
  <si>
    <t>წარმოებული ფინანსური ვალდებულებები</t>
  </si>
  <si>
    <t>გადასახდელი მოგების გადასახადი</t>
  </si>
  <si>
    <t>ბანკებიდან და სხვა ფინანსური ინსტიტუტებიდან აღებული სესხები</t>
  </si>
  <si>
    <t>სუბორდინირებული სესხები</t>
  </si>
  <si>
    <t>სააქციო კაპიტალი</t>
  </si>
  <si>
    <t>კრედო ბანკი</t>
  </si>
  <si>
    <t>Cash and cash equivalents</t>
  </si>
  <si>
    <t>Amounts due from credit institutions</t>
  </si>
  <si>
    <t>Derivative financial assets</t>
  </si>
  <si>
    <t xml:space="preserve">Loans to customers </t>
  </si>
  <si>
    <t>Intangible assets</t>
  </si>
  <si>
    <t>Property and equipment</t>
  </si>
  <si>
    <t>Deferred income tax assets</t>
  </si>
  <si>
    <t>Current income tax asset</t>
  </si>
  <si>
    <t>Other financial assets</t>
  </si>
  <si>
    <t>Other non-financial assets</t>
  </si>
  <si>
    <t>Derivative financial liabilities</t>
  </si>
  <si>
    <t>Loans from banks and other financial institutions</t>
  </si>
  <si>
    <t>Current income tax liabilities</t>
  </si>
  <si>
    <t>Other liabilities</t>
  </si>
  <si>
    <t>Subordinated debt</t>
  </si>
  <si>
    <t>Customer accounts</t>
  </si>
  <si>
    <t>Deferred income tax liabilities</t>
  </si>
  <si>
    <t>Share capital</t>
  </si>
  <si>
    <t>Retained earnings</t>
  </si>
  <si>
    <t>Other reserves</t>
  </si>
  <si>
    <t>კლიენტთა ანგარიშები</t>
  </si>
  <si>
    <t>გადავადებული საგადასახადო ვალდებულება</t>
  </si>
  <si>
    <t>სხვა რეზერვები</t>
  </si>
  <si>
    <t>მატერიალური განსხვავებების განმარტებები ფასს-ით და ადგილობრივი საბუღალტრო სტანდარტებით შედგენილ ანგარიშგებებს შორის:</t>
  </si>
  <si>
    <t>*</t>
  </si>
  <si>
    <t>* წარმოებული ფინანსური აქტივები (დერივატივები)</t>
  </si>
  <si>
    <t>განსხვავება გამოწვეულია ურთიერთგაქვითვადი აქტივებისა და ვალდებულებების დასალდოვებით ფასს-ის მიხედვით შედგენილ ანგარიშგებაში</t>
  </si>
  <si>
    <t>** სასესხო პორტფელი</t>
  </si>
  <si>
    <t>აუდირებულ ანგარიშგებაში გამოყენებულია IFRS-ით დარეზერვების წესები</t>
  </si>
  <si>
    <t>**</t>
  </si>
  <si>
    <t>*** არამატერიალური აქტივები</t>
  </si>
  <si>
    <t>აუდირებულ ანგარიშგებაში, შესყიდული პორთფელისათვის გადახდილი პრემიუმი გამოთვლილია შესყიდული პორთფელის სამართლიანი ღირებულების მიხედვით.</t>
  </si>
  <si>
    <t>***</t>
  </si>
  <si>
    <t>განსხვავება გამოწვეულია დროში განსხვავების ფაქტორით. ადგილობრივი სტანდარტით შედგენილ ანგარიშგებაში მოგების გადასახადი და გადავადებული საგადასახადო აქტივი დათვლილია 2018 31 დეკემბერს, ხოლო ფასს-ის ანგარიშგებაში უკვე წარმოდგენილია  საგადასახადო კოდექსის შესაბამისად  2019 წლის მარტში დაზუსტებული გადავადებული საგადასახადო აქტივი</t>
  </si>
  <si>
    <t>**** გადავადებული საგადასახადო აქტივი</t>
  </si>
  <si>
    <t>****</t>
  </si>
  <si>
    <t>*****</t>
  </si>
  <si>
    <t>***** წინასწარ გადახდილი მოგების გადასახადი</t>
  </si>
  <si>
    <t>****** სხვა ფინანსური აქტივები</t>
  </si>
  <si>
    <t>******* სხვა არაფინანსური აქტივები</t>
  </si>
  <si>
    <t>აუდირებულ ანგარიშგებაში გადარიცხვის შუალედური ტექნიკური დროებითი ანგარიშებზე არსებული თანხები გაქვითულია იმ ნასესხებს სახსრებთან, ხოლო ეროვნულის ანგარიშგებაში კი მოცემულია აქტივების მხარეს</t>
  </si>
  <si>
    <t>წინასწარ გადახდილი თანხები აუდირებულ რეპორტში მოცემულია სხვა არაფინანსურ აქტივებში, ხოლო ეროვნულის რეპორტში სხვა ფინანსურ აქტივებში</t>
  </si>
  <si>
    <t>მიზეზი იგივეა რაც წარმოებული ფინანსური აქტივების შემთხვევაში და წარმოაგდენს ურთიერთგაქვითვადი ვალდებულებებისა და მოთხოვნების ნეტტინგს (სალდირებას)</t>
  </si>
  <si>
    <t>******** წარმოებული ფინანსური ვალდებულებები</t>
  </si>
  <si>
    <t>********* გადასახდელი მოგების გადასახადი</t>
  </si>
  <si>
    <t>აუდირებულ ანგარიშგებაში ავანსად გადახდილი მოგების გადასახადი გაქვითულია მოგების გადასახადის ვალდებულებასთან და დაზუსტებულია მოგების გადასახადის ვალდებულება</t>
  </si>
  <si>
    <t>******</t>
  </si>
  <si>
    <t>*******</t>
  </si>
  <si>
    <t>********</t>
  </si>
  <si>
    <t>*********</t>
  </si>
  <si>
    <t>**********</t>
  </si>
  <si>
    <t>***********</t>
  </si>
  <si>
    <t>************</t>
  </si>
  <si>
    <t>*************</t>
  </si>
  <si>
    <t>**************</t>
  </si>
  <si>
    <t>********** კლიენტთა ანგარიშები</t>
  </si>
  <si>
    <t>აუდირებულ ანგარიშგებაში, კლიენტთა ანგარიშებში შეყვანილია სესხის მომსახურე ანგარიშებზე არსებული თანხები</t>
  </si>
  <si>
    <t>აუდირებულ ანგარიშგებაში დაზუსტებულია გადავადებული მოგების გადასახადის ვალდებულება;</t>
  </si>
  <si>
    <t>1. კლიენტების მიერ ავანსად გადახდილი სესხის გაცემის საკომიოს არაამორტიზებული ნაწილი აუდირებულ ანგარიშგებაში გაქვითულია სასესხო პორთფელთან, ხოლო ეროვნულის ანგარიშეგაბაში მოცემულია სხვა ვალდებულებებში.2. აუდირებულ ანგარიშგებაში, სესხის მომსახურე ანგარიშებზე არსებული თანხები გადატანილია კლიენტთა ანგარიშებში.</t>
  </si>
  <si>
    <t>განსხვავება გამოწვეულია რეზერვირების ხარჯებს შორის სხვაობით. აღნიშნულის მიზეზს წარმოადგენს აქტივების კლასიფიკაციისას,  ფასს-ით და სებ-ის რეგულაციებით დადგენილ რეზერვირების განაკვეთებს შორის განსხავებები</t>
  </si>
  <si>
    <t>*********** გადავადებული საგადასახადო ვალდებულება</t>
  </si>
  <si>
    <t>აუდირებულ ანგარიშგებაში ავანსად გადახდილი მოგების გადასახადი გაქვითულია მოგების გადასახადის ვალდებულებასთან;</t>
  </si>
  <si>
    <t>************* ბანკებიდან და სხვა ფინანსური ინსტიტუტებიდან აღებული სესხები</t>
  </si>
  <si>
    <t>************** გაუნაწილებელი მოგება</t>
  </si>
  <si>
    <t>************ სხვა ვალდებულებები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</si>
</sst>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
      <sz val="9"/>
      <color theme="1"/>
      <name val="Arial"/>
      <family val="2"/>
    </font>
    <font>
      <b/>
      <sz val="11"/>
      <color theme="1"/>
      <name val="Calibri"/>
      <family val="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style="thin">
        <color indexed="64"/>
      </right>
      <top/>
      <bottom style="thin">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90">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3" fillId="0" borderId="1" xfId="0" applyNumberFormat="1" applyFont="1" applyBorder="1" applyProtection="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52" xfId="0" applyFont="1" applyBorder="1"/>
    <xf numFmtId="0" fontId="3" fillId="0" borderId="1" xfId="0" applyFont="1" applyBorder="1" applyAlignment="1">
      <alignment wrapText="1"/>
    </xf>
    <xf numFmtId="193" fontId="3" fillId="0" borderId="4" xfId="0" applyNumberFormat="1" applyFont="1" applyBorder="1" applyAlignment="1" applyProtection="1">
      <alignment horizontal="center" vertical="center" wrapText="1"/>
      <protection locked="0"/>
    </xf>
    <xf numFmtId="43" fontId="3" fillId="0" borderId="0" xfId="20956" applyFont="1"/>
    <xf numFmtId="164" fontId="10" fillId="0" borderId="2" xfId="20956" applyNumberFormat="1" applyFont="1" applyBorder="1" applyAlignment="1" applyProtection="1">
      <alignment vertical="center" wrapText="1"/>
      <protection locked="0"/>
    </xf>
    <xf numFmtId="164" fontId="10" fillId="0" borderId="15" xfId="20956" applyNumberFormat="1" applyFont="1" applyBorder="1" applyAlignment="1" applyProtection="1">
      <alignment vertical="center" wrapText="1"/>
      <protection locked="0"/>
    </xf>
    <xf numFmtId="164" fontId="10" fillId="0" borderId="2" xfId="20956" applyNumberFormat="1" applyFont="1" applyBorder="1" applyAlignment="1" applyProtection="1">
      <alignment horizontal="center" vertical="center" wrapText="1"/>
      <protection locked="0"/>
    </xf>
    <xf numFmtId="164" fontId="10" fillId="0" borderId="15" xfId="20956" applyNumberFormat="1" applyFont="1" applyBorder="1" applyAlignment="1" applyProtection="1">
      <alignment horizontal="center" vertical="center" wrapText="1"/>
      <protection locked="0"/>
    </xf>
    <xf numFmtId="4" fontId="3" fillId="0" borderId="0" xfId="0" applyNumberFormat="1" applyFont="1"/>
    <xf numFmtId="164" fontId="10" fillId="35" borderId="2" xfId="20956" applyNumberFormat="1" applyFont="1" applyFill="1" applyBorder="1" applyAlignment="1">
      <alignment horizontal="left" vertical="center" wrapText="1"/>
    </xf>
    <xf numFmtId="164" fontId="10" fillId="35" borderId="15" xfId="20956" applyNumberFormat="1" applyFont="1" applyFill="1" applyBorder="1" applyAlignment="1">
      <alignment horizontal="left" vertical="center" wrapText="1"/>
    </xf>
    <xf numFmtId="164" fontId="10" fillId="35" borderId="18" xfId="20956" applyNumberFormat="1" applyFont="1" applyFill="1" applyBorder="1" applyAlignment="1">
      <alignment horizontal="right" vertical="center" wrapText="1"/>
    </xf>
    <xf numFmtId="164" fontId="10" fillId="35" borderId="19" xfId="20956" applyNumberFormat="1" applyFont="1" applyFill="1" applyBorder="1" applyAlignment="1">
      <alignment horizontal="right" vertical="center" wrapText="1"/>
    </xf>
    <xf numFmtId="164" fontId="3" fillId="0" borderId="2" xfId="20956" applyNumberFormat="1" applyFont="1" applyBorder="1" applyProtection="1">
      <protection locked="0"/>
    </xf>
    <xf numFmtId="164" fontId="3" fillId="0" borderId="15" xfId="20956" applyNumberFormat="1" applyFont="1" applyBorder="1" applyProtection="1">
      <protection locked="0"/>
    </xf>
    <xf numFmtId="164" fontId="3" fillId="35" borderId="2" xfId="20956" applyNumberFormat="1" applyFont="1" applyFill="1" applyBorder="1"/>
    <xf numFmtId="164" fontId="3" fillId="0" borderId="1" xfId="20956" applyNumberFormat="1" applyFont="1" applyBorder="1" applyProtection="1">
      <protection locked="0"/>
    </xf>
    <xf numFmtId="164" fontId="3" fillId="0" borderId="53" xfId="20956" applyNumberFormat="1" applyFont="1" applyBorder="1" applyProtection="1">
      <protection locked="0"/>
    </xf>
    <xf numFmtId="164" fontId="3" fillId="0" borderId="18" xfId="20956" applyNumberFormat="1" applyFont="1" applyBorder="1" applyProtection="1">
      <protection locked="0"/>
    </xf>
    <xf numFmtId="164" fontId="3" fillId="0" borderId="19" xfId="20956" applyNumberFormat="1" applyFont="1" applyBorder="1" applyProtection="1">
      <protection locked="0"/>
    </xf>
    <xf numFmtId="164" fontId="9" fillId="0" borderId="8" xfId="20956" applyNumberFormat="1" applyFont="1" applyBorder="1" applyAlignment="1" applyProtection="1">
      <alignment horizontal="center" vertical="center" wrapText="1"/>
      <protection locked="0"/>
    </xf>
    <xf numFmtId="164" fontId="9" fillId="0" borderId="2" xfId="20956" applyNumberFormat="1" applyFont="1" applyBorder="1" applyAlignment="1" applyProtection="1">
      <alignment horizontal="center" vertical="center" wrapText="1"/>
      <protection locked="0"/>
    </xf>
    <xf numFmtId="164" fontId="9" fillId="0" borderId="15" xfId="20956" applyNumberFormat="1" applyFont="1" applyBorder="1" applyAlignment="1" applyProtection="1">
      <alignment horizontal="center" vertical="center" wrapText="1"/>
      <protection locked="0"/>
    </xf>
    <xf numFmtId="3" fontId="9" fillId="35" borderId="8" xfId="20956" applyNumberFormat="1" applyFont="1" applyFill="1" applyBorder="1" applyAlignment="1">
      <alignment horizontal="center" vertical="center" wrapText="1"/>
    </xf>
    <xf numFmtId="3" fontId="9" fillId="35" borderId="18" xfId="20956" applyNumberFormat="1" applyFont="1" applyFill="1" applyBorder="1" applyAlignment="1">
      <alignment horizontal="center" vertical="center" wrapText="1"/>
    </xf>
    <xf numFmtId="193" fontId="3" fillId="0" borderId="2" xfId="0" applyNumberFormat="1" applyFont="1" applyBorder="1" applyAlignment="1" applyProtection="1">
      <alignment horizontal="center" vertical="center"/>
    </xf>
    <xf numFmtId="164" fontId="3" fillId="0" borderId="0" xfId="20956" applyNumberFormat="1" applyFont="1"/>
    <xf numFmtId="193" fontId="3" fillId="0" borderId="2" xfId="0" applyNumberFormat="1" applyFont="1" applyBorder="1" applyProtection="1"/>
    <xf numFmtId="193" fontId="3" fillId="0" borderId="18" xfId="0" applyNumberFormat="1" applyFont="1" applyBorder="1" applyProtection="1"/>
    <xf numFmtId="193" fontId="3" fillId="0" borderId="2" xfId="0" applyNumberFormat="1" applyFont="1" applyFill="1" applyBorder="1" applyAlignment="1" applyProtection="1">
      <alignment horizontal="center" vertical="center"/>
    </xf>
    <xf numFmtId="193" fontId="3" fillId="0" borderId="2" xfId="0" applyNumberFormat="1" applyFont="1" applyBorder="1" applyAlignment="1" applyProtection="1">
      <alignment horizontal="center" vertical="center" wrapText="1"/>
    </xf>
    <xf numFmtId="193" fontId="3" fillId="0" borderId="4" xfId="0" applyNumberFormat="1" applyFont="1" applyBorder="1" applyAlignment="1" applyProtection="1">
      <alignment horizontal="center" vertical="center" wrapText="1"/>
    </xf>
    <xf numFmtId="0" fontId="102" fillId="0" borderId="0" xfId="0" applyFont="1" applyFill="1"/>
    <xf numFmtId="0" fontId="102" fillId="0" borderId="60" xfId="0" applyFont="1" applyBorder="1"/>
    <xf numFmtId="0" fontId="102" fillId="0" borderId="8" xfId="0" applyFont="1" applyBorder="1"/>
    <xf numFmtId="193" fontId="3" fillId="0" borderId="2" xfId="0" applyNumberFormat="1" applyFont="1" applyFill="1" applyBorder="1" applyAlignment="1" applyProtection="1">
      <alignment horizontal="center" vertical="center"/>
      <protection locked="0"/>
    </xf>
    <xf numFmtId="193" fontId="3" fillId="0" borderId="2" xfId="0" applyNumberFormat="1" applyFont="1" applyFill="1" applyBorder="1" applyAlignment="1" applyProtection="1">
      <alignment horizontal="center" vertical="center" wrapText="1"/>
      <protection locked="0"/>
    </xf>
    <xf numFmtId="193" fontId="3" fillId="0" borderId="2" xfId="0" applyNumberFormat="1" applyFont="1" applyFill="1" applyBorder="1" applyAlignment="1" applyProtection="1">
      <alignment horizontal="center"/>
      <protection locked="0"/>
    </xf>
    <xf numFmtId="193" fontId="3" fillId="0" borderId="1" xfId="0" applyNumberFormat="1" applyFont="1" applyFill="1" applyBorder="1" applyAlignment="1" applyProtection="1">
      <alignment horizontal="center"/>
      <protection locked="0"/>
    </xf>
    <xf numFmtId="15" fontId="4" fillId="0" borderId="0" xfId="0" applyNumberFormat="1" applyFont="1" applyAlignment="1">
      <alignment horizontal="left" vertical="center"/>
    </xf>
    <xf numFmtId="193" fontId="3" fillId="0" borderId="4" xfId="0" applyNumberFormat="1" applyFont="1" applyFill="1" applyBorder="1" applyAlignment="1" applyProtection="1">
      <alignment horizontal="center" vertical="center" wrapText="1"/>
      <protection locked="0"/>
    </xf>
    <xf numFmtId="193" fontId="3" fillId="0" borderId="4" xfId="0" applyNumberFormat="1" applyFont="1" applyFill="1" applyBorder="1" applyAlignment="1" applyProtection="1">
      <alignment horizontal="center"/>
      <protection locked="0"/>
    </xf>
    <xf numFmtId="193" fontId="3" fillId="0" borderId="2" xfId="0" applyNumberFormat="1" applyFont="1" applyFill="1" applyBorder="1" applyProtection="1"/>
    <xf numFmtId="193" fontId="3" fillId="0" borderId="2" xfId="0" applyNumberFormat="1" applyFont="1" applyFill="1" applyBorder="1" applyProtection="1">
      <protection locked="0"/>
    </xf>
    <xf numFmtId="193" fontId="3" fillId="0" borderId="1" xfId="0" applyNumberFormat="1" applyFont="1" applyFill="1" applyBorder="1" applyProtection="1">
      <protection locked="0"/>
    </xf>
    <xf numFmtId="164" fontId="10" fillId="0" borderId="2" xfId="20956" applyNumberFormat="1" applyFont="1" applyFill="1" applyBorder="1" applyAlignment="1" applyProtection="1">
      <alignment vertical="center" wrapText="1"/>
      <protection locked="0"/>
    </xf>
    <xf numFmtId="164" fontId="10" fillId="0" borderId="15" xfId="20956" applyNumberFormat="1" applyFont="1" applyFill="1" applyBorder="1" applyAlignment="1" applyProtection="1">
      <alignment vertical="center" wrapText="1"/>
      <protection locked="0"/>
    </xf>
    <xf numFmtId="164" fontId="3" fillId="0" borderId="2" xfId="20956" applyNumberFormat="1" applyFont="1" applyFill="1" applyBorder="1" applyProtection="1">
      <protection locked="0"/>
    </xf>
    <xf numFmtId="164" fontId="3" fillId="0" borderId="15" xfId="20956" applyNumberFormat="1" applyFont="1" applyFill="1" applyBorder="1" applyProtection="1">
      <protection locked="0"/>
    </xf>
    <xf numFmtId="0" fontId="103" fillId="0" borderId="0" xfId="0" applyFont="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left" vertical="center" wrapText="1"/>
    </xf>
    <xf numFmtId="0" fontId="3" fillId="0" borderId="0" xfId="0" applyFont="1" applyBorder="1" applyAlignment="1" applyProtection="1">
      <alignment wrapText="1"/>
      <protection locked="0"/>
    </xf>
    <xf numFmtId="0" fontId="3" fillId="0" borderId="0" xfId="0" applyFont="1" applyBorder="1" applyAlignment="1" applyProtection="1">
      <alignment vertical="center" wrapText="1"/>
      <protection locked="0"/>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left" wrapText="1"/>
    </xf>
    <xf numFmtId="0" fontId="3" fillId="0" borderId="0" xfId="0" applyFont="1" applyAlignment="1">
      <alignment horizontal="left"/>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29" sqref="B29"/>
    </sheetView>
  </sheetViews>
  <sheetFormatPr defaultRowHeight="15"/>
  <cols>
    <col min="1" max="1" width="9.7109375" style="132" bestFit="1" customWidth="1"/>
    <col min="2" max="2" width="128.7109375" style="103" bestFit="1" customWidth="1"/>
    <col min="3" max="3" width="39.42578125" customWidth="1"/>
  </cols>
  <sheetData>
    <row r="1" spans="1:3" s="1" customFormat="1">
      <c r="A1" s="130" t="s">
        <v>172</v>
      </c>
      <c r="B1" s="104" t="s">
        <v>133</v>
      </c>
      <c r="C1" s="101"/>
    </row>
    <row r="2" spans="1:3" s="105" customFormat="1">
      <c r="A2" s="131">
        <v>20</v>
      </c>
      <c r="B2" s="102" t="s">
        <v>136</v>
      </c>
    </row>
    <row r="3" spans="1:3" s="105" customFormat="1">
      <c r="A3" s="131">
        <v>21</v>
      </c>
      <c r="B3" s="102" t="s">
        <v>96</v>
      </c>
    </row>
    <row r="4" spans="1:3" s="105" customFormat="1">
      <c r="A4" s="131">
        <v>22</v>
      </c>
      <c r="B4" s="107" t="s">
        <v>152</v>
      </c>
    </row>
    <row r="5" spans="1:3" s="105" customFormat="1">
      <c r="A5" s="131">
        <v>23</v>
      </c>
      <c r="B5" s="107" t="s">
        <v>127</v>
      </c>
    </row>
    <row r="6" spans="1:3" s="105" customFormat="1">
      <c r="A6" s="131">
        <v>24</v>
      </c>
      <c r="B6" s="102" t="s">
        <v>150</v>
      </c>
    </row>
    <row r="7" spans="1:3" s="105" customFormat="1">
      <c r="A7" s="131">
        <v>25</v>
      </c>
      <c r="B7" s="106" t="s">
        <v>129</v>
      </c>
    </row>
    <row r="8" spans="1:3" s="105" customFormat="1">
      <c r="A8" s="131">
        <v>26</v>
      </c>
      <c r="B8" s="106" t="s">
        <v>131</v>
      </c>
    </row>
    <row r="9" spans="1:3" s="105" customFormat="1">
      <c r="A9" s="131">
        <v>27</v>
      </c>
      <c r="B9" s="106" t="s">
        <v>130</v>
      </c>
    </row>
    <row r="10" spans="1:3" s="1" customFormat="1">
      <c r="A10" s="133"/>
      <c r="B10" s="103"/>
      <c r="C10" s="101"/>
    </row>
    <row r="11" spans="1:3" s="1" customFormat="1" ht="45">
      <c r="A11" s="133"/>
      <c r="B11" s="113" t="s">
        <v>193</v>
      </c>
      <c r="C11" s="101"/>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topLeftCell="B10" zoomScale="115" zoomScaleNormal="115" workbookViewId="0">
      <selection activeCell="B7" sqref="B7:C7"/>
    </sheetView>
  </sheetViews>
  <sheetFormatPr defaultColWidth="43.5703125" defaultRowHeight="11.25"/>
  <cols>
    <col min="1" max="1" width="5.28515625" style="127" customWidth="1"/>
    <col min="2" max="2" width="73.85546875" style="128" customWidth="1"/>
    <col min="3" max="3" width="131.42578125" style="129" customWidth="1"/>
    <col min="4" max="5" width="10.28515625" style="125" customWidth="1"/>
    <col min="6" max="16384" width="43.5703125" style="125"/>
  </cols>
  <sheetData>
    <row r="1" spans="1:3" ht="12.75" thickTop="1" thickBot="1">
      <c r="A1" s="282" t="s">
        <v>164</v>
      </c>
      <c r="B1" s="283"/>
      <c r="C1" s="284"/>
    </row>
    <row r="2" spans="1:3" ht="26.25" customHeight="1">
      <c r="A2" s="126"/>
      <c r="B2" s="285" t="s">
        <v>165</v>
      </c>
      <c r="C2" s="285"/>
    </row>
    <row r="3" spans="1:3">
      <c r="A3" s="279" t="s">
        <v>181</v>
      </c>
      <c r="B3" s="280"/>
      <c r="C3" s="281"/>
    </row>
    <row r="4" spans="1:3">
      <c r="A4" s="126"/>
      <c r="B4" s="276" t="s">
        <v>134</v>
      </c>
      <c r="C4" s="277" t="s">
        <v>134</v>
      </c>
    </row>
    <row r="5" spans="1:3">
      <c r="A5" s="126"/>
      <c r="B5" s="276" t="s">
        <v>123</v>
      </c>
      <c r="C5" s="277" t="s">
        <v>123</v>
      </c>
    </row>
    <row r="6" spans="1:3">
      <c r="A6" s="126"/>
      <c r="B6" s="276" t="s">
        <v>144</v>
      </c>
      <c r="C6" s="277" t="s">
        <v>144</v>
      </c>
    </row>
    <row r="7" spans="1:3">
      <c r="A7" s="126"/>
      <c r="B7" s="276" t="s">
        <v>124</v>
      </c>
      <c r="C7" s="277" t="s">
        <v>124</v>
      </c>
    </row>
    <row r="8" spans="1:3">
      <c r="A8" s="126"/>
      <c r="B8" s="276" t="s">
        <v>125</v>
      </c>
      <c r="C8" s="277" t="s">
        <v>125</v>
      </c>
    </row>
    <row r="9" spans="1:3">
      <c r="A9" s="126"/>
      <c r="B9" s="276" t="s">
        <v>145</v>
      </c>
      <c r="C9" s="277" t="s">
        <v>145</v>
      </c>
    </row>
    <row r="10" spans="1:3">
      <c r="A10" s="279" t="s">
        <v>182</v>
      </c>
      <c r="B10" s="280"/>
      <c r="C10" s="281"/>
    </row>
    <row r="11" spans="1:3">
      <c r="A11" s="126"/>
      <c r="B11" s="276" t="s">
        <v>137</v>
      </c>
      <c r="C11" s="277" t="s">
        <v>137</v>
      </c>
    </row>
    <row r="12" spans="1:3">
      <c r="A12" s="126"/>
      <c r="B12" s="276" t="s">
        <v>146</v>
      </c>
      <c r="C12" s="277" t="s">
        <v>146</v>
      </c>
    </row>
    <row r="13" spans="1:3">
      <c r="A13" s="126"/>
      <c r="B13" s="276" t="s">
        <v>147</v>
      </c>
      <c r="C13" s="277" t="s">
        <v>147</v>
      </c>
    </row>
    <row r="14" spans="1:3">
      <c r="A14" s="126"/>
      <c r="B14" s="276" t="s">
        <v>138</v>
      </c>
      <c r="C14" s="277" t="s">
        <v>138</v>
      </c>
    </row>
    <row r="15" spans="1:3" ht="11.25" customHeight="1">
      <c r="A15" s="278" t="s">
        <v>184</v>
      </c>
      <c r="B15" s="278"/>
      <c r="C15" s="278"/>
    </row>
    <row r="16" spans="1:3">
      <c r="A16" s="126"/>
      <c r="B16" s="276" t="s">
        <v>128</v>
      </c>
      <c r="C16" s="277"/>
    </row>
    <row r="17" spans="1:3">
      <c r="A17" s="126"/>
      <c r="B17" s="286" t="s">
        <v>62</v>
      </c>
      <c r="C17" s="287"/>
    </row>
    <row r="18" spans="1:3">
      <c r="A18" s="126"/>
      <c r="B18" s="286" t="s">
        <v>61</v>
      </c>
      <c r="C18" s="287"/>
    </row>
    <row r="19" spans="1:3">
      <c r="A19" s="126"/>
      <c r="B19" s="286" t="s">
        <v>60</v>
      </c>
      <c r="C19" s="287"/>
    </row>
    <row r="20" spans="1:3">
      <c r="A20" s="126"/>
      <c r="B20" s="276" t="s">
        <v>63</v>
      </c>
      <c r="C20" s="277"/>
    </row>
    <row r="21" spans="1:3">
      <c r="A21" s="126"/>
      <c r="B21" s="276" t="s">
        <v>108</v>
      </c>
      <c r="C21" s="277"/>
    </row>
    <row r="22" spans="1:3">
      <c r="A22" s="126"/>
      <c r="B22" s="276" t="s">
        <v>195</v>
      </c>
      <c r="C22" s="277"/>
    </row>
    <row r="23" spans="1:3" ht="11.25" customHeight="1">
      <c r="A23" s="278" t="s">
        <v>185</v>
      </c>
      <c r="B23" s="278"/>
      <c r="C23" s="278"/>
    </row>
    <row r="24" spans="1:3" ht="33.75" customHeight="1">
      <c r="A24" s="126"/>
      <c r="B24" s="276" t="s">
        <v>166</v>
      </c>
      <c r="C24" s="277"/>
    </row>
    <row r="25" spans="1:3" ht="14.25" customHeight="1">
      <c r="A25" s="126"/>
      <c r="B25" s="276" t="s">
        <v>167</v>
      </c>
      <c r="C25" s="277"/>
    </row>
    <row r="26" spans="1:3">
      <c r="A26" s="278" t="s">
        <v>183</v>
      </c>
      <c r="B26" s="278"/>
      <c r="C26" s="278"/>
    </row>
    <row r="27" spans="1:3">
      <c r="A27" s="126"/>
      <c r="B27" s="276" t="s">
        <v>153</v>
      </c>
      <c r="C27" s="277"/>
    </row>
    <row r="28" spans="1:3">
      <c r="A28" s="126"/>
      <c r="B28" s="276" t="s">
        <v>154</v>
      </c>
      <c r="C28" s="277"/>
    </row>
    <row r="29" spans="1:3">
      <c r="A29" s="126"/>
      <c r="B29" s="276" t="s">
        <v>168</v>
      </c>
      <c r="C29" s="277"/>
    </row>
    <row r="30" spans="1:3" ht="11.25" customHeight="1">
      <c r="A30" s="278" t="s">
        <v>186</v>
      </c>
      <c r="B30" s="278"/>
      <c r="C30" s="278"/>
    </row>
    <row r="31" spans="1:3">
      <c r="A31" s="126"/>
      <c r="B31" s="276" t="s">
        <v>119</v>
      </c>
      <c r="C31" s="277"/>
    </row>
    <row r="32" spans="1:3" ht="21.75" customHeight="1">
      <c r="A32" s="126"/>
      <c r="B32" s="276" t="s">
        <v>114</v>
      </c>
      <c r="C32" s="277"/>
    </row>
    <row r="33" spans="1:3">
      <c r="A33" s="278" t="s">
        <v>187</v>
      </c>
      <c r="B33" s="278"/>
      <c r="C33" s="278"/>
    </row>
    <row r="34" spans="1:3">
      <c r="A34" s="126"/>
      <c r="B34" s="276" t="s">
        <v>169</v>
      </c>
      <c r="C34" s="277"/>
    </row>
    <row r="35" spans="1:3" ht="12">
      <c r="A35" s="126"/>
      <c r="B35" s="288" t="s">
        <v>194</v>
      </c>
      <c r="C35" s="289"/>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4"/>
  <sheetViews>
    <sheetView zoomScale="80" zoomScaleNormal="8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RowHeight="15"/>
  <cols>
    <col min="1" max="1" width="32" style="3" customWidth="1"/>
    <col min="2" max="2" width="53.42578125" style="3" customWidth="1"/>
    <col min="3" max="3" width="29.7109375" style="3" customWidth="1"/>
    <col min="4" max="4" width="38.5703125" style="3" customWidth="1"/>
    <col min="5" max="5" width="36.8554687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1.140625" style="3" customWidth="1"/>
    <col min="16" max="16" width="12.140625" style="3" customWidth="1"/>
    <col min="17" max="17" width="10.7109375" style="3" customWidth="1"/>
    <col min="18" max="18" width="12" style="3" customWidth="1"/>
    <col min="19" max="19" width="11.5703125" style="3" customWidth="1"/>
    <col min="20" max="20" width="13.7109375" style="3" customWidth="1"/>
  </cols>
  <sheetData>
    <row r="1" spans="1:20" ht="15.75">
      <c r="A1" s="7" t="s">
        <v>56</v>
      </c>
      <c r="B1" s="3" t="s">
        <v>212</v>
      </c>
    </row>
    <row r="2" spans="1:20" s="10" customFormat="1">
      <c r="A2" s="10" t="s">
        <v>57</v>
      </c>
      <c r="B2" s="214">
        <v>43465</v>
      </c>
    </row>
    <row r="3" spans="1:20">
      <c r="A3" s="71"/>
      <c r="B3" s="135"/>
      <c r="C3" s="44"/>
      <c r="D3" s="44"/>
      <c r="E3" s="11"/>
      <c r="F3" s="20"/>
      <c r="G3" s="201"/>
      <c r="H3" s="201"/>
      <c r="I3" s="201"/>
      <c r="J3" s="201"/>
      <c r="K3" s="201"/>
      <c r="L3" s="201"/>
      <c r="M3" s="201"/>
      <c r="N3" s="201"/>
      <c r="O3" s="201"/>
      <c r="P3" s="201"/>
      <c r="Q3" s="201"/>
      <c r="R3" s="201"/>
      <c r="S3" s="201"/>
    </row>
    <row r="4" spans="1:20" ht="15.75" thickBot="1">
      <c r="A4" s="137" t="s">
        <v>173</v>
      </c>
      <c r="B4" s="138" t="s">
        <v>135</v>
      </c>
      <c r="C4" s="44"/>
      <c r="D4" s="44"/>
      <c r="E4" s="11"/>
      <c r="F4" s="20"/>
    </row>
    <row r="5" spans="1:20" s="47" customFormat="1">
      <c r="A5" s="139"/>
      <c r="B5" s="140" t="s">
        <v>0</v>
      </c>
      <c r="C5" s="74" t="s">
        <v>1</v>
      </c>
      <c r="D5" s="75" t="s">
        <v>2</v>
      </c>
      <c r="E5" s="63" t="s">
        <v>3</v>
      </c>
      <c r="F5" s="63" t="s">
        <v>4</v>
      </c>
      <c r="G5" s="237" t="s">
        <v>8</v>
      </c>
      <c r="H5" s="237"/>
      <c r="I5" s="237"/>
      <c r="J5" s="237"/>
      <c r="K5" s="237"/>
      <c r="L5" s="237"/>
      <c r="M5" s="237"/>
      <c r="N5" s="237"/>
      <c r="O5" s="237"/>
      <c r="P5" s="237"/>
      <c r="Q5" s="237"/>
      <c r="R5" s="237"/>
      <c r="S5" s="237"/>
      <c r="T5" s="238"/>
    </row>
    <row r="6" spans="1:20" s="47" customFormat="1">
      <c r="A6" s="235"/>
      <c r="B6" s="239" t="s">
        <v>84</v>
      </c>
      <c r="C6" s="240" t="s">
        <v>83</v>
      </c>
      <c r="D6" s="240" t="s">
        <v>142</v>
      </c>
      <c r="E6" s="240" t="s">
        <v>76</v>
      </c>
      <c r="F6" s="240" t="s">
        <v>80</v>
      </c>
      <c r="G6" s="241" t="s">
        <v>79</v>
      </c>
      <c r="H6" s="242"/>
      <c r="I6" s="242"/>
      <c r="J6" s="242"/>
      <c r="K6" s="242"/>
      <c r="L6" s="242"/>
      <c r="M6" s="242"/>
      <c r="N6" s="242"/>
      <c r="O6" s="242"/>
      <c r="P6" s="242"/>
      <c r="Q6" s="242"/>
      <c r="R6" s="242"/>
      <c r="S6" s="242"/>
      <c r="T6" s="243"/>
    </row>
    <row r="7" spans="1:20" s="47" customFormat="1">
      <c r="A7" s="235"/>
      <c r="B7" s="239"/>
      <c r="C7" s="240"/>
      <c r="D7" s="240"/>
      <c r="E7" s="240"/>
      <c r="F7" s="240"/>
      <c r="G7" s="68">
        <v>1</v>
      </c>
      <c r="H7" s="6">
        <v>2</v>
      </c>
      <c r="I7" s="6">
        <v>3</v>
      </c>
      <c r="J7" s="6">
        <v>4</v>
      </c>
      <c r="K7" s="6">
        <v>5</v>
      </c>
      <c r="L7" s="6">
        <v>6.1</v>
      </c>
      <c r="M7" s="6">
        <v>6.2</v>
      </c>
      <c r="N7" s="6">
        <v>6</v>
      </c>
      <c r="O7" s="6">
        <v>7</v>
      </c>
      <c r="P7" s="6">
        <v>8</v>
      </c>
      <c r="Q7" s="6">
        <v>9</v>
      </c>
      <c r="R7" s="6">
        <v>10</v>
      </c>
      <c r="S7" s="6">
        <v>11</v>
      </c>
      <c r="T7" s="12">
        <v>12</v>
      </c>
    </row>
    <row r="8" spans="1:20" s="47" customFormat="1" ht="99">
      <c r="A8" s="235"/>
      <c r="B8" s="239"/>
      <c r="C8" s="240"/>
      <c r="D8" s="240"/>
      <c r="E8" s="240"/>
      <c r="F8" s="240"/>
      <c r="G8" s="66" t="s">
        <v>26</v>
      </c>
      <c r="H8" s="67" t="s">
        <v>27</v>
      </c>
      <c r="I8" s="67" t="s">
        <v>28</v>
      </c>
      <c r="J8" s="67" t="s">
        <v>29</v>
      </c>
      <c r="K8" s="67" t="s">
        <v>30</v>
      </c>
      <c r="L8" s="67" t="s">
        <v>31</v>
      </c>
      <c r="M8" s="67" t="s">
        <v>32</v>
      </c>
      <c r="N8" s="67" t="s">
        <v>33</v>
      </c>
      <c r="O8" s="67" t="s">
        <v>34</v>
      </c>
      <c r="P8" s="67" t="s">
        <v>35</v>
      </c>
      <c r="Q8" s="67" t="s">
        <v>36</v>
      </c>
      <c r="R8" s="67" t="s">
        <v>37</v>
      </c>
      <c r="S8" s="67" t="s">
        <v>38</v>
      </c>
      <c r="T8" s="76" t="s">
        <v>39</v>
      </c>
    </row>
    <row r="9" spans="1:20">
      <c r="A9" s="144" t="s">
        <v>213</v>
      </c>
      <c r="B9" s="145" t="s">
        <v>197</v>
      </c>
      <c r="C9" s="210">
        <v>52210782.25</v>
      </c>
      <c r="D9" s="146">
        <v>52210782.25</v>
      </c>
      <c r="E9" s="200">
        <f>SUM(G9:K9)+SUM(N9:S9)</f>
        <v>52210782.087422006</v>
      </c>
      <c r="F9" s="147"/>
      <c r="G9" s="210">
        <v>22489930.960000001</v>
      </c>
      <c r="H9" s="210">
        <v>21012898</v>
      </c>
      <c r="I9" s="204">
        <v>8709295.6300000008</v>
      </c>
      <c r="J9" s="210"/>
      <c r="K9" s="210"/>
      <c r="L9" s="210"/>
      <c r="M9" s="210"/>
      <c r="N9" s="210"/>
      <c r="O9" s="204">
        <v>-1342.5025780000001</v>
      </c>
      <c r="P9" s="210"/>
      <c r="Q9" s="210"/>
      <c r="R9" s="210"/>
      <c r="S9" s="210"/>
      <c r="T9" s="141">
        <f>SUM(G9:K9,N9:S9)</f>
        <v>52210782.087422006</v>
      </c>
    </row>
    <row r="10" spans="1:20">
      <c r="A10" s="144" t="s">
        <v>214</v>
      </c>
      <c r="B10" s="148" t="s">
        <v>198</v>
      </c>
      <c r="C10" s="210">
        <v>17141861.800000001</v>
      </c>
      <c r="D10" s="210">
        <v>17141861.800000001</v>
      </c>
      <c r="E10" s="200">
        <f>SUM(G10:K10)+SUM(N10:S10)</f>
        <v>17141861.800000001</v>
      </c>
      <c r="F10" s="147"/>
      <c r="G10" s="210"/>
      <c r="H10" s="210">
        <v>17141861.800000001</v>
      </c>
      <c r="I10" s="210"/>
      <c r="J10" s="210"/>
      <c r="K10" s="210"/>
      <c r="L10" s="210"/>
      <c r="M10" s="210"/>
      <c r="N10" s="210"/>
      <c r="O10" s="204"/>
      <c r="P10" s="210"/>
      <c r="Q10" s="210"/>
      <c r="R10" s="210"/>
      <c r="S10" s="210"/>
      <c r="T10" s="141">
        <f>SUM(G10:K10,N10:S10)</f>
        <v>17141861.800000001</v>
      </c>
    </row>
    <row r="11" spans="1:20">
      <c r="A11" s="144" t="s">
        <v>215</v>
      </c>
      <c r="B11" s="145" t="s">
        <v>199</v>
      </c>
      <c r="C11" s="210">
        <v>14206.049999999945</v>
      </c>
      <c r="D11" s="210">
        <v>14206.049999999945</v>
      </c>
      <c r="E11" s="204">
        <f t="shared" ref="E11:E18" si="0">SUM(G11:K11)+SUM(N11:S11)</f>
        <v>935591.6925779999</v>
      </c>
      <c r="F11" s="147" t="s">
        <v>237</v>
      </c>
      <c r="G11" s="210"/>
      <c r="H11" s="210"/>
      <c r="I11" s="204">
        <v>932819.19</v>
      </c>
      <c r="J11" s="210"/>
      <c r="K11" s="210"/>
      <c r="L11" s="210"/>
      <c r="M11" s="210"/>
      <c r="N11" s="210"/>
      <c r="O11" s="204">
        <v>2772.5025780000001</v>
      </c>
      <c r="P11" s="210"/>
      <c r="Q11" s="210"/>
      <c r="R11" s="210"/>
      <c r="S11" s="210"/>
      <c r="T11" s="141">
        <f t="shared" ref="T11:T18" si="1">SUM(G11:K11,N11:S11)</f>
        <v>935591.6925779999</v>
      </c>
    </row>
    <row r="12" spans="1:20">
      <c r="A12" s="144" t="s">
        <v>216</v>
      </c>
      <c r="B12" s="149" t="s">
        <v>200</v>
      </c>
      <c r="C12" s="210">
        <v>679743337.0400002</v>
      </c>
      <c r="D12" s="210">
        <v>679743337.0400002</v>
      </c>
      <c r="E12" s="200">
        <f t="shared" si="0"/>
        <v>677337473.11240005</v>
      </c>
      <c r="F12" s="147" t="s">
        <v>242</v>
      </c>
      <c r="G12" s="210"/>
      <c r="H12" s="210"/>
      <c r="I12" s="210"/>
      <c r="J12" s="210"/>
      <c r="K12" s="210"/>
      <c r="L12" s="210">
        <v>685320180.88460004</v>
      </c>
      <c r="M12" s="210">
        <v>-18960605.7722</v>
      </c>
      <c r="N12" s="204">
        <f>L12+M12</f>
        <v>666359575.11240005</v>
      </c>
      <c r="O12" s="204">
        <v>10977898</v>
      </c>
      <c r="P12" s="210"/>
      <c r="Q12" s="210"/>
      <c r="R12" s="210"/>
      <c r="S12" s="210"/>
      <c r="T12" s="141">
        <f t="shared" si="1"/>
        <v>677337473.11240005</v>
      </c>
    </row>
    <row r="13" spans="1:20">
      <c r="A13" s="144" t="s">
        <v>217</v>
      </c>
      <c r="B13" s="149" t="s">
        <v>201</v>
      </c>
      <c r="C13" s="210">
        <v>7496919.9977778988</v>
      </c>
      <c r="D13" s="210">
        <v>7496919.9977778988</v>
      </c>
      <c r="E13" s="200">
        <f t="shared" si="0"/>
        <v>7802007</v>
      </c>
      <c r="F13" s="147" t="s">
        <v>245</v>
      </c>
      <c r="G13" s="210"/>
      <c r="H13" s="210"/>
      <c r="I13" s="210"/>
      <c r="J13" s="210"/>
      <c r="K13" s="210"/>
      <c r="L13" s="210"/>
      <c r="M13" s="210"/>
      <c r="N13" s="210"/>
      <c r="O13" s="210"/>
      <c r="P13" s="210"/>
      <c r="Q13" s="210"/>
      <c r="R13" s="210">
        <v>7802007</v>
      </c>
      <c r="S13" s="210"/>
      <c r="T13" s="141">
        <f t="shared" si="1"/>
        <v>7802007</v>
      </c>
    </row>
    <row r="14" spans="1:20">
      <c r="A14" s="144" t="s">
        <v>218</v>
      </c>
      <c r="B14" s="149" t="s">
        <v>202</v>
      </c>
      <c r="C14" s="210">
        <v>8178443.8099999996</v>
      </c>
      <c r="D14" s="210">
        <v>8178443.8099999996</v>
      </c>
      <c r="E14" s="200">
        <f t="shared" si="0"/>
        <v>8178444</v>
      </c>
      <c r="F14" s="147"/>
      <c r="G14" s="210"/>
      <c r="H14" s="210"/>
      <c r="I14" s="210"/>
      <c r="J14" s="210"/>
      <c r="K14" s="210"/>
      <c r="L14" s="210"/>
      <c r="M14" s="210"/>
      <c r="N14" s="210"/>
      <c r="O14" s="210"/>
      <c r="P14" s="210"/>
      <c r="Q14" s="210"/>
      <c r="R14" s="210">
        <v>8178444</v>
      </c>
      <c r="S14" s="210"/>
      <c r="T14" s="141">
        <f t="shared" si="1"/>
        <v>8178444</v>
      </c>
    </row>
    <row r="15" spans="1:20">
      <c r="A15" s="144" t="s">
        <v>219</v>
      </c>
      <c r="B15" s="149" t="s">
        <v>203</v>
      </c>
      <c r="C15" s="210">
        <v>0</v>
      </c>
      <c r="D15" s="146">
        <v>0</v>
      </c>
      <c r="E15" s="200">
        <f t="shared" si="0"/>
        <v>577574.98</v>
      </c>
      <c r="F15" s="147" t="s">
        <v>248</v>
      </c>
      <c r="G15" s="210"/>
      <c r="H15" s="210"/>
      <c r="I15" s="210"/>
      <c r="J15" s="210"/>
      <c r="K15" s="210"/>
      <c r="L15" s="210"/>
      <c r="M15" s="210"/>
      <c r="N15" s="210"/>
      <c r="O15" s="210"/>
      <c r="P15" s="210"/>
      <c r="Q15" s="210"/>
      <c r="R15" s="210"/>
      <c r="S15" s="210">
        <v>577574.98</v>
      </c>
      <c r="T15" s="141">
        <f t="shared" si="1"/>
        <v>577574.98</v>
      </c>
    </row>
    <row r="16" spans="1:20">
      <c r="A16" s="144" t="s">
        <v>220</v>
      </c>
      <c r="B16" s="149" t="s">
        <v>204</v>
      </c>
      <c r="C16" s="210">
        <v>0</v>
      </c>
      <c r="D16" s="146">
        <v>0</v>
      </c>
      <c r="E16" s="200">
        <f t="shared" si="0"/>
        <v>367102.29</v>
      </c>
      <c r="F16" s="147" t="s">
        <v>249</v>
      </c>
      <c r="G16" s="210"/>
      <c r="H16" s="210"/>
      <c r="I16" s="210"/>
      <c r="J16" s="210"/>
      <c r="K16" s="210"/>
      <c r="L16" s="210"/>
      <c r="M16" s="210"/>
      <c r="N16" s="210"/>
      <c r="O16" s="210"/>
      <c r="P16" s="210"/>
      <c r="Q16" s="210"/>
      <c r="R16" s="210"/>
      <c r="S16" s="210">
        <v>367102.29</v>
      </c>
      <c r="T16" s="141">
        <f t="shared" si="1"/>
        <v>367102.29</v>
      </c>
    </row>
    <row r="17" spans="1:20">
      <c r="A17" s="144" t="s">
        <v>221</v>
      </c>
      <c r="B17" s="145" t="s">
        <v>205</v>
      </c>
      <c r="C17" s="210">
        <v>7343917.1899975268</v>
      </c>
      <c r="D17" s="210">
        <v>7343917.1899975268</v>
      </c>
      <c r="E17" s="200">
        <f t="shared" si="0"/>
        <v>33741324</v>
      </c>
      <c r="F17" s="147" t="s">
        <v>259</v>
      </c>
      <c r="G17" s="210"/>
      <c r="H17" s="210"/>
      <c r="I17" s="210"/>
      <c r="J17" s="210"/>
      <c r="K17" s="210"/>
      <c r="L17" s="210"/>
      <c r="M17" s="210"/>
      <c r="N17" s="210"/>
      <c r="O17" s="210"/>
      <c r="P17" s="210"/>
      <c r="Q17" s="210"/>
      <c r="R17" s="210"/>
      <c r="S17" s="210">
        <v>33741324</v>
      </c>
      <c r="T17" s="141">
        <f t="shared" si="1"/>
        <v>33741324</v>
      </c>
    </row>
    <row r="18" spans="1:20">
      <c r="A18" s="144" t="s">
        <v>222</v>
      </c>
      <c r="B18" s="145" t="s">
        <v>206</v>
      </c>
      <c r="C18" s="210">
        <v>4494106.129999998</v>
      </c>
      <c r="D18" s="210">
        <v>4494106.129999998</v>
      </c>
      <c r="E18" s="200">
        <f t="shared" si="0"/>
        <v>871269.83000000007</v>
      </c>
      <c r="F18" s="147" t="s">
        <v>260</v>
      </c>
      <c r="G18" s="210"/>
      <c r="H18" s="210"/>
      <c r="I18" s="210"/>
      <c r="J18" s="210"/>
      <c r="K18" s="210"/>
      <c r="L18" s="210"/>
      <c r="M18" s="210"/>
      <c r="N18" s="210"/>
      <c r="O18" s="210"/>
      <c r="P18" s="210">
        <v>337600</v>
      </c>
      <c r="Q18" s="210"/>
      <c r="R18" s="210"/>
      <c r="S18" s="210">
        <v>533669.83000000007</v>
      </c>
      <c r="T18" s="141">
        <f t="shared" si="1"/>
        <v>871269.83000000007</v>
      </c>
    </row>
    <row r="19" spans="1:20" ht="15.75" thickBot="1">
      <c r="A19" s="62"/>
      <c r="B19" s="108" t="s">
        <v>39</v>
      </c>
      <c r="C19" s="142">
        <f t="shared" ref="C19:T19" si="2">SUM(C9:C18)</f>
        <v>776623574.26777565</v>
      </c>
      <c r="D19" s="142">
        <f t="shared" si="2"/>
        <v>776623574.26777565</v>
      </c>
      <c r="E19" s="142">
        <f t="shared" si="2"/>
        <v>799163430.79240012</v>
      </c>
      <c r="F19" s="142">
        <f t="shared" si="2"/>
        <v>0</v>
      </c>
      <c r="G19" s="142">
        <f t="shared" si="2"/>
        <v>22489930.960000001</v>
      </c>
      <c r="H19" s="142">
        <f t="shared" si="2"/>
        <v>38154759.799999997</v>
      </c>
      <c r="I19" s="142">
        <f t="shared" si="2"/>
        <v>9642114.8200000003</v>
      </c>
      <c r="J19" s="142">
        <f t="shared" si="2"/>
        <v>0</v>
      </c>
      <c r="K19" s="142">
        <f t="shared" si="2"/>
        <v>0</v>
      </c>
      <c r="L19" s="142">
        <f t="shared" si="2"/>
        <v>685320180.88460004</v>
      </c>
      <c r="M19" s="142">
        <f t="shared" si="2"/>
        <v>-18960605.7722</v>
      </c>
      <c r="N19" s="142">
        <f t="shared" si="2"/>
        <v>666359575.11240005</v>
      </c>
      <c r="O19" s="142">
        <f t="shared" si="2"/>
        <v>10979328</v>
      </c>
      <c r="P19" s="142">
        <f t="shared" si="2"/>
        <v>337600</v>
      </c>
      <c r="Q19" s="142">
        <f t="shared" si="2"/>
        <v>0</v>
      </c>
      <c r="R19" s="142">
        <f t="shared" si="2"/>
        <v>15980451</v>
      </c>
      <c r="S19" s="142">
        <f t="shared" si="2"/>
        <v>35219671.100000001</v>
      </c>
      <c r="T19" s="143">
        <f t="shared" si="2"/>
        <v>799163430.79240012</v>
      </c>
    </row>
    <row r="20" spans="1:20" s="47" customFormat="1">
      <c r="A20" s="56"/>
      <c r="B20" s="63" t="s">
        <v>0</v>
      </c>
      <c r="C20" s="74" t="s">
        <v>1</v>
      </c>
      <c r="D20" s="75" t="s">
        <v>2</v>
      </c>
      <c r="E20" s="63" t="s">
        <v>3</v>
      </c>
      <c r="F20" s="63" t="s">
        <v>4</v>
      </c>
      <c r="G20" s="237" t="s">
        <v>8</v>
      </c>
      <c r="H20" s="237"/>
      <c r="I20" s="237"/>
      <c r="J20" s="237"/>
      <c r="K20" s="237"/>
      <c r="L20" s="237"/>
      <c r="M20" s="237"/>
      <c r="N20" s="237"/>
      <c r="O20" s="237"/>
      <c r="P20" s="238"/>
      <c r="Q20"/>
      <c r="R20"/>
      <c r="S20"/>
      <c r="T20"/>
    </row>
    <row r="21" spans="1:20" s="47" customFormat="1">
      <c r="A21" s="236"/>
      <c r="B21" s="244" t="s">
        <v>82</v>
      </c>
      <c r="C21" s="240" t="s">
        <v>81</v>
      </c>
      <c r="D21" s="240" t="s">
        <v>143</v>
      </c>
      <c r="E21" s="240" t="s">
        <v>76</v>
      </c>
      <c r="F21" s="240" t="s">
        <v>80</v>
      </c>
      <c r="G21" s="247" t="s">
        <v>79</v>
      </c>
      <c r="H21" s="247"/>
      <c r="I21" s="247"/>
      <c r="J21" s="247"/>
      <c r="K21" s="247"/>
      <c r="L21" s="247"/>
      <c r="M21" s="247"/>
      <c r="N21" s="247"/>
      <c r="O21" s="247"/>
      <c r="P21" s="248"/>
      <c r="Q21" s="3"/>
      <c r="R21" s="3"/>
      <c r="S21" s="3"/>
      <c r="T21" s="3"/>
    </row>
    <row r="22" spans="1:20" s="47" customFormat="1">
      <c r="A22" s="236"/>
      <c r="B22" s="245"/>
      <c r="C22" s="240"/>
      <c r="D22" s="240"/>
      <c r="E22" s="240"/>
      <c r="F22" s="240"/>
      <c r="G22" s="69">
        <v>13</v>
      </c>
      <c r="H22" s="70">
        <v>14</v>
      </c>
      <c r="I22" s="70">
        <v>15</v>
      </c>
      <c r="J22" s="70">
        <v>16</v>
      </c>
      <c r="K22" s="70">
        <v>17</v>
      </c>
      <c r="L22" s="70">
        <v>18</v>
      </c>
      <c r="M22" s="70">
        <v>19</v>
      </c>
      <c r="N22" s="70">
        <v>20</v>
      </c>
      <c r="O22" s="70">
        <v>21</v>
      </c>
      <c r="P22" s="79">
        <v>22</v>
      </c>
      <c r="Q22" s="3"/>
      <c r="R22" s="3"/>
      <c r="S22" s="3"/>
      <c r="T22" s="3"/>
    </row>
    <row r="23" spans="1:20" s="47" customFormat="1" ht="86.25">
      <c r="A23" s="236"/>
      <c r="B23" s="246"/>
      <c r="C23" s="240"/>
      <c r="D23" s="240"/>
      <c r="E23" s="240"/>
      <c r="F23" s="240"/>
      <c r="G23" s="66" t="s">
        <v>40</v>
      </c>
      <c r="H23" s="67" t="s">
        <v>41</v>
      </c>
      <c r="I23" s="67" t="s">
        <v>42</v>
      </c>
      <c r="J23" s="67" t="s">
        <v>43</v>
      </c>
      <c r="K23" s="67" t="s">
        <v>44</v>
      </c>
      <c r="L23" s="67" t="s">
        <v>45</v>
      </c>
      <c r="M23" s="67" t="s">
        <v>46</v>
      </c>
      <c r="N23" s="67" t="s">
        <v>13</v>
      </c>
      <c r="O23" s="67" t="s">
        <v>47</v>
      </c>
      <c r="P23" s="76" t="s">
        <v>48</v>
      </c>
      <c r="Q23" s="3"/>
      <c r="R23" s="3"/>
      <c r="S23" s="3"/>
      <c r="T23" s="3"/>
    </row>
    <row r="24" spans="1:20">
      <c r="A24" s="22" t="s">
        <v>223</v>
      </c>
      <c r="B24" s="72" t="s">
        <v>207</v>
      </c>
      <c r="C24" s="211">
        <v>1234578.99</v>
      </c>
      <c r="D24" s="211">
        <v>1234578.99</v>
      </c>
      <c r="E24" s="205">
        <f>SUM(G24:O24)</f>
        <v>922399</v>
      </c>
      <c r="F24" s="147" t="s">
        <v>261</v>
      </c>
      <c r="G24" s="217">
        <v>921030</v>
      </c>
      <c r="H24" s="218"/>
      <c r="I24" s="218"/>
      <c r="J24" s="218"/>
      <c r="K24" s="218"/>
      <c r="L24" s="218"/>
      <c r="M24" s="217">
        <v>1369</v>
      </c>
      <c r="N24" s="218"/>
      <c r="O24" s="218"/>
      <c r="P24" s="150">
        <f t="shared" ref="P24:P33" si="3">SUM(G24:O24)</f>
        <v>922399</v>
      </c>
    </row>
    <row r="25" spans="1:20">
      <c r="A25" s="22" t="s">
        <v>225</v>
      </c>
      <c r="B25" s="72" t="s">
        <v>208</v>
      </c>
      <c r="C25" s="212">
        <v>1216368.0863928995</v>
      </c>
      <c r="D25" s="212">
        <v>1216368.0863928995</v>
      </c>
      <c r="E25" s="205">
        <f t="shared" ref="E25:E33" si="4">SUM(G25:O25)</f>
        <v>3562102.82</v>
      </c>
      <c r="F25" s="147" t="s">
        <v>262</v>
      </c>
      <c r="G25" s="218"/>
      <c r="H25" s="218"/>
      <c r="I25" s="218"/>
      <c r="J25" s="218"/>
      <c r="K25" s="218"/>
      <c r="L25" s="218"/>
      <c r="M25" s="218"/>
      <c r="N25" s="218">
        <v>3562102.82</v>
      </c>
      <c r="O25" s="218"/>
      <c r="P25" s="150">
        <f t="shared" si="3"/>
        <v>3562102.82</v>
      </c>
    </row>
    <row r="26" spans="1:20">
      <c r="A26" s="22" t="s">
        <v>228</v>
      </c>
      <c r="B26" s="72" t="s">
        <v>233</v>
      </c>
      <c r="C26" s="212">
        <v>28945978.560000002</v>
      </c>
      <c r="D26" s="212">
        <v>28945978.560000002</v>
      </c>
      <c r="E26" s="205">
        <f t="shared" si="4"/>
        <v>26677843.974115502</v>
      </c>
      <c r="F26" s="147" t="s">
        <v>263</v>
      </c>
      <c r="G26" s="218"/>
      <c r="H26" s="218">
        <v>14899272.1100155</v>
      </c>
      <c r="I26" s="218"/>
      <c r="J26" s="218">
        <v>11690671.564100001</v>
      </c>
      <c r="K26" s="218"/>
      <c r="L26" s="218"/>
      <c r="M26" s="218">
        <v>87900.3</v>
      </c>
      <c r="N26" s="218"/>
      <c r="O26" s="218"/>
      <c r="P26" s="150">
        <f t="shared" si="3"/>
        <v>26677843.974115502</v>
      </c>
    </row>
    <row r="27" spans="1:20">
      <c r="A27" s="22" t="s">
        <v>229</v>
      </c>
      <c r="B27" s="73" t="s">
        <v>234</v>
      </c>
      <c r="C27" s="212">
        <v>2536736.6830813917</v>
      </c>
      <c r="D27" s="212">
        <v>2536736.6830813917</v>
      </c>
      <c r="E27" s="205">
        <f t="shared" si="4"/>
        <v>0</v>
      </c>
      <c r="F27" s="147" t="s">
        <v>264</v>
      </c>
      <c r="G27" s="218"/>
      <c r="H27" s="218"/>
      <c r="I27" s="218"/>
      <c r="J27" s="218"/>
      <c r="K27" s="218"/>
      <c r="L27" s="218"/>
      <c r="M27" s="218"/>
      <c r="N27" s="218"/>
      <c r="O27" s="218"/>
      <c r="P27" s="150">
        <f t="shared" si="3"/>
        <v>0</v>
      </c>
    </row>
    <row r="28" spans="1:20">
      <c r="A28" s="22" t="s">
        <v>226</v>
      </c>
      <c r="B28" s="23" t="s">
        <v>13</v>
      </c>
      <c r="C28" s="152">
        <v>14078182.464868462</v>
      </c>
      <c r="D28" s="152">
        <v>14078182.464868462</v>
      </c>
      <c r="E28" s="205">
        <f t="shared" si="4"/>
        <v>32974661.719999999</v>
      </c>
      <c r="F28" s="147" t="s">
        <v>265</v>
      </c>
      <c r="G28" s="218"/>
      <c r="H28" s="218"/>
      <c r="I28" s="218"/>
      <c r="J28" s="218"/>
      <c r="K28" s="218"/>
      <c r="L28" s="218"/>
      <c r="M28" s="218"/>
      <c r="N28" s="218">
        <v>32974661.719999999</v>
      </c>
      <c r="O28" s="218"/>
      <c r="P28" s="150">
        <f t="shared" si="3"/>
        <v>32974661.719999999</v>
      </c>
    </row>
    <row r="29" spans="1:20" ht="26.25">
      <c r="A29" s="22" t="s">
        <v>224</v>
      </c>
      <c r="B29" s="23" t="s">
        <v>209</v>
      </c>
      <c r="C29" s="212">
        <v>585666745.53000009</v>
      </c>
      <c r="D29" s="212">
        <v>585666745.53000009</v>
      </c>
      <c r="E29" s="205">
        <f t="shared" si="4"/>
        <v>604132411.52835262</v>
      </c>
      <c r="F29" s="147" t="s">
        <v>266</v>
      </c>
      <c r="G29" s="217">
        <v>20500000</v>
      </c>
      <c r="H29" s="218"/>
      <c r="I29" s="218"/>
      <c r="J29" s="218"/>
      <c r="K29" s="218"/>
      <c r="L29" s="218">
        <v>570804390.05835259</v>
      </c>
      <c r="M29" s="218">
        <v>12828021.469999999</v>
      </c>
      <c r="N29" s="218"/>
      <c r="O29" s="218"/>
      <c r="P29" s="150">
        <f t="shared" si="3"/>
        <v>604132411.52835262</v>
      </c>
    </row>
    <row r="30" spans="1:20">
      <c r="A30" s="22" t="s">
        <v>227</v>
      </c>
      <c r="B30" s="23" t="s">
        <v>210</v>
      </c>
      <c r="C30" s="212">
        <v>13467273.26</v>
      </c>
      <c r="D30" s="152">
        <v>13467273.26</v>
      </c>
      <c r="E30" s="205">
        <f t="shared" si="4"/>
        <v>13467273</v>
      </c>
      <c r="F30" s="147"/>
      <c r="G30" s="218"/>
      <c r="H30" s="218"/>
      <c r="I30" s="218"/>
      <c r="J30" s="218"/>
      <c r="K30" s="218"/>
      <c r="L30" s="218"/>
      <c r="M30" s="218">
        <v>347373</v>
      </c>
      <c r="N30" s="218"/>
      <c r="O30" s="218">
        <v>13119900</v>
      </c>
      <c r="P30" s="150">
        <f t="shared" si="3"/>
        <v>13467273</v>
      </c>
    </row>
    <row r="31" spans="1:20">
      <c r="A31" s="175"/>
      <c r="B31" s="176"/>
      <c r="C31" s="213"/>
      <c r="D31" s="162"/>
      <c r="E31" s="205">
        <f t="shared" si="4"/>
        <v>0</v>
      </c>
      <c r="F31" s="162"/>
      <c r="G31" s="219"/>
      <c r="H31" s="219"/>
      <c r="I31" s="219"/>
      <c r="J31" s="219"/>
      <c r="K31" s="219"/>
      <c r="L31" s="219"/>
      <c r="M31" s="219"/>
      <c r="N31" s="219"/>
      <c r="O31" s="219"/>
      <c r="P31" s="150">
        <f t="shared" si="3"/>
        <v>0</v>
      </c>
    </row>
    <row r="32" spans="1:20">
      <c r="A32" s="175"/>
      <c r="B32" s="176"/>
      <c r="C32" s="213"/>
      <c r="D32" s="162"/>
      <c r="E32" s="205">
        <f t="shared" si="4"/>
        <v>0</v>
      </c>
      <c r="F32" s="162"/>
      <c r="G32" s="219"/>
      <c r="H32" s="219"/>
      <c r="I32" s="219"/>
      <c r="J32" s="219"/>
      <c r="K32" s="219"/>
      <c r="L32" s="219"/>
      <c r="M32" s="219"/>
      <c r="N32" s="219"/>
      <c r="O32" s="219"/>
      <c r="P32" s="150">
        <f t="shared" si="3"/>
        <v>0</v>
      </c>
    </row>
    <row r="33" spans="1:20">
      <c r="A33" s="175"/>
      <c r="B33" s="176"/>
      <c r="C33" s="213"/>
      <c r="D33" s="162"/>
      <c r="E33" s="205">
        <f t="shared" si="4"/>
        <v>0</v>
      </c>
      <c r="F33" s="162"/>
      <c r="G33" s="219"/>
      <c r="H33" s="219"/>
      <c r="I33" s="219"/>
      <c r="J33" s="219"/>
      <c r="K33" s="219"/>
      <c r="L33" s="219"/>
      <c r="M33" s="219"/>
      <c r="N33" s="219"/>
      <c r="O33" s="219"/>
      <c r="P33" s="150">
        <f t="shared" si="3"/>
        <v>0</v>
      </c>
    </row>
    <row r="34" spans="1:20" ht="15.75" thickBot="1">
      <c r="A34" s="62"/>
      <c r="B34" s="109" t="s">
        <v>48</v>
      </c>
      <c r="C34" s="142">
        <f>SUM(C24:C33)</f>
        <v>647145863.57434285</v>
      </c>
      <c r="D34" s="142">
        <f t="shared" ref="D34:O34" si="5">SUM(D24:D33)</f>
        <v>647145863.57434285</v>
      </c>
      <c r="E34" s="142">
        <f t="shared" si="5"/>
        <v>681736692.04246807</v>
      </c>
      <c r="F34" s="142">
        <f t="shared" si="5"/>
        <v>0</v>
      </c>
      <c r="G34" s="142">
        <f t="shared" si="5"/>
        <v>21421030</v>
      </c>
      <c r="H34" s="142">
        <f t="shared" si="5"/>
        <v>14899272.1100155</v>
      </c>
      <c r="I34" s="142">
        <f t="shared" si="5"/>
        <v>0</v>
      </c>
      <c r="J34" s="142">
        <f t="shared" si="5"/>
        <v>11690671.564100001</v>
      </c>
      <c r="K34" s="142">
        <f t="shared" si="5"/>
        <v>0</v>
      </c>
      <c r="L34" s="142">
        <f t="shared" si="5"/>
        <v>570804390.05835259</v>
      </c>
      <c r="M34" s="142">
        <f t="shared" si="5"/>
        <v>13264663.77</v>
      </c>
      <c r="N34" s="142">
        <f t="shared" si="5"/>
        <v>36536764.539999999</v>
      </c>
      <c r="O34" s="142">
        <f t="shared" si="5"/>
        <v>13119900</v>
      </c>
      <c r="P34" s="143">
        <f>SUM(P24:P33)</f>
        <v>681736692.04246807</v>
      </c>
    </row>
    <row r="35" spans="1:20" s="47" customFormat="1">
      <c r="A35" s="56"/>
      <c r="B35" s="63" t="s">
        <v>0</v>
      </c>
      <c r="C35" s="74" t="s">
        <v>1</v>
      </c>
      <c r="D35" s="75" t="s">
        <v>2</v>
      </c>
      <c r="E35" s="63" t="s">
        <v>3</v>
      </c>
      <c r="F35" s="63" t="s">
        <v>4</v>
      </c>
      <c r="G35" s="237" t="s">
        <v>8</v>
      </c>
      <c r="H35" s="237"/>
      <c r="I35" s="237"/>
      <c r="J35" s="237"/>
      <c r="K35" s="237"/>
      <c r="L35" s="237"/>
      <c r="M35" s="237"/>
      <c r="N35" s="238"/>
      <c r="O35"/>
      <c r="P35"/>
      <c r="Q35"/>
      <c r="R35"/>
      <c r="S35"/>
      <c r="T35"/>
    </row>
    <row r="36" spans="1:20" s="47" customFormat="1">
      <c r="A36" s="236"/>
      <c r="B36" s="244" t="s">
        <v>160</v>
      </c>
      <c r="C36" s="240" t="s">
        <v>81</v>
      </c>
      <c r="D36" s="240" t="s">
        <v>143</v>
      </c>
      <c r="E36" s="240" t="s">
        <v>76</v>
      </c>
      <c r="F36" s="240" t="s">
        <v>80</v>
      </c>
      <c r="G36" s="249" t="s">
        <v>79</v>
      </c>
      <c r="H36" s="250"/>
      <c r="I36" s="250"/>
      <c r="J36" s="250"/>
      <c r="K36" s="250"/>
      <c r="L36" s="250"/>
      <c r="M36" s="250"/>
      <c r="N36" s="251"/>
      <c r="O36"/>
      <c r="P36"/>
      <c r="Q36"/>
      <c r="R36"/>
      <c r="S36"/>
      <c r="T36"/>
    </row>
    <row r="37" spans="1:20" s="47" customFormat="1">
      <c r="A37" s="236"/>
      <c r="B37" s="245"/>
      <c r="C37" s="240"/>
      <c r="D37" s="240"/>
      <c r="E37" s="240"/>
      <c r="F37" s="240"/>
      <c r="G37" s="21">
        <v>23</v>
      </c>
      <c r="H37" s="21">
        <v>24</v>
      </c>
      <c r="I37" s="21">
        <v>25</v>
      </c>
      <c r="J37" s="21">
        <v>26</v>
      </c>
      <c r="K37" s="21">
        <v>27</v>
      </c>
      <c r="L37" s="21">
        <v>28</v>
      </c>
      <c r="M37" s="21">
        <v>29</v>
      </c>
      <c r="N37" s="78">
        <v>30</v>
      </c>
      <c r="O37" s="3"/>
      <c r="P37" s="71"/>
      <c r="Q37" s="71"/>
      <c r="R37" s="71"/>
      <c r="S37" s="3"/>
      <c r="T37" s="3"/>
    </row>
    <row r="38" spans="1:20" s="47" customFormat="1" ht="82.5">
      <c r="A38" s="236"/>
      <c r="B38" s="246"/>
      <c r="C38" s="240"/>
      <c r="D38" s="240"/>
      <c r="E38" s="240"/>
      <c r="F38" s="240"/>
      <c r="G38" s="67" t="s">
        <v>49</v>
      </c>
      <c r="H38" s="67" t="s">
        <v>50</v>
      </c>
      <c r="I38" s="67" t="s">
        <v>51</v>
      </c>
      <c r="J38" s="67" t="s">
        <v>52</v>
      </c>
      <c r="K38" s="67" t="s">
        <v>53</v>
      </c>
      <c r="L38" s="67" t="s">
        <v>54</v>
      </c>
      <c r="M38" s="67" t="s">
        <v>9</v>
      </c>
      <c r="N38" s="76" t="s">
        <v>55</v>
      </c>
      <c r="O38" s="3"/>
      <c r="P38" s="71"/>
      <c r="Q38" s="71"/>
      <c r="R38" s="71"/>
      <c r="S38" s="3"/>
      <c r="T38" s="3"/>
    </row>
    <row r="39" spans="1:20">
      <c r="A39" s="209" t="s">
        <v>230</v>
      </c>
      <c r="B39" s="73" t="s">
        <v>211</v>
      </c>
      <c r="C39" s="215">
        <v>4400000</v>
      </c>
      <c r="D39" s="177">
        <v>4400000</v>
      </c>
      <c r="E39" s="206">
        <f>SUM(G39:M39)</f>
        <v>4400000</v>
      </c>
      <c r="F39" s="151"/>
      <c r="G39" s="202">
        <v>4400000</v>
      </c>
      <c r="H39" s="202"/>
      <c r="I39" s="202"/>
      <c r="J39" s="202"/>
      <c r="K39" s="202"/>
      <c r="L39" s="202"/>
      <c r="M39" s="202"/>
      <c r="N39" s="150">
        <f t="shared" ref="N39:N46" si="6">SUM(G39:M39)</f>
        <v>4400000</v>
      </c>
      <c r="P39" s="45"/>
      <c r="Q39" s="45"/>
      <c r="R39" s="45"/>
    </row>
    <row r="40" spans="1:20">
      <c r="A40" s="208" t="s">
        <v>231</v>
      </c>
      <c r="B40" s="73" t="s">
        <v>54</v>
      </c>
      <c r="C40" s="216">
        <v>125157388.19643818</v>
      </c>
      <c r="D40" s="216">
        <v>125157388.19643818</v>
      </c>
      <c r="E40" s="206">
        <f t="shared" ref="E40:E41" si="7">SUM(G40:M40)</f>
        <v>112630279.91</v>
      </c>
      <c r="F40" s="147" t="s">
        <v>267</v>
      </c>
      <c r="G40" s="147"/>
      <c r="H40" s="147"/>
      <c r="I40" s="147"/>
      <c r="J40" s="147"/>
      <c r="K40" s="147"/>
      <c r="L40" s="147">
        <v>112630279.91</v>
      </c>
      <c r="M40" s="147"/>
      <c r="N40" s="150">
        <f t="shared" si="6"/>
        <v>112630279.91</v>
      </c>
    </row>
    <row r="41" spans="1:20">
      <c r="A41" s="207" t="s">
        <v>232</v>
      </c>
      <c r="B41" s="73" t="s">
        <v>235</v>
      </c>
      <c r="C41" s="153">
        <v>-79677.48</v>
      </c>
      <c r="D41" s="153">
        <v>-79677.48</v>
      </c>
      <c r="E41" s="206">
        <f t="shared" si="7"/>
        <v>396459</v>
      </c>
      <c r="F41" s="147"/>
      <c r="G41" s="147"/>
      <c r="H41" s="147"/>
      <c r="I41" s="147"/>
      <c r="J41" s="147"/>
      <c r="K41" s="147"/>
      <c r="L41" s="147"/>
      <c r="M41" s="147">
        <v>396459</v>
      </c>
      <c r="N41" s="150">
        <f t="shared" si="6"/>
        <v>396459</v>
      </c>
    </row>
    <row r="42" spans="1:20">
      <c r="A42" s="22"/>
      <c r="B42" s="5"/>
      <c r="C42" s="152"/>
      <c r="D42" s="147"/>
      <c r="E42" s="147"/>
      <c r="F42" s="147"/>
      <c r="G42" s="147"/>
      <c r="H42" s="147"/>
      <c r="I42" s="147"/>
      <c r="J42" s="147"/>
      <c r="K42" s="147"/>
      <c r="L42" s="147"/>
      <c r="M42" s="147"/>
      <c r="N42" s="150">
        <f t="shared" si="6"/>
        <v>0</v>
      </c>
    </row>
    <row r="43" spans="1:20">
      <c r="A43" s="22"/>
      <c r="B43" s="5"/>
      <c r="C43" s="152"/>
      <c r="D43" s="147"/>
      <c r="E43" s="147"/>
      <c r="F43" s="147"/>
      <c r="G43" s="147"/>
      <c r="H43" s="147"/>
      <c r="I43" s="147"/>
      <c r="J43" s="147"/>
      <c r="K43" s="147"/>
      <c r="L43" s="147"/>
      <c r="M43" s="147"/>
      <c r="N43" s="150">
        <f t="shared" si="6"/>
        <v>0</v>
      </c>
    </row>
    <row r="44" spans="1:20">
      <c r="A44" s="22"/>
      <c r="B44" s="5"/>
      <c r="C44" s="152"/>
      <c r="D44" s="147"/>
      <c r="E44" s="147"/>
      <c r="F44" s="147"/>
      <c r="G44" s="147"/>
      <c r="H44" s="147"/>
      <c r="I44" s="147"/>
      <c r="J44" s="147"/>
      <c r="K44" s="147"/>
      <c r="L44" s="147"/>
      <c r="M44" s="147"/>
      <c r="N44" s="150">
        <f t="shared" si="6"/>
        <v>0</v>
      </c>
    </row>
    <row r="45" spans="1:20">
      <c r="A45" s="22"/>
      <c r="B45" s="5"/>
      <c r="C45" s="152"/>
      <c r="D45" s="147"/>
      <c r="E45" s="147"/>
      <c r="F45" s="147"/>
      <c r="G45" s="147"/>
      <c r="H45" s="147"/>
      <c r="I45" s="147"/>
      <c r="J45" s="147"/>
      <c r="K45" s="147"/>
      <c r="L45" s="147"/>
      <c r="M45" s="147"/>
      <c r="N45" s="150">
        <f t="shared" si="6"/>
        <v>0</v>
      </c>
    </row>
    <row r="46" spans="1:20">
      <c r="A46" s="22"/>
      <c r="B46" s="5"/>
      <c r="C46" s="152"/>
      <c r="D46" s="147"/>
      <c r="E46" s="147"/>
      <c r="F46" s="147"/>
      <c r="G46" s="147"/>
      <c r="H46" s="147"/>
      <c r="I46" s="147"/>
      <c r="J46" s="147"/>
      <c r="K46" s="154"/>
      <c r="L46" s="147"/>
      <c r="M46" s="147"/>
      <c r="N46" s="150">
        <f t="shared" si="6"/>
        <v>0</v>
      </c>
    </row>
    <row r="47" spans="1:20" ht="15.75" thickBot="1">
      <c r="A47" s="62"/>
      <c r="B47" s="109" t="s">
        <v>77</v>
      </c>
      <c r="C47" s="142">
        <f t="shared" ref="C47:N47" si="8">SUM(C39:C46)</f>
        <v>129477710.71643817</v>
      </c>
      <c r="D47" s="142">
        <f t="shared" si="8"/>
        <v>129477710.71643817</v>
      </c>
      <c r="E47" s="142">
        <f t="shared" si="8"/>
        <v>117426738.91</v>
      </c>
      <c r="F47" s="142">
        <f t="shared" si="8"/>
        <v>0</v>
      </c>
      <c r="G47" s="142">
        <f t="shared" si="8"/>
        <v>4400000</v>
      </c>
      <c r="H47" s="142">
        <f t="shared" si="8"/>
        <v>0</v>
      </c>
      <c r="I47" s="142">
        <f t="shared" si="8"/>
        <v>0</v>
      </c>
      <c r="J47" s="142">
        <f t="shared" si="8"/>
        <v>0</v>
      </c>
      <c r="K47" s="142">
        <f t="shared" si="8"/>
        <v>0</v>
      </c>
      <c r="L47" s="142">
        <f t="shared" si="8"/>
        <v>112630279.91</v>
      </c>
      <c r="M47" s="142">
        <f t="shared" si="8"/>
        <v>396459</v>
      </c>
      <c r="N47" s="143">
        <f t="shared" si="8"/>
        <v>117426738.91</v>
      </c>
    </row>
    <row r="48" spans="1:20">
      <c r="C48" s="178"/>
    </row>
    <row r="50" spans="1:20" s="4" customFormat="1" ht="22.9" customHeight="1">
      <c r="A50" s="224" t="s">
        <v>236</v>
      </c>
      <c r="B50" s="11"/>
      <c r="C50" s="11"/>
      <c r="D50" s="11"/>
      <c r="E50" s="11"/>
      <c r="F50" s="11"/>
      <c r="G50" s="11"/>
      <c r="H50" s="11"/>
      <c r="I50" s="11"/>
      <c r="J50" s="11"/>
      <c r="K50" s="11"/>
      <c r="L50" s="11"/>
      <c r="M50" s="11"/>
      <c r="N50" s="11"/>
      <c r="O50" s="11"/>
      <c r="P50" s="11"/>
      <c r="Q50" s="11"/>
      <c r="R50" s="11"/>
      <c r="S50" s="11"/>
      <c r="T50" s="11"/>
    </row>
    <row r="51" spans="1:20" s="4" customFormat="1" ht="57.6" customHeight="1">
      <c r="A51" s="20" t="s">
        <v>238</v>
      </c>
      <c r="B51" s="252" t="s">
        <v>239</v>
      </c>
      <c r="C51" s="252"/>
      <c r="D51" s="233"/>
      <c r="E51" s="11"/>
      <c r="F51" s="11"/>
      <c r="G51" s="11"/>
      <c r="H51" s="11"/>
      <c r="I51" s="11"/>
      <c r="J51" s="11"/>
      <c r="K51" s="11"/>
      <c r="L51" s="11"/>
      <c r="M51" s="11"/>
      <c r="N51" s="11"/>
      <c r="O51" s="11"/>
      <c r="P51" s="11"/>
      <c r="Q51" s="11"/>
      <c r="R51" s="11"/>
      <c r="S51" s="11"/>
      <c r="T51" s="11"/>
    </row>
    <row r="52" spans="1:20" s="4" customFormat="1" ht="52.15" customHeight="1">
      <c r="A52" s="20" t="s">
        <v>240</v>
      </c>
      <c r="B52" s="252" t="s">
        <v>241</v>
      </c>
      <c r="C52" s="252"/>
      <c r="D52" s="233"/>
      <c r="E52" s="11"/>
      <c r="F52" s="11"/>
      <c r="G52" s="11"/>
      <c r="H52" s="11"/>
      <c r="I52" s="11"/>
      <c r="J52" s="11"/>
      <c r="K52" s="11"/>
      <c r="L52" s="11"/>
      <c r="M52" s="11"/>
      <c r="N52" s="11"/>
      <c r="O52" s="11"/>
      <c r="P52" s="11"/>
      <c r="Q52" s="11"/>
      <c r="R52" s="11"/>
      <c r="S52" s="11"/>
      <c r="T52" s="11"/>
    </row>
    <row r="53" spans="1:20" ht="45" customHeight="1">
      <c r="A53" s="225" t="s">
        <v>243</v>
      </c>
      <c r="B53" s="252" t="s">
        <v>244</v>
      </c>
      <c r="C53" s="252"/>
      <c r="D53" s="234"/>
    </row>
    <row r="54" spans="1:20" ht="96.6" customHeight="1">
      <c r="A54" s="226" t="s">
        <v>247</v>
      </c>
      <c r="B54" s="252" t="s">
        <v>246</v>
      </c>
      <c r="C54" s="252"/>
      <c r="D54" s="233"/>
    </row>
    <row r="55" spans="1:20" ht="33" customHeight="1">
      <c r="A55" s="227" t="s">
        <v>250</v>
      </c>
      <c r="B55" s="252" t="s">
        <v>274</v>
      </c>
      <c r="C55" s="252"/>
      <c r="D55" s="233"/>
    </row>
    <row r="56" spans="1:20" ht="63.6" customHeight="1">
      <c r="A56" s="228" t="s">
        <v>251</v>
      </c>
      <c r="B56" s="252" t="s">
        <v>253</v>
      </c>
      <c r="C56" s="252"/>
      <c r="D56" s="234"/>
    </row>
    <row r="57" spans="1:20" ht="57" customHeight="1">
      <c r="A57" s="228" t="s">
        <v>252</v>
      </c>
      <c r="B57" s="252" t="s">
        <v>254</v>
      </c>
      <c r="C57" s="252"/>
      <c r="D57" s="233"/>
      <c r="P57" s="46"/>
    </row>
    <row r="58" spans="1:20" ht="44.45" customHeight="1">
      <c r="A58" s="20" t="s">
        <v>256</v>
      </c>
      <c r="B58" s="253" t="s">
        <v>255</v>
      </c>
      <c r="C58" s="253"/>
      <c r="D58" s="233"/>
    </row>
    <row r="59" spans="1:20" ht="55.15" customHeight="1">
      <c r="A59" s="229" t="s">
        <v>257</v>
      </c>
      <c r="B59" s="252" t="s">
        <v>258</v>
      </c>
      <c r="C59" s="252"/>
      <c r="D59" s="234"/>
    </row>
    <row r="60" spans="1:20" ht="30" customHeight="1">
      <c r="A60" s="232" t="s">
        <v>268</v>
      </c>
      <c r="B60" s="252" t="s">
        <v>269</v>
      </c>
      <c r="C60" s="252"/>
      <c r="D60" s="233"/>
    </row>
    <row r="61" spans="1:20" ht="35.450000000000003" customHeight="1">
      <c r="A61" s="230" t="s">
        <v>273</v>
      </c>
      <c r="B61" s="252" t="s">
        <v>270</v>
      </c>
      <c r="C61" s="252"/>
      <c r="D61" s="233"/>
    </row>
    <row r="62" spans="1:20" ht="73.900000000000006" customHeight="1">
      <c r="A62" s="231" t="s">
        <v>277</v>
      </c>
      <c r="B62" s="252" t="s">
        <v>271</v>
      </c>
      <c r="C62" s="252"/>
      <c r="D62" s="234"/>
    </row>
    <row r="63" spans="1:20" ht="63.6" customHeight="1">
      <c r="A63" s="231" t="s">
        <v>275</v>
      </c>
      <c r="B63" s="252" t="s">
        <v>253</v>
      </c>
      <c r="C63" s="252"/>
      <c r="D63" s="233"/>
    </row>
    <row r="64" spans="1:20" ht="55.9" customHeight="1">
      <c r="A64" s="20" t="s">
        <v>276</v>
      </c>
      <c r="B64" s="252" t="s">
        <v>272</v>
      </c>
      <c r="C64" s="252"/>
      <c r="D64" s="233"/>
    </row>
  </sheetData>
  <mergeCells count="38">
    <mergeCell ref="B61:C61"/>
    <mergeCell ref="B63:C63"/>
    <mergeCell ref="B62:C62"/>
    <mergeCell ref="B64:C64"/>
    <mergeCell ref="B56:C56"/>
    <mergeCell ref="B57:C57"/>
    <mergeCell ref="B58:C58"/>
    <mergeCell ref="B59:C59"/>
    <mergeCell ref="B60:C60"/>
    <mergeCell ref="B51:C51"/>
    <mergeCell ref="B52:C52"/>
    <mergeCell ref="B53:C53"/>
    <mergeCell ref="B54:C54"/>
    <mergeCell ref="B55:C55"/>
    <mergeCell ref="G21:P21"/>
    <mergeCell ref="G35:N35"/>
    <mergeCell ref="B36:B38"/>
    <mergeCell ref="C36:C38"/>
    <mergeCell ref="D36:D38"/>
    <mergeCell ref="E36:E38"/>
    <mergeCell ref="F36:F38"/>
    <mergeCell ref="G36:N36"/>
    <mergeCell ref="A6:A8"/>
    <mergeCell ref="A21:A23"/>
    <mergeCell ref="A36:A38"/>
    <mergeCell ref="G20:P20"/>
    <mergeCell ref="G5:T5"/>
    <mergeCell ref="B6:B8"/>
    <mergeCell ref="C6:C8"/>
    <mergeCell ref="D6:D8"/>
    <mergeCell ref="E6:E8"/>
    <mergeCell ref="F6:F8"/>
    <mergeCell ref="G6:T6"/>
    <mergeCell ref="B21:B23"/>
    <mergeCell ref="C21:C23"/>
    <mergeCell ref="D21:D23"/>
    <mergeCell ref="E21:E23"/>
    <mergeCell ref="F21:F23"/>
  </mergeCells>
  <pageMargins left="0.7" right="0.7" top="0.75" bottom="0.75" header="0.3" footer="0.3"/>
  <pageSetup paperSize="9" scale="54" orientation="landscape" horizontalDpi="4294967295" verticalDpi="4294967295" r:id="rId1"/>
  <rowBreaks count="1" manualBreakCount="1">
    <brk id="19" max="16383" man="1"/>
  </rowBreaks>
  <ignoredErrors>
    <ignoredError sqref="T12 E12"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1" sqref="B1:B2"/>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56</v>
      </c>
      <c r="B1" s="3" t="s">
        <v>212</v>
      </c>
    </row>
    <row r="2" spans="1:8" ht="15.75">
      <c r="A2" s="10" t="s">
        <v>57</v>
      </c>
      <c r="B2" s="214">
        <v>43465</v>
      </c>
      <c r="C2" s="10"/>
      <c r="D2" s="10"/>
      <c r="E2" s="10"/>
      <c r="F2" s="10"/>
      <c r="G2" s="10"/>
      <c r="H2" s="10"/>
    </row>
    <row r="3" spans="1:8" ht="15.75">
      <c r="A3" s="10"/>
      <c r="B3" s="10"/>
      <c r="C3" s="10"/>
      <c r="D3" s="10"/>
      <c r="E3" s="10"/>
      <c r="F3" s="10"/>
      <c r="G3" s="10"/>
      <c r="H3" s="10"/>
    </row>
    <row r="4" spans="1:8" ht="15.75" thickBot="1">
      <c r="A4" s="137" t="s">
        <v>174</v>
      </c>
      <c r="B4" s="16" t="s">
        <v>96</v>
      </c>
    </row>
    <row r="5" spans="1:8" ht="14.45" customHeight="1">
      <c r="A5" s="259"/>
      <c r="B5" s="254" t="s">
        <v>95</v>
      </c>
      <c r="C5" s="256" t="s">
        <v>139</v>
      </c>
      <c r="D5" s="254" t="s">
        <v>94</v>
      </c>
      <c r="E5" s="254"/>
      <c r="F5" s="254"/>
      <c r="G5" s="254"/>
      <c r="H5" s="257" t="s">
        <v>93</v>
      </c>
    </row>
    <row r="6" spans="1:8" ht="38.25">
      <c r="A6" s="260"/>
      <c r="B6" s="255"/>
      <c r="C6" s="244"/>
      <c r="D6" s="14" t="s">
        <v>92</v>
      </c>
      <c r="E6" s="14" t="s">
        <v>91</v>
      </c>
      <c r="F6" s="14" t="s">
        <v>90</v>
      </c>
      <c r="G6" s="14" t="s">
        <v>89</v>
      </c>
      <c r="H6" s="258"/>
    </row>
    <row r="7" spans="1:8" ht="15.75">
      <c r="A7" s="80">
        <v>1</v>
      </c>
      <c r="B7" s="48" t="s">
        <v>78</v>
      </c>
      <c r="C7" s="41" t="s">
        <v>88</v>
      </c>
      <c r="D7" s="5"/>
      <c r="E7" s="5"/>
      <c r="F7" s="5"/>
      <c r="G7" s="41" t="s">
        <v>85</v>
      </c>
      <c r="H7" s="40"/>
    </row>
    <row r="8" spans="1:8" ht="15.75">
      <c r="A8" s="81">
        <v>2</v>
      </c>
      <c r="B8" s="48" t="s">
        <v>78</v>
      </c>
      <c r="C8" s="41" t="s">
        <v>87</v>
      </c>
      <c r="D8" s="5"/>
      <c r="E8" s="5"/>
      <c r="F8" s="41" t="s">
        <v>85</v>
      </c>
      <c r="G8" s="5"/>
      <c r="H8" s="40"/>
    </row>
    <row r="9" spans="1:8" ht="15.75">
      <c r="A9" s="80">
        <v>3</v>
      </c>
      <c r="B9" s="48" t="s">
        <v>78</v>
      </c>
      <c r="C9" s="41" t="s">
        <v>86</v>
      </c>
      <c r="D9" s="5"/>
      <c r="E9" s="5"/>
      <c r="F9" s="5"/>
      <c r="G9" s="41" t="s">
        <v>85</v>
      </c>
      <c r="H9" s="40"/>
    </row>
    <row r="10" spans="1:8" ht="15.75">
      <c r="A10" s="81"/>
      <c r="B10" s="48"/>
      <c r="C10" s="41"/>
      <c r="D10" s="5"/>
      <c r="E10" s="5"/>
      <c r="F10" s="5"/>
      <c r="G10" s="5"/>
      <c r="H10" s="40"/>
    </row>
    <row r="11" spans="1:8" ht="15.75">
      <c r="A11" s="80"/>
      <c r="B11" s="48"/>
      <c r="C11" s="41"/>
      <c r="D11" s="5"/>
      <c r="E11" s="5"/>
      <c r="F11" s="5"/>
      <c r="G11" s="5"/>
      <c r="H11" s="40"/>
    </row>
    <row r="12" spans="1:8" ht="16.5" thickBot="1">
      <c r="A12" s="82"/>
      <c r="B12" s="77"/>
      <c r="C12" s="83"/>
      <c r="D12" s="59"/>
      <c r="E12" s="59"/>
      <c r="F12" s="59"/>
      <c r="G12" s="59"/>
      <c r="H12" s="84"/>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workbookViewId="0">
      <selection activeCell="B1" sqref="B1:B2"/>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5" t="s">
        <v>56</v>
      </c>
      <c r="B1" s="3" t="s">
        <v>212</v>
      </c>
    </row>
    <row r="2" spans="1:12">
      <c r="A2" s="135" t="s">
        <v>57</v>
      </c>
      <c r="B2" s="214">
        <v>43465</v>
      </c>
    </row>
    <row r="3" spans="1:12">
      <c r="A3" s="71"/>
      <c r="B3" s="135"/>
    </row>
    <row r="4" spans="1:12" ht="13.5" thickBot="1">
      <c r="A4" s="136" t="s">
        <v>175</v>
      </c>
      <c r="B4" s="49" t="s">
        <v>152</v>
      </c>
      <c r="C4" s="28"/>
      <c r="D4" s="8"/>
      <c r="E4" s="8"/>
      <c r="F4" s="8"/>
      <c r="G4" s="8"/>
      <c r="H4" s="8"/>
      <c r="I4" s="8"/>
      <c r="J4" s="8"/>
      <c r="K4" s="8"/>
      <c r="L4" s="8"/>
    </row>
    <row r="5" spans="1:12">
      <c r="A5" s="134"/>
      <c r="B5" s="61"/>
      <c r="C5" s="64" t="s">
        <v>5</v>
      </c>
      <c r="D5" s="64" t="s">
        <v>6</v>
      </c>
      <c r="E5" s="65" t="s">
        <v>7</v>
      </c>
      <c r="F5" s="8"/>
    </row>
    <row r="6" spans="1:12">
      <c r="A6" s="22">
        <v>1</v>
      </c>
      <c r="B6" s="5" t="s">
        <v>12</v>
      </c>
      <c r="C6" s="147">
        <v>353478.350232</v>
      </c>
      <c r="D6" s="147">
        <v>126412.63000000002</v>
      </c>
      <c r="E6" s="155"/>
      <c r="F6" s="8"/>
    </row>
    <row r="7" spans="1:12">
      <c r="A7" s="22">
        <v>2</v>
      </c>
      <c r="B7" s="27" t="s">
        <v>126</v>
      </c>
      <c r="C7" s="147">
        <v>259687.46133199998</v>
      </c>
      <c r="D7" s="147">
        <v>73292.960000000006</v>
      </c>
      <c r="E7" s="155"/>
      <c r="F7" s="8"/>
    </row>
    <row r="8" spans="1:12">
      <c r="A8" s="22">
        <v>3</v>
      </c>
      <c r="B8" s="5" t="s">
        <v>148</v>
      </c>
      <c r="C8" s="147">
        <v>3</v>
      </c>
      <c r="D8" s="147">
        <v>1</v>
      </c>
      <c r="E8" s="155"/>
    </row>
    <row r="9" spans="1:12" ht="13.5" thickBot="1">
      <c r="A9" s="62">
        <v>4</v>
      </c>
      <c r="B9" s="59" t="s">
        <v>115</v>
      </c>
      <c r="C9" s="156">
        <v>265493.61133199994</v>
      </c>
      <c r="D9" s="156">
        <v>86026.430000000008</v>
      </c>
      <c r="E9" s="15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activeCell="B1" sqref="B1:B2"/>
    </sheetView>
  </sheetViews>
  <sheetFormatPr defaultColWidth="9.140625" defaultRowHeight="12.75"/>
  <cols>
    <col min="1" max="1" width="10.5703125" style="3" bestFit="1" customWidth="1"/>
    <col min="2" max="2" width="52.5703125" style="3" customWidth="1"/>
    <col min="3" max="3" width="13.5703125" style="3" bestFit="1" customWidth="1"/>
    <col min="4" max="5" width="11.28515625" style="3" bestFit="1" customWidth="1"/>
    <col min="6" max="6" width="24.140625" style="3" customWidth="1"/>
    <col min="7" max="7" width="27.5703125" style="3" customWidth="1"/>
    <col min="8" max="16384" width="9.140625" style="3"/>
  </cols>
  <sheetData>
    <row r="1" spans="1:8">
      <c r="A1" s="3" t="s">
        <v>56</v>
      </c>
      <c r="B1" s="3" t="s">
        <v>212</v>
      </c>
    </row>
    <row r="2" spans="1:8">
      <c r="A2" s="8" t="s">
        <v>57</v>
      </c>
      <c r="B2" s="214">
        <v>43465</v>
      </c>
      <c r="C2" s="8"/>
      <c r="D2" s="8"/>
      <c r="E2" s="8"/>
      <c r="F2" s="8"/>
      <c r="G2" s="8"/>
      <c r="H2" s="8"/>
    </row>
    <row r="3" spans="1:8">
      <c r="A3" s="8"/>
      <c r="B3" s="8"/>
      <c r="C3" s="8"/>
      <c r="D3" s="8"/>
      <c r="E3" s="8"/>
      <c r="F3" s="8"/>
      <c r="G3" s="8"/>
      <c r="H3" s="8"/>
    </row>
    <row r="4" spans="1:8" ht="13.5" thickBot="1">
      <c r="A4" s="136" t="s">
        <v>176</v>
      </c>
      <c r="B4" s="50" t="s">
        <v>127</v>
      </c>
      <c r="F4" s="8"/>
      <c r="G4" s="8"/>
      <c r="H4" s="8"/>
    </row>
    <row r="5" spans="1:8">
      <c r="A5" s="85"/>
      <c r="B5" s="61"/>
      <c r="C5" s="61" t="s">
        <v>0</v>
      </c>
      <c r="D5" s="61" t="s">
        <v>1</v>
      </c>
      <c r="E5" s="61" t="s">
        <v>2</v>
      </c>
      <c r="F5" s="61" t="s">
        <v>3</v>
      </c>
      <c r="G5" s="26" t="s">
        <v>4</v>
      </c>
      <c r="H5" s="8"/>
    </row>
    <row r="6" spans="1:8" s="11" customFormat="1" ht="76.5">
      <c r="A6" s="110"/>
      <c r="B6" s="23"/>
      <c r="C6" s="100" t="s">
        <v>5</v>
      </c>
      <c r="D6" s="100" t="s">
        <v>6</v>
      </c>
      <c r="E6" s="100" t="s">
        <v>7</v>
      </c>
      <c r="F6" s="70" t="s">
        <v>140</v>
      </c>
      <c r="G6" s="112" t="s">
        <v>141</v>
      </c>
      <c r="H6" s="111"/>
    </row>
    <row r="7" spans="1:8">
      <c r="A7" s="86">
        <v>1</v>
      </c>
      <c r="B7" s="5" t="s">
        <v>58</v>
      </c>
      <c r="C7" s="188">
        <v>82312397.200000003</v>
      </c>
      <c r="D7" s="188">
        <v>71121693.670000002</v>
      </c>
      <c r="E7" s="188">
        <v>80595870.340000004</v>
      </c>
      <c r="F7" s="261"/>
      <c r="G7" s="262"/>
      <c r="H7" s="8"/>
    </row>
    <row r="8" spans="1:8">
      <c r="A8" s="86">
        <v>2</v>
      </c>
      <c r="B8" s="51" t="s">
        <v>14</v>
      </c>
      <c r="C8" s="147">
        <v>35373771.409999996</v>
      </c>
      <c r="D8" s="147">
        <v>32766327.889999922</v>
      </c>
      <c r="E8" s="147">
        <v>36893806.539999992</v>
      </c>
      <c r="F8" s="263"/>
      <c r="G8" s="264"/>
    </row>
    <row r="9" spans="1:8">
      <c r="A9" s="86">
        <v>3</v>
      </c>
      <c r="B9" s="52" t="s">
        <v>149</v>
      </c>
      <c r="C9" s="147">
        <v>44308.639999999992</v>
      </c>
      <c r="D9" s="147">
        <v>-33695.040000000008</v>
      </c>
      <c r="E9" s="147">
        <v>-44738.22</v>
      </c>
      <c r="F9" s="265"/>
      <c r="G9" s="266"/>
    </row>
    <row r="10" spans="1:8" ht="13.5" thickBot="1">
      <c r="A10" s="87">
        <v>4</v>
      </c>
      <c r="B10" s="88" t="s">
        <v>59</v>
      </c>
      <c r="C10" s="203">
        <f>C7+C8-C9</f>
        <v>117641859.97</v>
      </c>
      <c r="D10" s="203">
        <f>D7+D8-D9</f>
        <v>103921716.59999993</v>
      </c>
      <c r="E10" s="203">
        <f>E7+E8-E9</f>
        <v>117534415.09999999</v>
      </c>
      <c r="F10" s="158">
        <f>SUMIF(C10:E10, "&gt;=0",C10:E10)/3</f>
        <v>113032663.88999999</v>
      </c>
      <c r="G10" s="159">
        <f>F10*15%/8%</f>
        <v>211936244.79374996</v>
      </c>
    </row>
    <row r="11" spans="1:8">
      <c r="A11" s="24"/>
      <c r="B11" s="8"/>
      <c r="C11" s="8"/>
      <c r="D11" s="8"/>
      <c r="E11" s="8"/>
      <c r="F11" s="169"/>
    </row>
    <row r="12" spans="1:8">
      <c r="C12" s="169"/>
      <c r="D12" s="169"/>
      <c r="E12" s="16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3" zoomScaleNormal="100" workbookViewId="0">
      <selection activeCell="D22" sqref="D22"/>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56</v>
      </c>
      <c r="B1" s="3" t="s">
        <v>212</v>
      </c>
    </row>
    <row r="2" spans="1:9">
      <c r="A2" s="2" t="s">
        <v>57</v>
      </c>
      <c r="B2" s="214">
        <v>43465</v>
      </c>
    </row>
    <row r="3" spans="1:9">
      <c r="A3" s="2"/>
    </row>
    <row r="4" spans="1:9" ht="13.5" thickBot="1">
      <c r="A4" s="136" t="s">
        <v>177</v>
      </c>
      <c r="B4" s="30" t="s">
        <v>192</v>
      </c>
      <c r="D4" s="13"/>
      <c r="E4" s="13"/>
      <c r="F4" s="13"/>
    </row>
    <row r="5" spans="1:9" s="9" customFormat="1" ht="28.5">
      <c r="A5" s="89"/>
      <c r="B5" s="90"/>
      <c r="C5" s="90"/>
      <c r="D5" s="98" t="s">
        <v>162</v>
      </c>
      <c r="E5" s="98" t="s">
        <v>163</v>
      </c>
      <c r="F5" s="99" t="s">
        <v>116</v>
      </c>
    </row>
    <row r="6" spans="1:9" ht="15" customHeight="1">
      <c r="A6" s="91">
        <v>1</v>
      </c>
      <c r="B6" s="267" t="s">
        <v>20</v>
      </c>
      <c r="C6" s="17" t="s">
        <v>17</v>
      </c>
      <c r="D6" s="160">
        <v>3</v>
      </c>
      <c r="E6" s="160">
        <v>5</v>
      </c>
      <c r="F6" s="161">
        <v>19</v>
      </c>
    </row>
    <row r="7" spans="1:9" ht="15" customHeight="1">
      <c r="A7" s="91">
        <v>2</v>
      </c>
      <c r="B7" s="267"/>
      <c r="C7" s="17" t="s">
        <v>122</v>
      </c>
      <c r="D7" s="184">
        <f>D8+D10+D12</f>
        <v>1096073.8199999998</v>
      </c>
      <c r="E7" s="184">
        <f>E8+E10+E12</f>
        <v>237347.84957484444</v>
      </c>
      <c r="F7" s="185">
        <f>F8+F10+F12</f>
        <v>2954882.66</v>
      </c>
    </row>
    <row r="8" spans="1:9" ht="15" customHeight="1">
      <c r="A8" s="91">
        <v>3</v>
      </c>
      <c r="B8" s="267"/>
      <c r="C8" s="31" t="s">
        <v>117</v>
      </c>
      <c r="D8" s="179">
        <v>1096073.8199999998</v>
      </c>
      <c r="E8" s="179">
        <v>237347.84957484444</v>
      </c>
      <c r="F8" s="180">
        <v>2954882.66</v>
      </c>
      <c r="G8" s="8"/>
      <c r="H8" s="8"/>
    </row>
    <row r="9" spans="1:9" ht="15" customHeight="1">
      <c r="A9" s="92">
        <v>4</v>
      </c>
      <c r="B9" s="267"/>
      <c r="C9" s="32" t="s">
        <v>18</v>
      </c>
      <c r="D9" s="179">
        <v>105366.25</v>
      </c>
      <c r="E9" s="179">
        <v>47740.419318533328</v>
      </c>
      <c r="F9" s="180">
        <v>289085.30000000005</v>
      </c>
      <c r="G9" s="8"/>
      <c r="H9" s="8"/>
    </row>
    <row r="10" spans="1:9" ht="30" customHeight="1">
      <c r="A10" s="92">
        <v>5</v>
      </c>
      <c r="B10" s="267"/>
      <c r="C10" s="31" t="s">
        <v>19</v>
      </c>
      <c r="D10" s="179">
        <v>0</v>
      </c>
      <c r="E10" s="179">
        <v>0</v>
      </c>
      <c r="F10" s="180">
        <v>0</v>
      </c>
    </row>
    <row r="11" spans="1:9" ht="15" customHeight="1">
      <c r="A11" s="92">
        <v>6</v>
      </c>
      <c r="B11" s="267"/>
      <c r="C11" s="32" t="s">
        <v>18</v>
      </c>
      <c r="D11" s="179">
        <v>0</v>
      </c>
      <c r="E11" s="179">
        <v>0</v>
      </c>
      <c r="F11" s="180">
        <v>0</v>
      </c>
    </row>
    <row r="12" spans="1:9" ht="15" customHeight="1">
      <c r="A12" s="92">
        <v>7</v>
      </c>
      <c r="B12" s="267"/>
      <c r="C12" s="31" t="s">
        <v>151</v>
      </c>
      <c r="D12" s="220">
        <v>0</v>
      </c>
      <c r="E12" s="220">
        <v>0</v>
      </c>
      <c r="F12" s="221">
        <v>0</v>
      </c>
    </row>
    <row r="13" spans="1:9" ht="15" customHeight="1">
      <c r="A13" s="92">
        <v>8</v>
      </c>
      <c r="B13" s="267"/>
      <c r="C13" s="32" t="s">
        <v>18</v>
      </c>
      <c r="D13" s="179">
        <v>0</v>
      </c>
      <c r="E13" s="179">
        <v>0</v>
      </c>
      <c r="F13" s="180">
        <v>0</v>
      </c>
    </row>
    <row r="14" spans="1:9" ht="15" customHeight="1">
      <c r="A14" s="92">
        <v>9</v>
      </c>
      <c r="B14" s="267" t="s">
        <v>170</v>
      </c>
      <c r="C14" s="17" t="s">
        <v>17</v>
      </c>
      <c r="D14" s="181">
        <v>3</v>
      </c>
      <c r="E14" s="181">
        <v>5</v>
      </c>
      <c r="F14" s="182">
        <v>22</v>
      </c>
      <c r="I14" s="18"/>
    </row>
    <row r="15" spans="1:9" ht="15" customHeight="1">
      <c r="A15" s="92">
        <v>10</v>
      </c>
      <c r="B15" s="267"/>
      <c r="C15" s="17" t="s">
        <v>171</v>
      </c>
      <c r="D15" s="184">
        <f>D16+D18+D20</f>
        <v>325706.84999999998</v>
      </c>
      <c r="E15" s="184">
        <f>E16+E18+E20</f>
        <v>0</v>
      </c>
      <c r="F15" s="185">
        <f>F16+F18+F20</f>
        <v>232448.87999999998</v>
      </c>
    </row>
    <row r="16" spans="1:9" ht="15" customHeight="1">
      <c r="A16" s="92">
        <v>11</v>
      </c>
      <c r="B16" s="267"/>
      <c r="C16" s="31" t="s">
        <v>118</v>
      </c>
      <c r="D16" s="179">
        <v>325706.84999999998</v>
      </c>
      <c r="E16" s="179">
        <v>0</v>
      </c>
      <c r="F16" s="180">
        <v>232448.87999999998</v>
      </c>
    </row>
    <row r="17" spans="1:6" ht="15" customHeight="1">
      <c r="A17" s="92">
        <v>12</v>
      </c>
      <c r="B17" s="267"/>
      <c r="C17" s="32" t="s">
        <v>18</v>
      </c>
      <c r="D17" s="179">
        <v>325706.84999999998</v>
      </c>
      <c r="E17" s="179">
        <v>0</v>
      </c>
      <c r="F17" s="180">
        <v>232448.87999999998</v>
      </c>
    </row>
    <row r="18" spans="1:6" ht="30" customHeight="1">
      <c r="A18" s="92">
        <v>13</v>
      </c>
      <c r="B18" s="267"/>
      <c r="C18" s="31" t="s">
        <v>19</v>
      </c>
      <c r="D18" s="179">
        <v>0</v>
      </c>
      <c r="E18" s="179">
        <v>0</v>
      </c>
      <c r="F18" s="180">
        <v>0</v>
      </c>
    </row>
    <row r="19" spans="1:6" ht="15" customHeight="1">
      <c r="A19" s="92">
        <v>14</v>
      </c>
      <c r="B19" s="267"/>
      <c r="C19" s="32" t="s">
        <v>18</v>
      </c>
      <c r="D19" s="181">
        <v>0</v>
      </c>
      <c r="E19" s="181">
        <v>0</v>
      </c>
      <c r="F19" s="182">
        <v>0</v>
      </c>
    </row>
    <row r="20" spans="1:6" ht="15" customHeight="1">
      <c r="A20" s="92">
        <v>15</v>
      </c>
      <c r="B20" s="267"/>
      <c r="C20" s="31" t="s">
        <v>151</v>
      </c>
      <c r="D20" s="179">
        <v>0</v>
      </c>
      <c r="E20" s="179">
        <v>0</v>
      </c>
      <c r="F20" s="180">
        <v>0</v>
      </c>
    </row>
    <row r="21" spans="1:6" ht="15" customHeight="1">
      <c r="A21" s="92">
        <v>16</v>
      </c>
      <c r="B21" s="267"/>
      <c r="C21" s="32" t="s">
        <v>18</v>
      </c>
      <c r="D21" s="181">
        <v>0</v>
      </c>
      <c r="E21" s="181">
        <v>0</v>
      </c>
      <c r="F21" s="182">
        <v>0</v>
      </c>
    </row>
    <row r="22" spans="1:6" ht="15" customHeight="1" thickBot="1">
      <c r="A22" s="93">
        <v>17</v>
      </c>
      <c r="B22" s="268" t="s">
        <v>121</v>
      </c>
      <c r="C22" s="268"/>
      <c r="D22" s="186">
        <f>D7+D15</f>
        <v>1421780.67</v>
      </c>
      <c r="E22" s="186">
        <f>E7+E15</f>
        <v>237347.84957484444</v>
      </c>
      <c r="F22" s="187">
        <f>F7+F15</f>
        <v>3187331.54</v>
      </c>
    </row>
    <row r="26" spans="1:6">
      <c r="E26" s="183"/>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A2" zoomScale="115" zoomScaleNormal="115" workbookViewId="0">
      <selection activeCell="B1" sqref="B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56</v>
      </c>
      <c r="B1" s="3" t="s">
        <v>212</v>
      </c>
    </row>
    <row r="2" spans="1:12">
      <c r="A2" s="3" t="s">
        <v>57</v>
      </c>
      <c r="B2" s="214">
        <v>43465</v>
      </c>
      <c r="C2" s="33"/>
      <c r="D2" s="33"/>
      <c r="E2" s="33"/>
      <c r="F2" s="33"/>
      <c r="G2" s="33"/>
      <c r="H2" s="33"/>
      <c r="I2" s="33"/>
      <c r="J2" s="33"/>
      <c r="K2" s="33"/>
      <c r="L2" s="33"/>
    </row>
    <row r="3" spans="1:12">
      <c r="B3" s="33"/>
      <c r="C3" s="33"/>
      <c r="D3" s="33"/>
      <c r="E3" s="33"/>
      <c r="F3" s="33"/>
      <c r="G3" s="33"/>
      <c r="H3" s="33"/>
      <c r="I3" s="33"/>
      <c r="J3" s="33"/>
      <c r="K3" s="33"/>
      <c r="L3" s="33"/>
    </row>
    <row r="4" spans="1:12" ht="13.5" thickBot="1">
      <c r="A4" s="136" t="s">
        <v>178</v>
      </c>
      <c r="B4" s="33" t="s">
        <v>129</v>
      </c>
      <c r="C4" s="34"/>
      <c r="D4" s="34"/>
      <c r="E4" s="34"/>
      <c r="F4" s="34"/>
      <c r="G4" s="34"/>
      <c r="H4" s="34"/>
      <c r="I4" s="34"/>
      <c r="J4" s="34"/>
      <c r="K4" s="34"/>
      <c r="L4" s="34"/>
    </row>
    <row r="5" spans="1:12" ht="28.5">
      <c r="A5" s="25"/>
      <c r="B5" s="61"/>
      <c r="C5" s="115" t="s">
        <v>162</v>
      </c>
      <c r="D5" s="115" t="s">
        <v>163</v>
      </c>
      <c r="E5" s="116" t="s">
        <v>132</v>
      </c>
      <c r="F5" s="34"/>
      <c r="G5" s="34"/>
      <c r="H5" s="34"/>
      <c r="I5" s="34"/>
      <c r="J5" s="34"/>
      <c r="K5" s="34"/>
      <c r="L5" s="34"/>
    </row>
    <row r="6" spans="1:12">
      <c r="A6" s="269" t="s">
        <v>21</v>
      </c>
      <c r="B6" s="118" t="s">
        <v>17</v>
      </c>
      <c r="C6" s="188">
        <v>3</v>
      </c>
      <c r="D6" s="188">
        <v>5</v>
      </c>
      <c r="E6" s="189">
        <v>26</v>
      </c>
      <c r="F6" s="34"/>
      <c r="G6" s="34"/>
      <c r="H6" s="34"/>
      <c r="I6" s="34"/>
      <c r="J6" s="34"/>
      <c r="K6" s="34"/>
      <c r="L6" s="34"/>
    </row>
    <row r="7" spans="1:12" ht="14.25">
      <c r="A7" s="269"/>
      <c r="B7" s="117" t="s">
        <v>120</v>
      </c>
      <c r="C7" s="188">
        <v>0</v>
      </c>
      <c r="D7" s="188">
        <v>0</v>
      </c>
      <c r="E7" s="189">
        <v>0</v>
      </c>
      <c r="F7" s="34"/>
      <c r="G7" s="34"/>
      <c r="H7" s="34"/>
      <c r="I7" s="34"/>
      <c r="J7" s="34"/>
      <c r="K7" s="34"/>
      <c r="L7" s="34"/>
    </row>
    <row r="8" spans="1:12" ht="14.25">
      <c r="A8" s="269" t="s">
        <v>75</v>
      </c>
      <c r="B8" s="117" t="s">
        <v>17</v>
      </c>
      <c r="C8" s="188">
        <v>0</v>
      </c>
      <c r="D8" s="188">
        <v>0</v>
      </c>
      <c r="E8" s="189">
        <v>3</v>
      </c>
      <c r="F8" s="34"/>
      <c r="G8" s="34"/>
      <c r="H8" s="34"/>
      <c r="I8" s="34"/>
      <c r="J8" s="34"/>
      <c r="K8" s="34"/>
      <c r="L8" s="34"/>
    </row>
    <row r="9" spans="1:12" ht="14.25">
      <c r="A9" s="269"/>
      <c r="B9" s="117" t="s">
        <v>15</v>
      </c>
      <c r="C9" s="190">
        <f>C10+C11+C12+C13</f>
        <v>0</v>
      </c>
      <c r="D9" s="190">
        <f>D10+D11+D12+D13</f>
        <v>0</v>
      </c>
      <c r="E9" s="190">
        <f>E10+E11+E12+E13</f>
        <v>239723.65000000005</v>
      </c>
      <c r="F9" s="34"/>
      <c r="G9" s="34"/>
      <c r="H9" s="34"/>
      <c r="I9" s="34"/>
      <c r="J9" s="34"/>
      <c r="K9" s="34"/>
      <c r="L9" s="34"/>
    </row>
    <row r="10" spans="1:12" ht="14.25">
      <c r="A10" s="269"/>
      <c r="B10" s="119" t="s">
        <v>22</v>
      </c>
      <c r="C10" s="188">
        <v>0</v>
      </c>
      <c r="D10" s="179">
        <v>0</v>
      </c>
      <c r="E10" s="189">
        <v>217992.90000000005</v>
      </c>
      <c r="F10" s="34"/>
      <c r="G10" s="34"/>
      <c r="H10" s="34"/>
      <c r="I10" s="34"/>
      <c r="J10" s="34"/>
      <c r="K10" s="34"/>
      <c r="L10" s="34"/>
    </row>
    <row r="11" spans="1:12" ht="14.25">
      <c r="A11" s="269"/>
      <c r="B11" s="119" t="s">
        <v>157</v>
      </c>
      <c r="C11" s="188">
        <v>0</v>
      </c>
      <c r="D11" s="188">
        <v>0</v>
      </c>
      <c r="E11" s="189">
        <v>21730.75</v>
      </c>
      <c r="F11" s="34"/>
      <c r="G11" s="34"/>
      <c r="H11" s="34"/>
      <c r="I11" s="34"/>
      <c r="J11" s="34"/>
      <c r="K11" s="34"/>
      <c r="L11" s="34"/>
    </row>
    <row r="12" spans="1:12" ht="28.5">
      <c r="A12" s="269"/>
      <c r="B12" s="119" t="s">
        <v>158</v>
      </c>
      <c r="C12" s="188">
        <v>0</v>
      </c>
      <c r="D12" s="188">
        <v>0</v>
      </c>
      <c r="E12" s="189">
        <v>0</v>
      </c>
      <c r="F12" s="34"/>
      <c r="G12" s="34"/>
      <c r="H12" s="34"/>
      <c r="I12" s="34"/>
      <c r="J12" s="34"/>
      <c r="K12" s="34"/>
      <c r="L12" s="34"/>
    </row>
    <row r="13" spans="1:12" ht="14.25">
      <c r="A13" s="269"/>
      <c r="B13" s="119" t="s">
        <v>159</v>
      </c>
      <c r="C13" s="222">
        <v>0</v>
      </c>
      <c r="D13" s="222">
        <v>0</v>
      </c>
      <c r="E13" s="223">
        <v>0</v>
      </c>
      <c r="F13" s="34"/>
      <c r="G13" s="34"/>
      <c r="H13" s="34"/>
      <c r="I13" s="34"/>
      <c r="J13" s="34"/>
      <c r="K13" s="34"/>
      <c r="L13" s="34"/>
    </row>
    <row r="14" spans="1:12" ht="14.25">
      <c r="A14" s="269" t="s">
        <v>161</v>
      </c>
      <c r="B14" s="117" t="s">
        <v>17</v>
      </c>
      <c r="C14" s="188">
        <v>0</v>
      </c>
      <c r="D14" s="188">
        <v>0</v>
      </c>
      <c r="E14" s="189">
        <v>0</v>
      </c>
      <c r="F14" s="34"/>
      <c r="G14" s="34"/>
      <c r="H14" s="34"/>
      <c r="I14" s="34"/>
      <c r="J14" s="34"/>
      <c r="K14" s="34"/>
      <c r="L14" s="34"/>
    </row>
    <row r="15" spans="1:12" ht="14.25">
      <c r="A15" s="269"/>
      <c r="B15" s="117" t="s">
        <v>15</v>
      </c>
      <c r="C15" s="190">
        <f>C16+C17+C18+C19</f>
        <v>0</v>
      </c>
      <c r="D15" s="190">
        <f>D16+D17+D18+D19</f>
        <v>0</v>
      </c>
      <c r="E15" s="190">
        <f>E16+E17+E18+E19</f>
        <v>0</v>
      </c>
      <c r="F15" s="34"/>
      <c r="G15" s="34"/>
      <c r="H15" s="34"/>
      <c r="I15" s="34"/>
      <c r="J15" s="34"/>
      <c r="K15" s="34"/>
      <c r="L15" s="34"/>
    </row>
    <row r="16" spans="1:12" ht="14.25">
      <c r="A16" s="269"/>
      <c r="B16" s="119" t="s">
        <v>22</v>
      </c>
      <c r="C16" s="188">
        <v>0</v>
      </c>
      <c r="D16" s="188">
        <v>0</v>
      </c>
      <c r="E16" s="189">
        <v>0</v>
      </c>
      <c r="F16" s="34"/>
      <c r="G16" s="34"/>
      <c r="H16" s="34"/>
      <c r="I16" s="34"/>
      <c r="J16" s="34"/>
      <c r="K16" s="34"/>
      <c r="L16" s="34"/>
    </row>
    <row r="17" spans="1:12" ht="14.25">
      <c r="A17" s="270"/>
      <c r="B17" s="123" t="s">
        <v>157</v>
      </c>
      <c r="C17" s="191">
        <v>0</v>
      </c>
      <c r="D17" s="191">
        <v>0</v>
      </c>
      <c r="E17" s="192">
        <v>0</v>
      </c>
      <c r="F17" s="34"/>
      <c r="G17" s="34"/>
      <c r="H17" s="34"/>
      <c r="I17" s="34"/>
      <c r="J17" s="34"/>
      <c r="K17" s="34"/>
      <c r="L17" s="34"/>
    </row>
    <row r="18" spans="1:12" ht="28.5">
      <c r="A18" s="270"/>
      <c r="B18" s="123" t="s">
        <v>158</v>
      </c>
      <c r="C18" s="191">
        <v>0</v>
      </c>
      <c r="D18" s="191">
        <v>0</v>
      </c>
      <c r="E18" s="192">
        <v>0</v>
      </c>
      <c r="F18" s="34"/>
      <c r="G18" s="34"/>
      <c r="H18" s="34"/>
      <c r="I18" s="34"/>
      <c r="J18" s="34"/>
      <c r="K18" s="34"/>
      <c r="L18" s="34"/>
    </row>
    <row r="19" spans="1:12" ht="15" thickBot="1">
      <c r="A19" s="271"/>
      <c r="B19" s="120" t="s">
        <v>159</v>
      </c>
      <c r="C19" s="193">
        <v>0</v>
      </c>
      <c r="D19" s="193">
        <v>0</v>
      </c>
      <c r="E19" s="194">
        <v>0</v>
      </c>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pane xSplit="2" ySplit="6" topLeftCell="D9" activePane="bottomRight" state="frozen"/>
      <selection activeCell="L18" sqref="L18"/>
      <selection pane="topRight" activeCell="L18" sqref="L18"/>
      <selection pane="bottomLeft" activeCell="L18" sqref="L18"/>
      <selection pane="bottomRight" activeCell="G23" sqref="G23"/>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56</v>
      </c>
      <c r="B1" s="3" t="s">
        <v>212</v>
      </c>
    </row>
    <row r="2" spans="1:7">
      <c r="A2" s="3" t="s">
        <v>57</v>
      </c>
      <c r="B2" s="214">
        <v>43465</v>
      </c>
    </row>
    <row r="3" spans="1:7">
      <c r="B3" s="15"/>
    </row>
    <row r="4" spans="1:7" ht="13.5" thickBot="1">
      <c r="A4" s="136" t="s">
        <v>179</v>
      </c>
      <c r="B4" s="97" t="s">
        <v>131</v>
      </c>
    </row>
    <row r="5" spans="1:7" s="15" customFormat="1" ht="14.25">
      <c r="A5" s="94"/>
      <c r="B5" s="63"/>
      <c r="C5" s="95" t="s">
        <v>0</v>
      </c>
      <c r="D5" s="39" t="s">
        <v>1</v>
      </c>
      <c r="E5" s="39" t="s">
        <v>2</v>
      </c>
      <c r="F5" s="39" t="s">
        <v>3</v>
      </c>
      <c r="G5" s="38" t="s">
        <v>4</v>
      </c>
    </row>
    <row r="6" spans="1:7" ht="71.25">
      <c r="A6" s="96"/>
      <c r="B6" s="35"/>
      <c r="C6" s="121" t="s">
        <v>188</v>
      </c>
      <c r="D6" s="114" t="s">
        <v>189</v>
      </c>
      <c r="E6" s="114" t="s">
        <v>191</v>
      </c>
      <c r="F6" s="114" t="s">
        <v>190</v>
      </c>
      <c r="G6" s="122" t="s">
        <v>25</v>
      </c>
    </row>
    <row r="7" spans="1:7" ht="14.25">
      <c r="A7" s="96">
        <v>1</v>
      </c>
      <c r="B7" s="124" t="s">
        <v>162</v>
      </c>
      <c r="C7" s="198">
        <f>SUM(C8:C11)</f>
        <v>325706.84999999998</v>
      </c>
      <c r="D7" s="198">
        <f t="shared" ref="D7:G7" si="0">SUM(D8:D11)</f>
        <v>155018.84999999998</v>
      </c>
      <c r="E7" s="198">
        <f t="shared" si="0"/>
        <v>0</v>
      </c>
      <c r="F7" s="198">
        <f t="shared" si="0"/>
        <v>0</v>
      </c>
      <c r="G7" s="198">
        <f t="shared" si="0"/>
        <v>296331</v>
      </c>
    </row>
    <row r="8" spans="1:7" ht="14.25">
      <c r="A8" s="96">
        <v>2</v>
      </c>
      <c r="B8" s="36" t="s">
        <v>23</v>
      </c>
      <c r="C8" s="195">
        <v>325706.84999999998</v>
      </c>
      <c r="D8" s="196">
        <v>155018.84999999998</v>
      </c>
      <c r="E8" s="196">
        <v>0</v>
      </c>
      <c r="F8" s="196">
        <v>0</v>
      </c>
      <c r="G8" s="197">
        <v>296331</v>
      </c>
    </row>
    <row r="9" spans="1:7" ht="14.25">
      <c r="A9" s="96">
        <v>3</v>
      </c>
      <c r="B9" s="36" t="s">
        <v>24</v>
      </c>
      <c r="C9" s="195">
        <v>0</v>
      </c>
      <c r="D9" s="196">
        <v>0</v>
      </c>
      <c r="E9" s="196">
        <v>0</v>
      </c>
      <c r="F9" s="196">
        <v>0</v>
      </c>
      <c r="G9" s="197">
        <v>0</v>
      </c>
    </row>
    <row r="10" spans="1:7" ht="14.25">
      <c r="A10" s="96">
        <v>4</v>
      </c>
      <c r="B10" s="37" t="s">
        <v>155</v>
      </c>
      <c r="C10" s="195">
        <v>0</v>
      </c>
      <c r="D10" s="196">
        <v>0</v>
      </c>
      <c r="E10" s="196">
        <v>0</v>
      </c>
      <c r="F10" s="196">
        <v>0</v>
      </c>
      <c r="G10" s="197">
        <v>0</v>
      </c>
    </row>
    <row r="11" spans="1:7" ht="14.25">
      <c r="A11" s="96">
        <v>5</v>
      </c>
      <c r="B11" s="36" t="s">
        <v>156</v>
      </c>
      <c r="C11" s="195">
        <v>0</v>
      </c>
      <c r="D11" s="196">
        <v>0</v>
      </c>
      <c r="E11" s="196">
        <v>0</v>
      </c>
      <c r="F11" s="196">
        <v>0</v>
      </c>
      <c r="G11" s="197">
        <v>0</v>
      </c>
    </row>
    <row r="12" spans="1:7" ht="14.25">
      <c r="A12" s="96">
        <v>6</v>
      </c>
      <c r="B12" s="17" t="s">
        <v>163</v>
      </c>
      <c r="C12" s="198">
        <f>SUM(C13:C16)</f>
        <v>47740.419318533328</v>
      </c>
      <c r="D12" s="198">
        <f>SUM(D13:D16)</f>
        <v>0</v>
      </c>
      <c r="E12" s="198">
        <f>SUM(E13:E16)</f>
        <v>0</v>
      </c>
      <c r="F12" s="198">
        <f>SUM(F13:F16)</f>
        <v>0</v>
      </c>
      <c r="G12" s="198">
        <f>SUM(G13:G16)</f>
        <v>31466.666666666661</v>
      </c>
    </row>
    <row r="13" spans="1:7" ht="14.25">
      <c r="A13" s="96">
        <v>7</v>
      </c>
      <c r="B13" s="36" t="s">
        <v>23</v>
      </c>
      <c r="C13" s="195">
        <v>47740.419318533328</v>
      </c>
      <c r="D13" s="196">
        <v>0</v>
      </c>
      <c r="E13" s="196">
        <v>0</v>
      </c>
      <c r="F13" s="196">
        <v>0</v>
      </c>
      <c r="G13" s="197">
        <v>31466.666666666661</v>
      </c>
    </row>
    <row r="14" spans="1:7" ht="14.25">
      <c r="A14" s="96">
        <v>8</v>
      </c>
      <c r="B14" s="36" t="s">
        <v>24</v>
      </c>
      <c r="C14" s="196">
        <v>0</v>
      </c>
      <c r="D14" s="196">
        <v>0</v>
      </c>
      <c r="E14" s="196">
        <v>0</v>
      </c>
      <c r="F14" s="196">
        <v>0</v>
      </c>
      <c r="G14" s="196">
        <v>0</v>
      </c>
    </row>
    <row r="15" spans="1:7" ht="14.25">
      <c r="A15" s="96">
        <v>9</v>
      </c>
      <c r="B15" s="37" t="s">
        <v>155</v>
      </c>
      <c r="C15" s="196">
        <v>0</v>
      </c>
      <c r="D15" s="196">
        <v>0</v>
      </c>
      <c r="E15" s="196">
        <v>0</v>
      </c>
      <c r="F15" s="196">
        <v>0</v>
      </c>
      <c r="G15" s="196">
        <v>0</v>
      </c>
    </row>
    <row r="16" spans="1:7" ht="14.25">
      <c r="A16" s="96">
        <v>10</v>
      </c>
      <c r="B16" s="36" t="s">
        <v>156</v>
      </c>
      <c r="C16" s="196">
        <v>0</v>
      </c>
      <c r="D16" s="196">
        <v>0</v>
      </c>
      <c r="E16" s="196">
        <v>0</v>
      </c>
      <c r="F16" s="196">
        <v>0</v>
      </c>
      <c r="G16" s="196">
        <v>0</v>
      </c>
    </row>
    <row r="17" spans="1:7" ht="14.25">
      <c r="A17" s="96">
        <v>11</v>
      </c>
      <c r="B17" s="17" t="s">
        <v>113</v>
      </c>
      <c r="C17" s="198">
        <f>SUM(C18:C21)</f>
        <v>232448.87999999998</v>
      </c>
      <c r="D17" s="198">
        <f>SUM(D18:D21)</f>
        <v>232448.87999999998</v>
      </c>
      <c r="E17" s="198">
        <f>SUM(E18:E21)</f>
        <v>0</v>
      </c>
      <c r="F17" s="198">
        <f>SUM(F18:F21)</f>
        <v>0</v>
      </c>
      <c r="G17" s="198">
        <f>SUM(G18:G21)</f>
        <v>509363.0058333333</v>
      </c>
    </row>
    <row r="18" spans="1:7" ht="14.25">
      <c r="A18" s="96">
        <v>12</v>
      </c>
      <c r="B18" s="36" t="s">
        <v>23</v>
      </c>
      <c r="C18" s="195">
        <v>232448.87999999998</v>
      </c>
      <c r="D18" s="196">
        <v>232448.87999999998</v>
      </c>
      <c r="E18" s="196">
        <v>0</v>
      </c>
      <c r="F18" s="196">
        <v>0</v>
      </c>
      <c r="G18" s="197">
        <v>509363.0058333333</v>
      </c>
    </row>
    <row r="19" spans="1:7" ht="14.25">
      <c r="A19" s="96">
        <v>13</v>
      </c>
      <c r="B19" s="36" t="s">
        <v>24</v>
      </c>
      <c r="C19" s="195">
        <v>0</v>
      </c>
      <c r="D19" s="196">
        <v>0</v>
      </c>
      <c r="E19" s="196">
        <v>0</v>
      </c>
      <c r="F19" s="196">
        <v>0</v>
      </c>
      <c r="G19" s="196">
        <v>0</v>
      </c>
    </row>
    <row r="20" spans="1:7" ht="14.25">
      <c r="A20" s="96">
        <v>14</v>
      </c>
      <c r="B20" s="37" t="s">
        <v>155</v>
      </c>
      <c r="C20" s="195">
        <v>0</v>
      </c>
      <c r="D20" s="196">
        <v>0</v>
      </c>
      <c r="E20" s="196">
        <v>0</v>
      </c>
      <c r="F20" s="196">
        <v>0</v>
      </c>
      <c r="G20" s="196">
        <v>0</v>
      </c>
    </row>
    <row r="21" spans="1:7" ht="14.25">
      <c r="A21" s="96">
        <v>15</v>
      </c>
      <c r="B21" s="36" t="s">
        <v>156</v>
      </c>
      <c r="C21" s="195">
        <v>0</v>
      </c>
      <c r="D21" s="196">
        <v>0</v>
      </c>
      <c r="E21" s="196">
        <v>0</v>
      </c>
      <c r="F21" s="196">
        <v>0</v>
      </c>
      <c r="G21" s="196">
        <v>0</v>
      </c>
    </row>
    <row r="22" spans="1:7" ht="15" thickBot="1">
      <c r="A22" s="96">
        <v>16</v>
      </c>
      <c r="B22" s="57" t="s">
        <v>10</v>
      </c>
      <c r="C22" s="199">
        <f>C7+C12+C17</f>
        <v>605896.14931853325</v>
      </c>
      <c r="D22" s="199">
        <f t="shared" ref="D22:G22" si="1">D7+D12+D17</f>
        <v>387467.73</v>
      </c>
      <c r="E22" s="199">
        <f t="shared" si="1"/>
        <v>0</v>
      </c>
      <c r="F22" s="199">
        <f t="shared" si="1"/>
        <v>0</v>
      </c>
      <c r="G22" s="199">
        <f t="shared" si="1"/>
        <v>837160.67249999999</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56</v>
      </c>
      <c r="B1" s="3" t="s">
        <v>212</v>
      </c>
    </row>
    <row r="2" spans="1:15">
      <c r="A2" s="3" t="s">
        <v>57</v>
      </c>
      <c r="B2" s="214">
        <v>43465</v>
      </c>
    </row>
    <row r="4" spans="1:15" ht="13.5" thickBot="1">
      <c r="A4" s="136" t="s">
        <v>180</v>
      </c>
      <c r="B4" s="54" t="s">
        <v>196</v>
      </c>
    </row>
    <row r="5" spans="1:15">
      <c r="A5" s="56"/>
      <c r="B5" s="58"/>
      <c r="C5" s="42" t="s">
        <v>0</v>
      </c>
      <c r="D5" s="42" t="s">
        <v>1</v>
      </c>
      <c r="E5" s="42" t="s">
        <v>2</v>
      </c>
      <c r="F5" s="42" t="s">
        <v>3</v>
      </c>
      <c r="G5" s="42" t="s">
        <v>4</v>
      </c>
      <c r="H5" s="42" t="s">
        <v>8</v>
      </c>
      <c r="I5" s="42" t="s">
        <v>99</v>
      </c>
      <c r="J5" s="42" t="s">
        <v>100</v>
      </c>
      <c r="K5" s="42" t="s">
        <v>101</v>
      </c>
      <c r="L5" s="42" t="s">
        <v>102</v>
      </c>
      <c r="M5" s="42" t="s">
        <v>103</v>
      </c>
      <c r="N5" s="42" t="s">
        <v>104</v>
      </c>
      <c r="O5" s="43" t="s">
        <v>107</v>
      </c>
    </row>
    <row r="6" spans="1:15">
      <c r="A6" s="22"/>
      <c r="B6" s="5"/>
      <c r="C6" s="272" t="s">
        <v>64</v>
      </c>
      <c r="D6" s="272"/>
      <c r="E6" s="272"/>
      <c r="F6" s="274" t="s">
        <v>65</v>
      </c>
      <c r="G6" s="274"/>
      <c r="H6" s="274"/>
      <c r="I6" s="274"/>
      <c r="J6" s="274"/>
      <c r="K6" s="274"/>
      <c r="L6" s="274"/>
      <c r="M6" s="274" t="s">
        <v>66</v>
      </c>
      <c r="N6" s="274"/>
      <c r="O6" s="273"/>
    </row>
    <row r="7" spans="1:15" ht="15" customHeight="1">
      <c r="A7" s="22"/>
      <c r="B7" s="5"/>
      <c r="C7" s="274" t="s">
        <v>67</v>
      </c>
      <c r="D7" s="274" t="s">
        <v>68</v>
      </c>
      <c r="E7" s="274" t="s">
        <v>105</v>
      </c>
      <c r="F7" s="274" t="s">
        <v>69</v>
      </c>
      <c r="G7" s="274"/>
      <c r="H7" s="274" t="s">
        <v>70</v>
      </c>
      <c r="I7" s="274" t="s">
        <v>71</v>
      </c>
      <c r="J7" s="274"/>
      <c r="K7" s="275" t="s">
        <v>11</v>
      </c>
      <c r="L7" s="275"/>
      <c r="M7" s="272" t="s">
        <v>106</v>
      </c>
      <c r="N7" s="272" t="s">
        <v>111</v>
      </c>
      <c r="O7" s="273" t="s">
        <v>112</v>
      </c>
    </row>
    <row r="8" spans="1:15" ht="38.25">
      <c r="A8" s="22"/>
      <c r="B8" s="5"/>
      <c r="C8" s="274"/>
      <c r="D8" s="274"/>
      <c r="E8" s="274"/>
      <c r="F8" s="167" t="s">
        <v>18</v>
      </c>
      <c r="G8" s="167" t="s">
        <v>72</v>
      </c>
      <c r="H8" s="274"/>
      <c r="I8" s="167" t="s">
        <v>109</v>
      </c>
      <c r="J8" s="167" t="s">
        <v>110</v>
      </c>
      <c r="K8" s="168" t="s">
        <v>73</v>
      </c>
      <c r="L8" s="168" t="s">
        <v>74</v>
      </c>
      <c r="M8" s="272"/>
      <c r="N8" s="272"/>
      <c r="O8" s="273"/>
    </row>
    <row r="9" spans="1:15">
      <c r="A9" s="60"/>
      <c r="B9" s="55" t="s">
        <v>16</v>
      </c>
      <c r="C9" s="170"/>
      <c r="D9" s="170"/>
      <c r="E9" s="170"/>
      <c r="F9" s="170"/>
      <c r="G9" s="170"/>
      <c r="H9" s="170"/>
      <c r="I9" s="170"/>
      <c r="J9" s="170"/>
      <c r="K9" s="170"/>
      <c r="L9" s="170"/>
      <c r="M9" s="170"/>
      <c r="N9" s="170"/>
      <c r="O9" s="171"/>
    </row>
    <row r="10" spans="1:15">
      <c r="A10" s="22">
        <v>1</v>
      </c>
      <c r="B10" s="53" t="s">
        <v>97</v>
      </c>
      <c r="C10" s="163">
        <f>SUM(C11:C17)</f>
        <v>0</v>
      </c>
      <c r="D10" s="163">
        <f>SUM(D11:D17)</f>
        <v>0</v>
      </c>
      <c r="E10" s="163">
        <f>SUM(E11:E17)</f>
        <v>0</v>
      </c>
      <c r="F10" s="164">
        <f t="shared" ref="F10:O10" si="0">SUM(F11:F17)</f>
        <v>0</v>
      </c>
      <c r="G10" s="164">
        <f t="shared" si="0"/>
        <v>0</v>
      </c>
      <c r="H10" s="163">
        <f t="shared" si="0"/>
        <v>0</v>
      </c>
      <c r="I10" s="163">
        <f t="shared" si="0"/>
        <v>0</v>
      </c>
      <c r="J10" s="163">
        <f t="shared" si="0"/>
        <v>0</v>
      </c>
      <c r="K10" s="163">
        <f t="shared" si="0"/>
        <v>0</v>
      </c>
      <c r="L10" s="163">
        <f t="shared" si="0"/>
        <v>0</v>
      </c>
      <c r="M10" s="164">
        <f>SUM(M11:M17)</f>
        <v>0</v>
      </c>
      <c r="N10" s="164">
        <f t="shared" si="0"/>
        <v>0</v>
      </c>
      <c r="O10" s="165">
        <f t="shared" si="0"/>
        <v>0</v>
      </c>
    </row>
    <row r="11" spans="1:15">
      <c r="A11" s="22">
        <v>1.1000000000000001</v>
      </c>
      <c r="B11" s="5"/>
      <c r="C11" s="146"/>
      <c r="D11" s="146"/>
      <c r="E11" s="163">
        <f>C11+D11</f>
        <v>0</v>
      </c>
      <c r="F11" s="146"/>
      <c r="G11" s="146"/>
      <c r="H11" s="146"/>
      <c r="I11" s="146"/>
      <c r="J11" s="146"/>
      <c r="K11" s="166"/>
      <c r="L11" s="166"/>
      <c r="M11" s="163">
        <f>C11+F11-H11-I11</f>
        <v>0</v>
      </c>
      <c r="N11" s="163">
        <f>D11+G11+H11-J11+K11-L11</f>
        <v>0</v>
      </c>
      <c r="O11" s="165">
        <f t="shared" ref="O11:O17" si="1">M11+N11</f>
        <v>0</v>
      </c>
    </row>
    <row r="12" spans="1:15">
      <c r="A12" s="22">
        <v>1.2</v>
      </c>
      <c r="B12" s="5"/>
      <c r="C12" s="146"/>
      <c r="D12" s="146"/>
      <c r="E12" s="163">
        <f t="shared" ref="E12:E17" si="2">C12+D12</f>
        <v>0</v>
      </c>
      <c r="F12" s="146"/>
      <c r="G12" s="146"/>
      <c r="H12" s="146"/>
      <c r="I12" s="146"/>
      <c r="J12" s="146"/>
      <c r="K12" s="166"/>
      <c r="L12" s="166"/>
      <c r="M12" s="163">
        <f t="shared" ref="M12:M15" si="3">C12+F12-H12-I12</f>
        <v>0</v>
      </c>
      <c r="N12" s="163">
        <f t="shared" ref="N12:N17" si="4">D12+G12+H12-J12+K12-L12</f>
        <v>0</v>
      </c>
      <c r="O12" s="165">
        <f t="shared" si="1"/>
        <v>0</v>
      </c>
    </row>
    <row r="13" spans="1:15">
      <c r="A13" s="22">
        <v>1.3</v>
      </c>
      <c r="B13" s="5"/>
      <c r="C13" s="146"/>
      <c r="D13" s="146"/>
      <c r="E13" s="163">
        <f t="shared" si="2"/>
        <v>0</v>
      </c>
      <c r="F13" s="146"/>
      <c r="G13" s="146"/>
      <c r="H13" s="146"/>
      <c r="I13" s="146"/>
      <c r="J13" s="146"/>
      <c r="K13" s="166"/>
      <c r="L13" s="166"/>
      <c r="M13" s="163">
        <f t="shared" si="3"/>
        <v>0</v>
      </c>
      <c r="N13" s="163">
        <f t="shared" si="4"/>
        <v>0</v>
      </c>
      <c r="O13" s="165">
        <f t="shared" si="1"/>
        <v>0</v>
      </c>
    </row>
    <row r="14" spans="1:15">
      <c r="A14" s="22">
        <v>1.4</v>
      </c>
      <c r="B14" s="5"/>
      <c r="C14" s="146"/>
      <c r="D14" s="146"/>
      <c r="E14" s="163">
        <f t="shared" si="2"/>
        <v>0</v>
      </c>
      <c r="F14" s="146"/>
      <c r="G14" s="146"/>
      <c r="H14" s="146"/>
      <c r="I14" s="146"/>
      <c r="J14" s="146"/>
      <c r="K14" s="166"/>
      <c r="L14" s="166"/>
      <c r="M14" s="163">
        <f t="shared" si="3"/>
        <v>0</v>
      </c>
      <c r="N14" s="163">
        <f t="shared" si="4"/>
        <v>0</v>
      </c>
      <c r="O14" s="165">
        <f t="shared" si="1"/>
        <v>0</v>
      </c>
    </row>
    <row r="15" spans="1:15">
      <c r="A15" s="22">
        <v>1.5</v>
      </c>
      <c r="B15" s="5"/>
      <c r="C15" s="146"/>
      <c r="D15" s="146"/>
      <c r="E15" s="163">
        <f t="shared" si="2"/>
        <v>0</v>
      </c>
      <c r="F15" s="146"/>
      <c r="G15" s="146"/>
      <c r="H15" s="146"/>
      <c r="I15" s="146"/>
      <c r="J15" s="146"/>
      <c r="K15" s="166"/>
      <c r="L15" s="166"/>
      <c r="M15" s="163">
        <f t="shared" si="3"/>
        <v>0</v>
      </c>
      <c r="N15" s="163">
        <f t="shared" si="4"/>
        <v>0</v>
      </c>
      <c r="O15" s="165">
        <f t="shared" si="1"/>
        <v>0</v>
      </c>
    </row>
    <row r="16" spans="1:15">
      <c r="A16" s="22">
        <v>1.6</v>
      </c>
      <c r="B16" s="5"/>
      <c r="C16" s="146"/>
      <c r="D16" s="146"/>
      <c r="E16" s="163">
        <f t="shared" si="2"/>
        <v>0</v>
      </c>
      <c r="F16" s="146"/>
      <c r="G16" s="146"/>
      <c r="H16" s="146"/>
      <c r="I16" s="146"/>
      <c r="J16" s="146"/>
      <c r="K16" s="166"/>
      <c r="L16" s="166"/>
      <c r="M16" s="163">
        <f>C16+F16-H16-I16</f>
        <v>0</v>
      </c>
      <c r="N16" s="163">
        <f t="shared" si="4"/>
        <v>0</v>
      </c>
      <c r="O16" s="165">
        <f t="shared" si="1"/>
        <v>0</v>
      </c>
    </row>
    <row r="17" spans="1:15">
      <c r="A17" s="22" t="s">
        <v>98</v>
      </c>
      <c r="B17" s="5"/>
      <c r="C17" s="146"/>
      <c r="D17" s="146"/>
      <c r="E17" s="163">
        <f t="shared" si="2"/>
        <v>0</v>
      </c>
      <c r="F17" s="146"/>
      <c r="G17" s="146"/>
      <c r="H17" s="146"/>
      <c r="I17" s="146"/>
      <c r="J17" s="146"/>
      <c r="K17" s="166"/>
      <c r="L17" s="166"/>
      <c r="M17" s="163">
        <f>C17+F17-H17-I17</f>
        <v>0</v>
      </c>
      <c r="N17" s="163">
        <f t="shared" si="4"/>
        <v>0</v>
      </c>
      <c r="O17" s="165">
        <f t="shared" si="1"/>
        <v>0</v>
      </c>
    </row>
    <row r="18" spans="1:15">
      <c r="A18" s="60"/>
      <c r="B18" s="8" t="s">
        <v>113</v>
      </c>
      <c r="C18" s="170"/>
      <c r="D18" s="170"/>
      <c r="E18" s="170"/>
      <c r="F18" s="170"/>
      <c r="G18" s="170"/>
      <c r="H18" s="170"/>
      <c r="I18" s="170"/>
      <c r="J18" s="170"/>
      <c r="K18" s="170"/>
      <c r="L18" s="170"/>
      <c r="M18" s="170"/>
      <c r="N18" s="170"/>
      <c r="O18" s="171"/>
    </row>
    <row r="19" spans="1:15" ht="11.25" customHeight="1" thickBot="1">
      <c r="A19" s="62">
        <v>2</v>
      </c>
      <c r="B19" s="172" t="s">
        <v>97</v>
      </c>
      <c r="C19" s="173"/>
      <c r="D19" s="173"/>
      <c r="E19" s="173"/>
      <c r="F19" s="173"/>
      <c r="G19" s="173"/>
      <c r="H19" s="173"/>
      <c r="I19" s="173"/>
      <c r="J19" s="173"/>
      <c r="K19" s="173"/>
      <c r="L19" s="173"/>
      <c r="M19" s="173">
        <f>C19+F19-H19-I19</f>
        <v>0</v>
      </c>
      <c r="N19" s="173">
        <f t="shared" ref="N19" si="5">D19+G19+H19-J19+K19-L19</f>
        <v>0</v>
      </c>
      <c r="O19" s="174">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mniv0WjS8iJSBRDaFpRSsGQgnychJhulo1g5gE7OVz0=</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WwYogotNdcHWxuWDIE0BpZFo5CHhPyBJ2qrLvTtRArU=</DigestValue>
    </Reference>
  </SignedInfo>
  <SignatureValue>s3c/K7A+sLPoOV+dxfMmSLPiCWxLSG6P8v3rlnoXhl63qU0V3uzFkxlAwl47upqtfmtAzKIaEAGq
OGeGjyhGbD3ip6hwdS1VB63eWWlJh1JcHKh4RUuWjavrvIQIY2X1iT5XakRPOYJegbTW7wkIpATN
PXm+gsM1HtBuHjeYVp9RFC3N8OpriI9rgsmHmOcWby7Vqu4eucHQmN7210E21SfpIX7stJmqHeBS
J6GiZuwqnn4Y1WHMF3Ym91BooNcJWan4onMJE4ECM9obKHThlxpA92/6yhDptz58Vs0GN3T43FV3
TIXfNOtXt4ha4GHcIUJpTRZH5D/UvGcpssDXUA==</SignatureValue>
  <KeyInfo>
    <X509Data>
      <X509Certificate>MIIGRDCCBSygAwIBAgIKehP+yQACAAEnvDANBgkqhkiG9w0BAQsFADBKMRIwEAYKCZImiZPyLGQBGRYCZ2UxEzARBgoJkiaJk/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jbkR6s7BxZn5oIYHIJneZUVnd5VmfI7i/+DBIY0PYwUS7Ky1Jm7lzogJBKOWL1x4GIGlUo4N1690wiI0ysMmH6D96gCApbtmB15mCKgvRM9hwYNbKK9eJbLgWUc142NYyOXYLbHDWNl0wtG07BBHptlQRuehjA5p1cppfZ5KHgaESKhWbyaOIzsyBoErg+NxUSBHJ2tYguV9z/BdlMUTqKmuzd00GQqJvDq6kGv7QJ2uQa6/u4vsaeUm5IQIDAQABo4IDMjCCAy4wPAYJKwYBBAGCNxUHBC8wLQYlKwYBBAGCNxUI5rJgg431RIaBmQmDuKFKg76EcQSDxJEzhIOIXQIBZAIBIzAdBgNVHSUEFjAUBggrBgEFBQcDAgYIKwYBBQUHAwQwCwYDVR0PBAQDAgeAMCcGCSsGAQQBgjcVCgQaMBgwCgYIKwYBBQUHAwIwCgYIKwYBBQUHAwQwHQYDVR0OBBYEFCxlBr+teIz+YQ3n+22iCAs/8c2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gk2h3kVUt3pnf89b0i6KbSvuW/CUsxV1Uie6bcxY1Hr1TIYRpJ72EHfkvOcQ2SArKSUhq4BmLK25wWBrnVkOR23MMTMm/UEsFyardsf2cKrs5BMNSSAhoodX+jn66yQYhDmObsLdkb1BAFszgTMkOfUBbThBYbWeo4LgOHJqzwMtDluyQJIiZKdxWZRLxsIkCv6Il7xG6cRV8y2RaZ66e9Utdv2qmmoDqPK6qPmJV9em+REXEGgIVg/4jeo1fAF7RDocOzmVMIeuTAbecR31tP3CqpeB1FGVyMe2L0/b2ByfQm8ze0ZTfqlwsqtlHpNCoBcQ7MwUHtpyOfZGRKGC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M3mxWMwZcAKMQ+ebYxoAG6nzk3oENdUc115P2+nC0RI=</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ApkUJaw6g2PHXrvQ2gn8SXIqLpjGEp1JJgyiEC1aNUc=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Ze6p7pqfLL3IpA5LdUhxTyMwapIr/j/f7/yGkmEkiFA=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Xki/BmM4Jx8ezRJmE/PIbbeK7qcDz+D+9SGU9NA04c8=</DigestValue>
      </Reference>
      <Reference URI="/xl/styles.xml?ContentType=application/vnd.openxmlformats-officedocument.spreadsheetml.styles+xml">
        <DigestMethod Algorithm="http://www.w3.org/2001/04/xmlenc#sha256"/>
        <DigestValue>MnmhOAs8MiS+V7mT3YR/lFHhVM7TEPZxkWYh6wFgiuE=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B3N4s/0nld9G4ChJEsoUnTiBwgpZ8O+Io76ilTnEuWs=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33ZKMDr+sujkupDHLn0VNSG/5Ks/I1DxFe9m2jcW5hY=</DigestValue>
      </Reference>
      <Reference URI="/xl/worksheets/sheet10.xml?ContentType=application/vnd.openxmlformats-officedocument.spreadsheetml.worksheet+xml">
        <DigestMethod Algorithm="http://www.w3.org/2001/04/xmlenc#sha256"/>
        <DigestValue>/YnaPtCusFVeJG7q//gQtV28N5/9J2e+eHkQp4qMnF4=</DigestValue>
      </Reference>
      <Reference URI="/xl/worksheets/sheet2.xml?ContentType=application/vnd.openxmlformats-officedocument.spreadsheetml.worksheet+xml">
        <DigestMethod Algorithm="http://www.w3.org/2001/04/xmlenc#sha256"/>
        <DigestValue>LjthAXp3hDe/3Hj9m53bL5UIwVlmOrRdWY70SrEgp6A=</DigestValue>
      </Reference>
      <Reference URI="/xl/worksheets/sheet3.xml?ContentType=application/vnd.openxmlformats-officedocument.spreadsheetml.worksheet+xml">
        <DigestMethod Algorithm="http://www.w3.org/2001/04/xmlenc#sha256"/>
        <DigestValue>w52XY8E9JGWWjxSe11d9nUhMiVp1FMI2aYF2fir98Ms=</DigestValue>
      </Reference>
      <Reference URI="/xl/worksheets/sheet4.xml?ContentType=application/vnd.openxmlformats-officedocument.spreadsheetml.worksheet+xml">
        <DigestMethod Algorithm="http://www.w3.org/2001/04/xmlenc#sha256"/>
        <DigestValue>+s2GfBNqngX6MarTtTVFhcNqAKXIwaf9vRxYuNCEyWU=</DigestValue>
      </Reference>
      <Reference URI="/xl/worksheets/sheet5.xml?ContentType=application/vnd.openxmlformats-officedocument.spreadsheetml.worksheet+xml">
        <DigestMethod Algorithm="http://www.w3.org/2001/04/xmlenc#sha256"/>
        <DigestValue>4a2rJMOE5HBCFfePePX9k3N8PGMliEYS44o0RkUmAeg=</DigestValue>
      </Reference>
      <Reference URI="/xl/worksheets/sheet6.xml?ContentType=application/vnd.openxmlformats-officedocument.spreadsheetml.worksheet+xml">
        <DigestMethod Algorithm="http://www.w3.org/2001/04/xmlenc#sha256"/>
        <DigestValue>aeXT2br9h4+ipONjSXcgI499ujOBDfstY0xhfGn9WxA=</DigestValue>
      </Reference>
      <Reference URI="/xl/worksheets/sheet7.xml?ContentType=application/vnd.openxmlformats-officedocument.spreadsheetml.worksheet+xml">
        <DigestMethod Algorithm="http://www.w3.org/2001/04/xmlenc#sha256"/>
        <DigestValue>EeCs0q2uu4RX7fzYxGAh2xb2ZuUuwLdLWPv53i93Czk=</DigestValue>
      </Reference>
      <Reference URI="/xl/worksheets/sheet8.xml?ContentType=application/vnd.openxmlformats-officedocument.spreadsheetml.worksheet+xml">
        <DigestMethod Algorithm="http://www.w3.org/2001/04/xmlenc#sha256"/>
        <DigestValue>HZ/oOIGYyFKgo56P4TJ1c4+frSzVIrVoT3p6N9s+0TA=</DigestValue>
      </Reference>
      <Reference URI="/xl/worksheets/sheet9.xml?ContentType=application/vnd.openxmlformats-officedocument.spreadsheetml.worksheet+xml">
        <DigestMethod Algorithm="http://www.w3.org/2001/04/xmlenc#sha256"/>
        <DigestValue>Mp4DEA5wDBkORaSCLzxC5AJd0aSGQL7Z2iDksfFDbZE=</DigestValue>
      </Reference>
    </Manifest>
    <SignatureProperties>
      <SignatureProperty Id="idSignatureTime" Target="#idPackageSignature">
        <mdssi:SignatureTime xmlns:mdssi="http://schemas.openxmlformats.org/package/2006/digital-signature">
          <mdssi:Format>YYYY-MM-DDThh:mm:ssTZD</mdssi:Format>
          <mdssi:Value>2019-05-14T08:49:36Z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2019-05-14T08:49:36Z</xd:SigningTime>
          <xd:SigningCertificate>
            <xd:Cert>
              <xd:CertDigest>
                <DigestMethod Algorithm="http://www.w3.org/2001/04/xmlenc#sha256"/>
                <DigestValue>w7HPfsvJciXP95fidVu+HAzZ058O2MlfhCN7zmA5Cn0=</DigestValue>
              </xd:CertDigest>
              <xd:IssuerSerial>
                <X509IssuerName>CN=NBG Class 2 INT Sub CA, DC=nbg, DC=ge</X509IssuerName>
                <X509SerialNumber>576497558252861740099516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dBE7rG17QTGkYNnudSqUH7CNDAQ1xEbknTo76VMTtNw=</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l0i32MuBt2Y+NgaD/BAi2YC18368Q9FDBygb2Pqdms0=</DigestValue>
    </Reference>
  </SignedInfo>
  <SignatureValue>O+kU2UnGcKw+MlN8armT4i4DRNL3sjHS59D32EghrNC9nOExOTD97GH1BK+NbBQx/KPhFpfW3Oa+
fKcvnYkI3V1MkkGekPo/iLnLRUh6d7XwqzRjjrlnIk3AWsX+TAFrANgAbZNbWS6iJ+e2CA+TPwDh
v2ppJQLbopOmCNy8FHMZNbcsRkzOva7HdkpFZKKSGHs/RMP4IuwwuDLJs6O9IMI3BY1Zd3syjcGX
diGAWJDZ76olyhvsNq6Y1v4yiSGqlE7DNbvlukKjgoSWe7sGsX3x/JVli/BxMpAfGH+355cO7nZh
6UYU9w7fRZtsPPPc95zMqWeyz/Y3dkhd472x/Q==</SignatureValue>
  <KeyInfo>
    <X509Data>
      <X509Certificate>MIIGPjCCBSagAwIBAgIKSlkfjgACAAAg+zANBgkqhkiG9w0BAQsFADBKMRIwEAYKCZImiZPyLGQBGRYCZ2UxEzARBgoJkiaJk/IsZAEZFgNuYmcxHzAdBgNVBAMTFk5CRyBDbGFzcyAyIElOVCBTdWIgQ0EwHhcNMTcwNjA2MTExODI1WhcNMTkwNjA2MTExODI1WjA8MRcwFQYDVQQKEw5KU0MgQ3JlZG8gQmFuazEhMB8GA1UEAxMYQkNEIC0gRXJla2xlIFphdGlhc2h2aWxpMIIBIjANBgkqhkiG9w0BAQEFAAOCAQ8AMIIBCgKCAQEA2NHWT7y/GeGPa7dD4tYNsKsojpMYOE8NZ5Out3bky/4gTh+WpGJ+BEUdtbxbfnzc4swzChJ0OKnDdUWhb4vYl6wzphwpPOBzT9FWArKkiPdJjV5trPy+ZeqzuQ8hg/JqwudTKRdcv4jnROrCaFx5cg2TMFDv0k32IBIbaJxN9Dl9nseyilC4aGwKPd308hgqH2vXCWhs1yDhQmxabw3pXulhSNrJtzXVCfZ8KLDbEF7QNoGDQUxWCVDVNo/KbxcTv9rVNLKT+RN76DqCVYEch5xe+R+6wbgBzmGVAxZKbiqNsc7NkDN7eaR5R3p9dVGk4DeRjas/JinI3h+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Y7ULXDGhS5UljRomMUQNpPUnSXeZkbOpkk+CjJuPmtA5QZ7n1ap6VFdLCDGbHVRYXdkhen8odaa/TuRz2NcpBN19ct+J6Cdpho6qfHgsqpzMbW3aIctUNUtUnn0lVrX2240NyePReep4/zaqRM7JOjm3yaXWkZzt++5QrKKGAU0BZxIug7KX38BxZ52bQ2AU7bFtDM0Ut8d/8CMs8c07m6fnPpa/Lu6faM9tHUTCkqO3R5YuYkqX0gi3+Y7nmUSL0L2YarBd/SXS8YsXaxe6Far0WasQVCD9f+nouZ3cugktgmfjobR8rxjNtjOprrXk+ExeZaPxTbJOoY2f0TU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M3mxWMwZcAKMQ+ebYxoAG6nzk3oENdUc115P2+nC0RI=</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ApkUJaw6g2PHXrvQ2gn8SXIqLpjGEp1JJgyiEC1aNUc=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Ze6p7pqfLL3IpA5LdUhxTyMwapIr/j/f7/yGkmEkiFA=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Xki/BmM4Jx8ezRJmE/PIbbeK7qcDz+D+9SGU9NA04c8=</DigestValue>
      </Reference>
      <Reference URI="/xl/styles.xml?ContentType=application/vnd.openxmlformats-officedocument.spreadsheetml.styles+xml">
        <DigestMethod Algorithm="http://www.w3.org/2001/04/xmlenc#sha256"/>
        <DigestValue>MnmhOAs8MiS+V7mT3YR/lFHhVM7TEPZxkWYh6wFgiuE=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B3N4s/0nld9G4ChJEsoUnTiBwgpZ8O+Io76ilTnEuWs=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33ZKMDr+sujkupDHLn0VNSG/5Ks/I1DxFe9m2jcW5hY=</DigestValue>
      </Reference>
      <Reference URI="/xl/worksheets/sheet10.xml?ContentType=application/vnd.openxmlformats-officedocument.spreadsheetml.worksheet+xml">
        <DigestMethod Algorithm="http://www.w3.org/2001/04/xmlenc#sha256"/>
        <DigestValue>/YnaPtCusFVeJG7q//gQtV28N5/9J2e+eHkQp4qMnF4=</DigestValue>
      </Reference>
      <Reference URI="/xl/worksheets/sheet2.xml?ContentType=application/vnd.openxmlformats-officedocument.spreadsheetml.worksheet+xml">
        <DigestMethod Algorithm="http://www.w3.org/2001/04/xmlenc#sha256"/>
        <DigestValue>LjthAXp3hDe/3Hj9m53bL5UIwVlmOrRdWY70SrEgp6A=</DigestValue>
      </Reference>
      <Reference URI="/xl/worksheets/sheet3.xml?ContentType=application/vnd.openxmlformats-officedocument.spreadsheetml.worksheet+xml">
        <DigestMethod Algorithm="http://www.w3.org/2001/04/xmlenc#sha256"/>
        <DigestValue>w52XY8E9JGWWjxSe11d9nUhMiVp1FMI2aYF2fir98Ms=</DigestValue>
      </Reference>
      <Reference URI="/xl/worksheets/sheet4.xml?ContentType=application/vnd.openxmlformats-officedocument.spreadsheetml.worksheet+xml">
        <DigestMethod Algorithm="http://www.w3.org/2001/04/xmlenc#sha256"/>
        <DigestValue>+s2GfBNqngX6MarTtTVFhcNqAKXIwaf9vRxYuNCEyWU=</DigestValue>
      </Reference>
      <Reference URI="/xl/worksheets/sheet5.xml?ContentType=application/vnd.openxmlformats-officedocument.spreadsheetml.worksheet+xml">
        <DigestMethod Algorithm="http://www.w3.org/2001/04/xmlenc#sha256"/>
        <DigestValue>4a2rJMOE5HBCFfePePX9k3N8PGMliEYS44o0RkUmAeg=</DigestValue>
      </Reference>
      <Reference URI="/xl/worksheets/sheet6.xml?ContentType=application/vnd.openxmlformats-officedocument.spreadsheetml.worksheet+xml">
        <DigestMethod Algorithm="http://www.w3.org/2001/04/xmlenc#sha256"/>
        <DigestValue>aeXT2br9h4+ipONjSXcgI499ujOBDfstY0xhfGn9WxA=</DigestValue>
      </Reference>
      <Reference URI="/xl/worksheets/sheet7.xml?ContentType=application/vnd.openxmlformats-officedocument.spreadsheetml.worksheet+xml">
        <DigestMethod Algorithm="http://www.w3.org/2001/04/xmlenc#sha256"/>
        <DigestValue>EeCs0q2uu4RX7fzYxGAh2xb2ZuUuwLdLWPv53i93Czk=</DigestValue>
      </Reference>
      <Reference URI="/xl/worksheets/sheet8.xml?ContentType=application/vnd.openxmlformats-officedocument.spreadsheetml.worksheet+xml">
        <DigestMethod Algorithm="http://www.w3.org/2001/04/xmlenc#sha256"/>
        <DigestValue>HZ/oOIGYyFKgo56P4TJ1c4+frSzVIrVoT3p6N9s+0TA=</DigestValue>
      </Reference>
      <Reference URI="/xl/worksheets/sheet9.xml?ContentType=application/vnd.openxmlformats-officedocument.spreadsheetml.worksheet+xml">
        <DigestMethod Algorithm="http://www.w3.org/2001/04/xmlenc#sha256"/>
        <DigestValue>Mp4DEA5wDBkORaSCLzxC5AJd0aSGQL7Z2iDksfFDbZE=</DigestValue>
      </Reference>
    </Manifest>
    <SignatureProperties>
      <SignatureProperty Id="idSignatureTime" Target="#idPackageSignature">
        <mdssi:SignatureTime xmlns:mdssi="http://schemas.openxmlformats.org/package/2006/digital-signature">
          <mdssi:Format>YYYY-MM-DDThh:mm:ssTZD</mdssi:Format>
          <mdssi:Value>2019-05-14T09:59:10Z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2019-05-14T09:59:10Z</xd:SigningTime>
          <xd:SigningCertificate>
            <xd:Cert>
              <xd:CertDigest>
                <DigestMethod Algorithm="http://www.w3.org/2001/04/xmlenc#sha256"/>
                <DigestValue>a3+rmecBE94VZNjLAPx/mk4G2GkFMzFCThVIF71rv7g=</DigestValue>
              </xd:CertDigest>
              <xd:IssuerSerial>
                <X509IssuerName>CN=NBG Class 2 INT Sub CA, DC=nbg, DC=ge</X509IssuerName>
                <X509SerialNumber>351099153709784354529531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2019-05-14T08:49:14Z</dcterms:modified>
</cp:coreProperties>
</file>