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tabRatio="82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49"/>
  <c r="B1" i="49"/>
  <c r="D8" i="48"/>
  <c r="B2" i="48"/>
  <c r="B1" i="48"/>
  <c r="B2" i="50"/>
  <c r="B1" i="50"/>
  <c r="E10" i="40"/>
  <c r="D10" i="40"/>
  <c r="C10" i="40"/>
  <c r="E6" i="40"/>
  <c r="D6" i="40"/>
  <c r="C6" i="40"/>
  <c r="C8" i="40"/>
  <c r="B2" i="40"/>
  <c r="B1" i="40"/>
  <c r="C5" i="39"/>
  <c r="D5" i="39" s="1"/>
  <c r="E5" i="39" s="1"/>
  <c r="B2" i="39"/>
  <c r="B1" i="39"/>
  <c r="B2" i="68" l="1"/>
  <c r="B1" i="68"/>
  <c r="C16" i="67" l="1"/>
  <c r="D16" i="67"/>
  <c r="D7" i="48" l="1"/>
  <c r="M11" i="63"/>
  <c r="M10" i="63"/>
  <c r="E11" i="63"/>
  <c r="E10" i="63"/>
  <c r="F10" i="40" l="1"/>
  <c r="G10" i="40" s="1"/>
  <c r="O19" i="63" l="1"/>
  <c r="N19" i="63"/>
  <c r="M19" i="63"/>
  <c r="M17" i="63"/>
  <c r="C7" i="50" l="1"/>
  <c r="C15" i="49" l="1"/>
  <c r="F15" i="48"/>
  <c r="E15" i="48"/>
  <c r="D15" i="48"/>
  <c r="D7" i="50" l="1"/>
  <c r="E7" i="50"/>
  <c r="F7" i="50"/>
  <c r="G7" i="50"/>
  <c r="C17" i="50"/>
  <c r="D9" i="49"/>
  <c r="D15" i="49"/>
  <c r="E7" i="48"/>
  <c r="E22" i="48" s="1"/>
  <c r="E15" i="49" l="1"/>
  <c r="E9" i="49"/>
  <c r="C9" i="49"/>
  <c r="F7" i="48" l="1"/>
  <c r="D22" i="48"/>
  <c r="D34" i="67" l="1"/>
  <c r="C26" i="67"/>
  <c r="D26"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34" i="67" l="1"/>
</calcChain>
</file>

<file path=xl/sharedStrings.xml><?xml version="1.0" encoding="utf-8"?>
<sst xmlns="http://schemas.openxmlformats.org/spreadsheetml/2006/main" count="265" uniqueCount="178">
  <si>
    <t>a</t>
  </si>
  <si>
    <t>b</t>
  </si>
  <si>
    <t>c</t>
  </si>
  <si>
    <t>d</t>
  </si>
  <si>
    <t>e</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</si>
  <si>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</si>
  <si>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</si>
  <si>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</si>
  <si>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</si>
  <si>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</si>
  <si>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</si>
  <si>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</si>
  <si>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</si>
  <si>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</si>
  <si>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</si>
  <si>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</si>
  <si>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</si>
  <si>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</si>
  <si>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</si>
  <si>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</si>
  <si>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</si>
  <si>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</si>
  <si>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</si>
  <si>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</si>
  <si>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</si>
  <si>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</si>
  <si>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</si>
  <si>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</si>
  <si>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</si>
  <si>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</si>
  <si>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</si>
  <si>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</si>
  <si>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</si>
  <si>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</si>
  <si>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</si>
  <si>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</si>
  <si>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</si>
  <si>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</si>
  <si>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</si>
  <si>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</si>
  <si>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</si>
  <si>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XXX</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</si>
  <si>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</si>
  <si>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</si>
  <si>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</si>
  <si>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</si>
  <si>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</si>
  <si>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</si>
  <si>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</si>
  <si>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</si>
  <si>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</si>
  <si>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</si>
  <si>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</si>
  <si>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</si>
  <si>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</si>
  <si>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</si>
  <si>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</si>
  <si>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</si>
  <si>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</si>
  <si>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</si>
  <si>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</si>
  <si>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</si>
  <si>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</si>
  <si>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</si>
  <si>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</si>
  <si>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</si>
  <si>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</si>
  <si>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</si>
  <si>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</si>
  <si>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</si>
  <si>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</si>
  <si>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</si>
  <si>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</si>
  <si>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</si>
  <si>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</si>
  <si>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</si>
  <si>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</si>
  <si>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</si>
  <si>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</si>
  <si>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</si>
  <si>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</si>
  <si>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</si>
  <si>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</si>
  <si>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</si>
  <si>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</si>
  <si>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</si>
  <si>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</si>
  <si>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</si>
  <si>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</si>
  <si>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</si>
  <si>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</si>
  <si>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</si>
  <si>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</si>
  <si>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</si>
  <si>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</si>
  <si>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</si>
  <si>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</si>
  <si>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</si>
  <si>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</si>
  <si>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</si>
  <si>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</si>
  <si>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</si>
  <si>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</si>
  <si>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</si>
  <si>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</si>
  <si>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</si>
  <si>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</si>
  <si>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</si>
  <si>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</si>
  <si>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</si>
  <si>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</si>
  <si>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</si>
  <si>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</si>
  <si>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</si>
  <si>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</si>
  <si>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</si>
  <si>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</si>
  <si>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</si>
  <si>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</si>
  <si>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</si>
  <si>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</si>
  <si>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</si>
  <si>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</si>
  <si>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</si>
  <si>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</si>
  <si>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</si>
  <si>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</si>
  <si>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</si>
  <si>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</si>
  <si>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</si>
  <si>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</si>
  <si>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</si>
  <si>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</si>
  <si>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</si>
  <si>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</si>
  <si>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</si>
  <si>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</si>
  <si>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</si>
  <si>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</si>
  <si>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</si>
  <si>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</si>
  <si>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</si>
  <si>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</si>
  <si>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</si>
  <si>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</si>
  <si>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</si>
  <si>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</si>
  <si>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</si>
  <si>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</si>
  <si>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</si>
  <si>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</si>
  <si>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</si>
  <si>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</si>
  <si>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</si>
  <si>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</si>
  <si>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</si>
  <si>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</si>
  <si>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</si>
  <si>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</si>
  <si>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</si>
  <si>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</si>
  <si>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</si>
  <si>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</si>
  <si>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</si>
  <si>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</si>
  <si>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</si>
  <si>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საინვესტიციო ფასიანი ქაღალდები</t>
  </si>
  <si>
    <t>ძირითადი საშუალებები, არამატერიალური აქტივები და
აქტივის გამოყენების უფლება</t>
  </si>
  <si>
    <t>სხვა აქტივები</t>
  </si>
  <si>
    <t>ვალდებულებები ბანკების წინაშე</t>
  </si>
  <si>
    <t>ვალდებულებები მომხმარებლების წინაშე</t>
  </si>
  <si>
    <t>სხვა ნასესხები სახსრები და სუბორდინირებული ვალი</t>
  </si>
  <si>
    <t>გადავადებული საგადასახადო ვალდებულებები</t>
  </si>
  <si>
    <t>სხვა ვალდებულებები</t>
  </si>
  <si>
    <t>სააქციო კაპიტალი</t>
  </si>
  <si>
    <t>რეალური ღირებულების რეზერვი საინვესტიციო
ფასიან ქაღალდებზე</t>
  </si>
  <si>
    <t>გაუნაწილებელი მოგება</t>
  </si>
  <si>
    <r>
      <t>სხვა მატერიალური რისკის ამღები</t>
    </r>
    <r>
      <rPr>
        <b/>
        <sz val="10"/>
        <color rgb="FFFF0000"/>
        <rFont val="Segoe UI"/>
        <family val="2"/>
        <charset val="162"/>
      </rPr>
      <t xml:space="preserve"> </t>
    </r>
    <r>
      <rPr>
        <b/>
        <sz val="10"/>
        <color theme="1"/>
        <rFont val="Segoe UI"/>
        <family val="2"/>
        <charset val="162"/>
      </rPr>
      <t xml:space="preserve">პირები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</si>
</sst>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b/>
      <sz val="10"/>
      <name val="Sylfaen"/>
      <family val="1"/>
    </font>
    <font>
      <sz val="10"/>
      <color theme="1"/>
      <name val="Calibri"/>
      <family val="2"/>
      <charset val="162"/>
      <scheme val="minor"/>
    </font>
    <font>
      <b/>
      <sz val="10"/>
      <color theme="1"/>
      <name val="Arial"/>
      <family val="2"/>
      <charset val="162"/>
    </font>
    <font>
      <sz val="10"/>
      <color theme="1"/>
      <name val="Arial"/>
      <family val="2"/>
    </font>
    <font>
      <b/>
      <sz val="10"/>
      <color theme="1"/>
      <name val="Calibri"/>
      <family val="2"/>
      <charset val="162"/>
      <scheme val="minor"/>
    </font>
    <font>
      <b/>
      <sz val="10"/>
      <color theme="1"/>
      <name val="Segoe UI"/>
      <family val="2"/>
      <charset val="162"/>
    </font>
    <font>
      <b/>
      <sz val="10"/>
      <color rgb="FFFF0000"/>
      <name val="Segoe UI"/>
      <family val="2"/>
      <charset val="162"/>
    </font>
    <font>
      <b/>
      <sz val="10"/>
      <color theme="1"/>
      <name val="Arial"/>
      <family val="2"/>
    </font>
    <font>
      <b/>
      <sz val="10"/>
      <color theme="1"/>
      <name val="Times New Roman"/>
      <family val="1"/>
      <charset val="16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Fill="1" applyBorder="1" applyAlignment="1">
      <alignment horizontal="left" vertical="center"/>
    </xf>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3" fillId="0" borderId="17"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6" xfId="8" applyFont="1" applyFill="1" applyBorder="1" applyAlignment="1" applyProtection="1"/>
    <xf numFmtId="0" fontId="3" fillId="0" borderId="17" xfId="0" applyFont="1" applyBorder="1" applyAlignment="1">
      <alignment horizontal="center"/>
    </xf>
    <xf numFmtId="0" fontId="3" fillId="0" borderId="18"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0" fillId="0" borderId="10" xfId="0" applyFont="1" applyBorder="1" applyAlignment="1">
      <alignment horizontal="center" vertical="center"/>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2" xfId="0" applyFont="1" applyBorder="1"/>
    <xf numFmtId="0" fontId="3" fillId="0" borderId="0" xfId="0" applyFont="1" applyFill="1"/>
    <xf numFmtId="0" fontId="95" fillId="0" borderId="51" xfId="20955" applyFont="1" applyFill="1" applyBorder="1" applyAlignment="1" applyProtection="1"/>
    <xf numFmtId="0" fontId="95"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5" xfId="0" applyFont="1" applyFill="1" applyBorder="1" applyAlignment="1">
      <alignment horizontal="center"/>
    </xf>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2" fontId="3" fillId="0" borderId="2" xfId="0" applyNumberFormat="1" applyFont="1" applyBorder="1" applyAlignment="1" applyProtection="1">
      <alignment horizontal="center" vertical="center"/>
      <protection locked="0"/>
    </xf>
    <xf numFmtId="192"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2" fontId="4" fillId="0" borderId="4" xfId="0" applyNumberFormat="1" applyFont="1" applyBorder="1" applyAlignment="1" applyProtection="1">
      <alignment horizontal="center" vertical="center" wrapText="1"/>
      <protection locked="0"/>
    </xf>
    <xf numFmtId="192" fontId="3" fillId="0" borderId="2" xfId="0" applyNumberFormat="1" applyFont="1" applyBorder="1" applyAlignment="1" applyProtection="1">
      <alignment horizontal="center"/>
      <protection locked="0"/>
    </xf>
    <xf numFmtId="192" fontId="3" fillId="0" borderId="4" xfId="0" applyNumberFormat="1" applyFont="1" applyBorder="1" applyProtection="1">
      <protection locked="0"/>
    </xf>
    <xf numFmtId="192" fontId="3" fillId="0" borderId="15" xfId="0" applyNumberFormat="1" applyFont="1" applyBorder="1" applyProtection="1">
      <protection locked="0"/>
    </xf>
    <xf numFmtId="192" fontId="3" fillId="0" borderId="17" xfId="0" applyNumberFormat="1" applyFont="1" applyBorder="1" applyProtection="1">
      <protection locked="0"/>
    </xf>
    <xf numFmtId="192" fontId="3" fillId="0" borderId="18" xfId="0" applyNumberFormat="1" applyFont="1" applyBorder="1" applyProtection="1">
      <protection locked="0"/>
    </xf>
    <xf numFmtId="192" fontId="10" fillId="35" borderId="2" xfId="0" applyNumberFormat="1" applyFont="1" applyFill="1" applyBorder="1" applyAlignment="1">
      <alignment vertical="center" wrapText="1"/>
    </xf>
    <xf numFmtId="192" fontId="10" fillId="35" borderId="15" xfId="0" applyNumberFormat="1" applyFont="1" applyFill="1" applyBorder="1" applyAlignment="1">
      <alignment vertical="center" wrapText="1"/>
    </xf>
    <xf numFmtId="192" fontId="10" fillId="0" borderId="2" xfId="0" applyNumberFormat="1" applyFont="1" applyBorder="1" applyAlignment="1" applyProtection="1">
      <alignment vertical="center" wrapText="1"/>
      <protection locked="0"/>
    </xf>
    <xf numFmtId="192" fontId="10" fillId="0" borderId="15" xfId="0" applyNumberFormat="1" applyFont="1" applyBorder="1" applyAlignment="1" applyProtection="1">
      <alignment vertical="center" wrapText="1"/>
      <protection locked="0"/>
    </xf>
    <xf numFmtId="192" fontId="3" fillId="35" borderId="2" xfId="0" applyNumberFormat="1" applyFont="1" applyFill="1" applyBorder="1"/>
    <xf numFmtId="192" fontId="3" fillId="0" borderId="1" xfId="0" applyNumberFormat="1" applyFont="1" applyBorder="1" applyProtection="1">
      <protection locked="0"/>
    </xf>
    <xf numFmtId="192" fontId="3" fillId="0" borderId="50" xfId="0" applyNumberFormat="1" applyFont="1" applyBorder="1" applyProtection="1">
      <protection locked="0"/>
    </xf>
    <xf numFmtId="192" fontId="10" fillId="35" borderId="8" xfId="0" applyNumberFormat="1" applyFont="1" applyFill="1" applyBorder="1" applyAlignment="1">
      <alignment horizontal="right" vertical="center" wrapText="1"/>
    </xf>
    <xf numFmtId="192" fontId="10" fillId="35" borderId="17" xfId="0" applyNumberFormat="1" applyFont="1" applyFill="1" applyBorder="1" applyAlignment="1">
      <alignment vertical="center" wrapText="1"/>
    </xf>
    <xf numFmtId="192" fontId="10" fillId="35" borderId="18" xfId="0" applyNumberFormat="1" applyFont="1" applyFill="1" applyBorder="1" applyAlignment="1">
      <alignment vertical="center" wrapText="1"/>
    </xf>
    <xf numFmtId="192" fontId="9" fillId="0" borderId="8" xfId="0" applyNumberFormat="1" applyFont="1" applyBorder="1" applyAlignment="1" applyProtection="1">
      <alignment horizontal="center" vertical="center" wrapText="1"/>
      <protection locked="0"/>
    </xf>
    <xf numFmtId="192" fontId="9" fillId="0" borderId="2" xfId="0" applyNumberFormat="1" applyFont="1" applyBorder="1" applyAlignment="1" applyProtection="1">
      <alignment horizontal="center" vertical="center" wrapText="1"/>
      <protection locked="0"/>
    </xf>
    <xf numFmtId="192" fontId="9" fillId="0" borderId="15" xfId="0" applyNumberFormat="1" applyFont="1" applyBorder="1" applyAlignment="1" applyProtection="1">
      <alignment horizontal="center" vertical="center" wrapText="1"/>
      <protection locked="0"/>
    </xf>
    <xf numFmtId="192" fontId="3" fillId="35" borderId="2" xfId="0" applyNumberFormat="1" applyFont="1" applyFill="1" applyBorder="1" applyAlignment="1">
      <alignment horizontal="center" vertical="center"/>
    </xf>
    <xf numFmtId="192" fontId="3" fillId="35" borderId="2" xfId="0" applyNumberFormat="1" applyFont="1" applyFill="1" applyBorder="1" applyAlignment="1">
      <alignment horizontal="center" vertical="center" wrapText="1"/>
    </xf>
    <xf numFmtId="192" fontId="3" fillId="35" borderId="15" xfId="0" applyNumberFormat="1" applyFont="1" applyFill="1" applyBorder="1" applyAlignment="1">
      <alignment horizontal="center" vertical="center"/>
    </xf>
    <xf numFmtId="192"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2" fontId="3" fillId="0" borderId="0" xfId="0" applyNumberFormat="1" applyFont="1"/>
    <xf numFmtId="168" fontId="13" fillId="36" borderId="0" xfId="15" applyBorder="1"/>
    <xf numFmtId="168" fontId="13" fillId="36" borderId="46" xfId="15" applyBorder="1"/>
    <xf numFmtId="0" fontId="3" fillId="0" borderId="17" xfId="0" applyFont="1" applyBorder="1" applyAlignment="1">
      <alignment horizontal="right" wrapText="1"/>
    </xf>
    <xf numFmtId="192" fontId="3" fillId="35" borderId="17" xfId="0" applyNumberFormat="1" applyFont="1" applyFill="1" applyBorder="1" applyAlignment="1">
      <alignment horizontal="center" vertical="center"/>
    </xf>
    <xf numFmtId="192" fontId="3" fillId="35" borderId="18" xfId="0" applyNumberFormat="1" applyFont="1" applyFill="1" applyBorder="1" applyAlignment="1">
      <alignment horizontal="center" vertical="center"/>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xf>
    <xf numFmtId="0" fontId="3" fillId="0" borderId="52" xfId="0" applyFont="1" applyFill="1" applyBorder="1" applyAlignment="1">
      <alignment horizontal="center"/>
    </xf>
    <xf numFmtId="0" fontId="3" fillId="0" borderId="42" xfId="0" applyFont="1" applyFill="1" applyBorder="1" applyAlignment="1">
      <alignment horizontal="center"/>
    </xf>
    <xf numFmtId="0" fontId="3" fillId="0" borderId="14" xfId="0" applyFont="1" applyBorder="1" applyAlignment="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2" xfId="8" applyFont="1" applyFill="1" applyBorder="1" applyAlignment="1" applyProtection="1">
      <alignment horizontal="center"/>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8" fillId="0" borderId="6" xfId="0" applyFont="1" applyBorder="1" applyAlignment="1">
      <alignment horizontal="left"/>
    </xf>
    <xf numFmtId="0" fontId="98" fillId="0" borderId="8" xfId="0" applyFont="1" applyBorder="1" applyAlignment="1">
      <alignment horizontal="left"/>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6"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0" borderId="53" xfId="0" applyFont="1" applyFill="1" applyBorder="1" applyAlignment="1">
      <alignment horizontal="center" vertical="center"/>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7" fillId="0" borderId="2" xfId="0" applyFont="1" applyFill="1" applyBorder="1" applyAlignment="1">
      <alignment horizontal="left" vertical="center" wrapText="1"/>
    </xf>
    <xf numFmtId="0" fontId="99" fillId="0" borderId="0" xfId="8" applyFont="1" applyFill="1" applyBorder="1" applyProtection="1"/>
    <xf numFmtId="0" fontId="99" fillId="0" borderId="0" xfId="8" applyFont="1" applyFill="1" applyBorder="1" applyAlignment="1" applyProtection="1"/>
    <xf numFmtId="178" fontId="99" fillId="0" borderId="0" xfId="8" applyNumberFormat="1" applyFont="1" applyFill="1" applyBorder="1" applyAlignment="1" applyProtection="1">
      <alignment horizontal="left"/>
    </xf>
    <xf numFmtId="164" fontId="3" fillId="0" borderId="2" xfId="20956" applyNumberFormat="1" applyFont="1" applyBorder="1" applyAlignment="1" applyProtection="1">
      <alignment horizontal="center" vertical="center"/>
      <protection locked="0"/>
    </xf>
    <xf numFmtId="164" fontId="4" fillId="35" borderId="17" xfId="20956" applyNumberFormat="1"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Fill="1" applyBorder="1" applyAlignment="1">
      <alignment horizontal="left" vertical="center" wrapText="1"/>
    </xf>
    <xf numFmtId="164" fontId="3" fillId="0" borderId="4" xfId="20956" applyNumberFormat="1" applyFont="1" applyBorder="1" applyAlignment="1" applyProtection="1">
      <alignment horizontal="center"/>
      <protection locked="0"/>
    </xf>
    <xf numFmtId="164" fontId="3" fillId="0" borderId="4" xfId="20956" applyNumberFormat="1" applyFont="1" applyBorder="1" applyProtection="1">
      <protection locked="0"/>
    </xf>
    <xf numFmtId="164" fontId="100" fillId="0" borderId="2" xfId="20956" applyNumberFormat="1" applyFont="1" applyBorder="1" applyAlignment="1" applyProtection="1">
      <alignment horizontal="center" vertical="center" wrapText="1"/>
      <protection locked="0"/>
    </xf>
    <xf numFmtId="164" fontId="3" fillId="0" borderId="2" xfId="20956" applyNumberFormat="1" applyFont="1" applyBorder="1" applyAlignment="1" applyProtection="1">
      <alignment horizontal="center"/>
      <protection locked="0"/>
    </xf>
    <xf numFmtId="164" fontId="100" fillId="0" borderId="4" xfId="20956" applyNumberFormat="1" applyFont="1" applyBorder="1" applyAlignment="1" applyProtection="1">
      <alignment horizontal="center" vertical="center" wrapText="1"/>
      <protection locked="0"/>
    </xf>
    <xf numFmtId="0" fontId="101" fillId="0" borderId="12" xfId="0" applyFont="1" applyBorder="1" applyAlignment="1">
      <alignment horizontal="center"/>
    </xf>
    <xf numFmtId="0" fontId="101" fillId="0" borderId="13" xfId="0" applyFont="1" applyBorder="1" applyAlignment="1">
      <alignment horizontal="center"/>
    </xf>
    <xf numFmtId="0" fontId="101" fillId="0" borderId="2" xfId="0" applyFont="1" applyBorder="1" applyAlignment="1">
      <alignment horizontal="center" vertical="center"/>
    </xf>
    <xf numFmtId="164" fontId="102" fillId="0" borderId="2" xfId="20956" applyNumberFormat="1" applyFont="1" applyBorder="1"/>
    <xf numFmtId="164" fontId="101" fillId="0" borderId="17" xfId="20956" applyNumberFormat="1" applyFont="1" applyBorder="1"/>
    <xf numFmtId="192" fontId="103" fillId="35" borderId="17" xfId="0" applyNumberFormat="1" applyFont="1" applyFill="1" applyBorder="1"/>
    <xf numFmtId="192" fontId="103" fillId="35" borderId="18" xfId="0" applyNumberFormat="1" applyFont="1" applyFill="1" applyBorder="1"/>
    <xf numFmtId="164" fontId="10" fillId="0" borderId="2" xfId="20956" applyNumberFormat="1" applyFont="1" applyBorder="1" applyAlignment="1" applyProtection="1">
      <alignment vertical="center" wrapText="1"/>
      <protection locked="0"/>
    </xf>
    <xf numFmtId="164" fontId="10" fillId="0" borderId="15" xfId="20956" applyNumberFormat="1" applyFont="1" applyBorder="1" applyAlignment="1" applyProtection="1">
      <alignment vertical="center" wrapText="1"/>
      <protection locked="0"/>
    </xf>
    <xf numFmtId="164" fontId="10" fillId="0" borderId="2" xfId="20956" applyNumberFormat="1" applyFont="1" applyBorder="1" applyAlignment="1" applyProtection="1">
      <alignment horizontal="center" vertical="center" wrapText="1"/>
      <protection locked="0"/>
    </xf>
    <xf numFmtId="164" fontId="10" fillId="0" borderId="15" xfId="20956" applyNumberFormat="1" applyFont="1" applyBorder="1" applyAlignment="1" applyProtection="1">
      <alignment horizontal="center" vertical="center" wrapText="1"/>
      <protection locked="0"/>
    </xf>
    <xf numFmtId="164" fontId="10" fillId="35" borderId="2" xfId="20956" applyNumberFormat="1" applyFont="1" applyFill="1" applyBorder="1" applyAlignment="1">
      <alignment horizontal="right" vertical="center" wrapText="1"/>
    </xf>
    <xf numFmtId="164" fontId="10" fillId="35" borderId="15" xfId="20956" applyNumberFormat="1" applyFont="1" applyFill="1" applyBorder="1" applyAlignment="1">
      <alignment horizontal="right" vertical="center" wrapText="1"/>
    </xf>
    <xf numFmtId="192" fontId="102" fillId="0" borderId="2" xfId="0" applyNumberFormat="1" applyFont="1" applyBorder="1" applyAlignment="1" applyProtection="1">
      <alignment vertical="center" wrapText="1"/>
      <protection locked="0"/>
    </xf>
    <xf numFmtId="192" fontId="102" fillId="0" borderId="15" xfId="0" applyNumberFormat="1" applyFont="1" applyBorder="1" applyAlignment="1" applyProtection="1">
      <alignment vertical="center" wrapText="1"/>
      <protection locked="0"/>
    </xf>
    <xf numFmtId="0" fontId="104" fillId="0" borderId="12" xfId="0" applyFont="1" applyBorder="1" applyAlignment="1">
      <alignment horizontal="center" vertical="center" wrapText="1"/>
    </xf>
    <xf numFmtId="0" fontId="104" fillId="0" borderId="13" xfId="0" applyFont="1" applyBorder="1" applyAlignment="1">
      <alignment horizontal="center" vertical="center" wrapText="1"/>
    </xf>
    <xf numFmtId="192" fontId="106" fillId="0" borderId="2" xfId="0" applyNumberFormat="1" applyFont="1" applyBorder="1" applyAlignment="1" applyProtection="1">
      <alignment vertical="center" wrapText="1"/>
      <protection locked="0"/>
    </xf>
    <xf numFmtId="192" fontId="106" fillId="0" borderId="15" xfId="0" applyNumberFormat="1" applyFont="1" applyBorder="1" applyAlignment="1" applyProtection="1">
      <alignment vertical="center" wrapText="1"/>
      <protection locked="0"/>
    </xf>
    <xf numFmtId="164" fontId="90" fillId="35" borderId="2" xfId="20956" applyNumberFormat="1" applyFont="1" applyFill="1" applyBorder="1" applyAlignment="1">
      <alignment vertical="center" wrapText="1"/>
    </xf>
    <xf numFmtId="164" fontId="90" fillId="35" borderId="15" xfId="20956" applyNumberFormat="1" applyFont="1" applyFill="1" applyBorder="1" applyAlignment="1">
      <alignment vertical="center" wrapText="1"/>
    </xf>
    <xf numFmtId="192" fontId="102" fillId="0" borderId="2" xfId="0" applyNumberFormat="1" applyFont="1" applyBorder="1" applyAlignment="1" applyProtection="1">
      <alignment horizontal="right" vertical="center" wrapText="1"/>
      <protection locked="0"/>
    </xf>
    <xf numFmtId="192" fontId="102" fillId="0" borderId="2" xfId="0" applyNumberFormat="1" applyFont="1" applyBorder="1" applyAlignment="1" applyProtection="1">
      <alignment horizontal="center" vertical="center" wrapText="1"/>
      <protection locked="0"/>
    </xf>
    <xf numFmtId="192" fontId="102" fillId="0" borderId="15" xfId="0" applyNumberFormat="1" applyFont="1" applyBorder="1" applyAlignment="1" applyProtection="1">
      <alignment horizontal="right" vertical="center" wrapText="1"/>
      <protection locked="0"/>
    </xf>
    <xf numFmtId="164" fontId="107" fillId="35" borderId="17" xfId="20956" applyNumberFormat="1" applyFont="1" applyFill="1" applyBorder="1" applyAlignment="1">
      <alignment horizontal="right" vertical="center" wrapText="1"/>
    </xf>
    <xf numFmtId="164" fontId="107" fillId="35" borderId="18" xfId="20956" applyNumberFormat="1" applyFont="1" applyFill="1" applyBorder="1" applyAlignment="1">
      <alignment horizontal="righ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election activeCell="B1" sqref="B1"/>
    </sheetView>
  </sheetViews>
  <sheetFormatPr defaultRowHeight="15"/>
  <cols>
    <col min="1" max="1" width="9.7109375" style="109" bestFit="1" customWidth="1"/>
    <col min="2" max="2" width="128.7109375" style="85" bestFit="1" customWidth="1"/>
    <col min="3" max="3" width="39.42578125" customWidth="1"/>
  </cols>
  <sheetData>
    <row r="1" spans="1:3" s="1" customFormat="1">
      <c r="A1" s="107" t="s">
        <v>111</v>
      </c>
      <c r="B1" s="86" t="s">
        <v>87</v>
      </c>
      <c r="C1" s="83"/>
    </row>
    <row r="2" spans="1:3" s="87" customFormat="1">
      <c r="A2" s="108">
        <v>20</v>
      </c>
      <c r="B2" s="84" t="s">
        <v>89</v>
      </c>
    </row>
    <row r="3" spans="1:3" s="87" customFormat="1">
      <c r="A3" s="108">
        <v>21</v>
      </c>
      <c r="B3" s="84" t="s">
        <v>58</v>
      </c>
    </row>
    <row r="4" spans="1:3" s="87" customFormat="1">
      <c r="A4" s="108">
        <v>22</v>
      </c>
      <c r="B4" s="89" t="s">
        <v>99</v>
      </c>
    </row>
    <row r="5" spans="1:3" s="87" customFormat="1">
      <c r="A5" s="108">
        <v>23</v>
      </c>
      <c r="B5" s="89" t="s">
        <v>82</v>
      </c>
    </row>
    <row r="6" spans="1:3" s="87" customFormat="1">
      <c r="A6" s="108">
        <v>24</v>
      </c>
      <c r="B6" s="84" t="s">
        <v>97</v>
      </c>
    </row>
    <row r="7" spans="1:3" s="87" customFormat="1">
      <c r="A7" s="108">
        <v>25</v>
      </c>
      <c r="B7" s="88" t="s">
        <v>83</v>
      </c>
    </row>
    <row r="8" spans="1:3" s="87" customFormat="1">
      <c r="A8" s="108">
        <v>26</v>
      </c>
      <c r="B8" s="88" t="s">
        <v>85</v>
      </c>
    </row>
    <row r="9" spans="1:3" s="87" customFormat="1">
      <c r="A9" s="108">
        <v>27</v>
      </c>
      <c r="B9" s="88" t="s">
        <v>84</v>
      </c>
    </row>
    <row r="10" spans="1:3" s="1" customFormat="1">
      <c r="A10" s="110"/>
      <c r="B10" s="85"/>
      <c r="C10" s="83"/>
    </row>
    <row r="11" spans="1:3" s="1" customFormat="1" ht="45">
      <c r="A11" s="110"/>
      <c r="B11" s="95" t="s">
        <v>125</v>
      </c>
      <c r="C11" s="83"/>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3"/>
  <sheetViews>
    <sheetView showGridLines="0" workbookViewId="0">
      <selection sqref="A1:C1"/>
    </sheetView>
  </sheetViews>
  <sheetFormatPr defaultColWidth="43.5703125" defaultRowHeight="11.25"/>
  <cols>
    <col min="1" max="1" width="5.28515625" style="157" customWidth="1"/>
    <col min="2" max="2" width="73.85546875" style="158" customWidth="1"/>
    <col min="3" max="3" width="131.42578125" style="159" customWidth="1"/>
    <col min="4" max="5" width="10.28515625" style="155" customWidth="1"/>
    <col min="6" max="16384" width="43.5703125" style="155"/>
  </cols>
  <sheetData>
    <row r="1" spans="1:3" ht="12.75" thickTop="1" thickBot="1">
      <c r="A1" s="200" t="s">
        <v>127</v>
      </c>
      <c r="B1" s="201"/>
      <c r="C1" s="202"/>
    </row>
    <row r="2" spans="1:3" ht="26.25" customHeight="1">
      <c r="A2" s="156"/>
      <c r="B2" s="203" t="s">
        <v>128</v>
      </c>
      <c r="C2" s="203"/>
    </row>
    <row r="3" spans="1:3">
      <c r="A3" s="197" t="s">
        <v>129</v>
      </c>
      <c r="B3" s="198"/>
      <c r="C3" s="199"/>
    </row>
    <row r="4" spans="1:3">
      <c r="A4" s="156"/>
      <c r="B4" s="190" t="s">
        <v>130</v>
      </c>
      <c r="C4" s="191" t="s">
        <v>130</v>
      </c>
    </row>
    <row r="5" spans="1:3">
      <c r="A5" s="156"/>
      <c r="B5" s="190" t="s">
        <v>131</v>
      </c>
      <c r="C5" s="191" t="s">
        <v>131</v>
      </c>
    </row>
    <row r="6" spans="1:3">
      <c r="A6" s="156"/>
      <c r="B6" s="190" t="s">
        <v>132</v>
      </c>
      <c r="C6" s="191" t="s">
        <v>132</v>
      </c>
    </row>
    <row r="7" spans="1:3">
      <c r="A7" s="156"/>
      <c r="B7" s="190" t="s">
        <v>160</v>
      </c>
      <c r="C7" s="191" t="s">
        <v>133</v>
      </c>
    </row>
    <row r="8" spans="1:3">
      <c r="A8" s="197" t="s">
        <v>134</v>
      </c>
      <c r="B8" s="198"/>
      <c r="C8" s="199"/>
    </row>
    <row r="9" spans="1:3">
      <c r="A9" s="156"/>
      <c r="B9" s="190" t="s">
        <v>135</v>
      </c>
      <c r="C9" s="191" t="s">
        <v>135</v>
      </c>
    </row>
    <row r="10" spans="1:3">
      <c r="A10" s="156"/>
      <c r="B10" s="190" t="s">
        <v>136</v>
      </c>
      <c r="C10" s="191" t="s">
        <v>136</v>
      </c>
    </row>
    <row r="11" spans="1:3">
      <c r="A11" s="156"/>
      <c r="B11" s="190" t="s">
        <v>137</v>
      </c>
      <c r="C11" s="191" t="s">
        <v>137</v>
      </c>
    </row>
    <row r="12" spans="1:3">
      <c r="A12" s="156"/>
      <c r="B12" s="190" t="s">
        <v>138</v>
      </c>
      <c r="C12" s="191" t="s">
        <v>138</v>
      </c>
    </row>
    <row r="13" spans="1:3" ht="11.25" customHeight="1">
      <c r="A13" s="192" t="s">
        <v>139</v>
      </c>
      <c r="B13" s="192"/>
      <c r="C13" s="192"/>
    </row>
    <row r="14" spans="1:3">
      <c r="A14" s="156"/>
      <c r="B14" s="190" t="s">
        <v>140</v>
      </c>
      <c r="C14" s="191"/>
    </row>
    <row r="15" spans="1:3">
      <c r="A15" s="156"/>
      <c r="B15" s="195" t="s">
        <v>141</v>
      </c>
      <c r="C15" s="196"/>
    </row>
    <row r="16" spans="1:3">
      <c r="A16" s="156"/>
      <c r="B16" s="195" t="s">
        <v>142</v>
      </c>
      <c r="C16" s="196"/>
    </row>
    <row r="17" spans="1:3">
      <c r="A17" s="156"/>
      <c r="B17" s="195" t="s">
        <v>143</v>
      </c>
      <c r="C17" s="196"/>
    </row>
    <row r="18" spans="1:3">
      <c r="A18" s="156"/>
      <c r="B18" s="190" t="s">
        <v>144</v>
      </c>
      <c r="C18" s="191"/>
    </row>
    <row r="19" spans="1:3">
      <c r="A19" s="156"/>
      <c r="B19" s="190" t="s">
        <v>145</v>
      </c>
      <c r="C19" s="191"/>
    </row>
    <row r="20" spans="1:3">
      <c r="A20" s="156"/>
      <c r="B20" s="190" t="s">
        <v>146</v>
      </c>
      <c r="C20" s="191"/>
    </row>
    <row r="21" spans="1:3" ht="11.25" customHeight="1">
      <c r="A21" s="192" t="s">
        <v>147</v>
      </c>
      <c r="B21" s="192"/>
      <c r="C21" s="192"/>
    </row>
    <row r="22" spans="1:3" ht="33.75" customHeight="1">
      <c r="A22" s="156"/>
      <c r="B22" s="190" t="s">
        <v>148</v>
      </c>
      <c r="C22" s="191"/>
    </row>
    <row r="23" spans="1:3" ht="14.25" customHeight="1">
      <c r="A23" s="156"/>
      <c r="B23" s="190" t="s">
        <v>149</v>
      </c>
      <c r="C23" s="191"/>
    </row>
    <row r="24" spans="1:3">
      <c r="A24" s="192" t="s">
        <v>150</v>
      </c>
      <c r="B24" s="192"/>
      <c r="C24" s="192"/>
    </row>
    <row r="25" spans="1:3">
      <c r="A25" s="156"/>
      <c r="B25" s="190" t="s">
        <v>151</v>
      </c>
      <c r="C25" s="191"/>
    </row>
    <row r="26" spans="1:3">
      <c r="A26" s="156"/>
      <c r="B26" s="190" t="s">
        <v>152</v>
      </c>
      <c r="C26" s="191"/>
    </row>
    <row r="27" spans="1:3">
      <c r="A27" s="156"/>
      <c r="B27" s="190" t="s">
        <v>153</v>
      </c>
      <c r="C27" s="191"/>
    </row>
    <row r="28" spans="1:3" ht="11.25" customHeight="1">
      <c r="A28" s="192" t="s">
        <v>154</v>
      </c>
      <c r="B28" s="192"/>
      <c r="C28" s="192"/>
    </row>
    <row r="29" spans="1:3">
      <c r="A29" s="156"/>
      <c r="B29" s="190" t="s">
        <v>155</v>
      </c>
      <c r="C29" s="191"/>
    </row>
    <row r="30" spans="1:3" ht="21.75" customHeight="1">
      <c r="A30" s="156"/>
      <c r="B30" s="190" t="s">
        <v>156</v>
      </c>
      <c r="C30" s="191"/>
    </row>
    <row r="31" spans="1:3">
      <c r="A31" s="192" t="s">
        <v>157</v>
      </c>
      <c r="B31" s="192"/>
      <c r="C31" s="192"/>
    </row>
    <row r="32" spans="1:3">
      <c r="A32" s="156"/>
      <c r="B32" s="190" t="s">
        <v>158</v>
      </c>
      <c r="C32" s="191"/>
    </row>
    <row r="33" spans="1:3" ht="12">
      <c r="A33" s="156"/>
      <c r="B33" s="193" t="s">
        <v>159</v>
      </c>
      <c r="C33" s="194"/>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39"/>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3" bestFit="1" customWidth="1"/>
    <col min="2" max="2" width="28" style="3" customWidth="1"/>
    <col min="3" max="3" width="29.7109375" style="3" customWidth="1"/>
    <col min="4" max="4" width="38.5703125" style="3" customWidth="1"/>
    <col min="5" max="5" width="13.28515625" style="3" customWidth="1"/>
  </cols>
  <sheetData>
    <row r="1" spans="1:5" ht="15.75">
      <c r="A1" s="204" t="s">
        <v>24</v>
      </c>
      <c r="B1" s="115" t="s">
        <v>161</v>
      </c>
    </row>
    <row r="2" spans="1:5" s="9" customFormat="1" ht="15.75" customHeight="1">
      <c r="A2" s="205" t="s">
        <v>25</v>
      </c>
      <c r="B2" s="206">
        <v>45291</v>
      </c>
    </row>
    <row r="3" spans="1:5">
      <c r="A3" s="60"/>
      <c r="B3" s="112"/>
      <c r="C3" s="41"/>
      <c r="D3" s="41"/>
      <c r="E3" s="18"/>
    </row>
    <row r="4" spans="1:5" ht="15.75" thickBot="1">
      <c r="A4" s="114" t="s">
        <v>112</v>
      </c>
      <c r="B4" s="115" t="s">
        <v>88</v>
      </c>
      <c r="C4" s="41"/>
      <c r="D4" s="41"/>
      <c r="E4" s="18"/>
    </row>
    <row r="5" spans="1:5" s="42" customFormat="1">
      <c r="A5" s="116"/>
      <c r="B5" s="117" t="s">
        <v>0</v>
      </c>
      <c r="C5" s="62" t="s">
        <v>1</v>
      </c>
      <c r="D5" s="63" t="s">
        <v>2</v>
      </c>
      <c r="E5" s="58" t="s">
        <v>3</v>
      </c>
    </row>
    <row r="6" spans="1:5" s="42" customFormat="1" ht="16.899999999999999" customHeight="1">
      <c r="A6" s="164"/>
      <c r="B6" s="160" t="s">
        <v>46</v>
      </c>
      <c r="C6" s="160" t="s">
        <v>45</v>
      </c>
      <c r="D6" s="160" t="s">
        <v>93</v>
      </c>
      <c r="E6" s="160" t="s">
        <v>42</v>
      </c>
    </row>
    <row r="7" spans="1:5" s="42" customFormat="1" ht="14.45" customHeight="1">
      <c r="A7" s="165"/>
      <c r="B7" s="161"/>
      <c r="C7" s="161"/>
      <c r="D7" s="161"/>
      <c r="E7" s="161"/>
    </row>
    <row r="8" spans="1:5" s="42" customFormat="1">
      <c r="A8" s="166"/>
      <c r="B8" s="162"/>
      <c r="C8" s="162"/>
      <c r="D8" s="162"/>
      <c r="E8" s="162"/>
    </row>
    <row r="9" spans="1:5" ht="26.25">
      <c r="A9" s="119"/>
      <c r="B9" s="120" t="s">
        <v>162</v>
      </c>
      <c r="C9" s="207">
        <v>77287000</v>
      </c>
      <c r="D9" s="207">
        <v>77287000</v>
      </c>
      <c r="E9" s="125">
        <v>11</v>
      </c>
    </row>
    <row r="10" spans="1:5">
      <c r="A10" s="119"/>
      <c r="B10" s="123" t="s">
        <v>163</v>
      </c>
      <c r="C10" s="207">
        <v>0</v>
      </c>
      <c r="D10" s="207">
        <v>0</v>
      </c>
      <c r="E10" s="125">
        <v>12</v>
      </c>
    </row>
    <row r="11" spans="1:5" ht="26.25">
      <c r="A11" s="119"/>
      <c r="B11" s="120" t="s">
        <v>164</v>
      </c>
      <c r="C11" s="207">
        <v>35988000</v>
      </c>
      <c r="D11" s="207">
        <v>35988000</v>
      </c>
      <c r="E11" s="125">
        <v>13</v>
      </c>
    </row>
    <row r="12" spans="1:5" ht="26.25">
      <c r="A12" s="119"/>
      <c r="B12" s="120" t="s">
        <v>165</v>
      </c>
      <c r="C12" s="207">
        <v>328817000</v>
      </c>
      <c r="D12" s="207">
        <v>328817000</v>
      </c>
      <c r="E12" s="125">
        <v>14</v>
      </c>
    </row>
    <row r="13" spans="1:5" ht="26.25">
      <c r="A13" s="119"/>
      <c r="B13" s="120" t="s">
        <v>166</v>
      </c>
      <c r="C13" s="207">
        <v>11538000</v>
      </c>
      <c r="D13" s="207">
        <v>11538000</v>
      </c>
      <c r="E13" s="125">
        <v>15</v>
      </c>
    </row>
    <row r="14" spans="1:5" ht="39">
      <c r="A14" s="119"/>
      <c r="B14" s="120" t="s">
        <v>167</v>
      </c>
      <c r="C14" s="207">
        <v>7985000</v>
      </c>
      <c r="D14" s="207">
        <v>7985000</v>
      </c>
      <c r="E14" s="125">
        <v>16</v>
      </c>
    </row>
    <row r="15" spans="1:5">
      <c r="A15" s="119"/>
      <c r="B15" s="120" t="s">
        <v>168</v>
      </c>
      <c r="C15" s="207">
        <v>8168000</v>
      </c>
      <c r="D15" s="207">
        <v>8168000</v>
      </c>
      <c r="E15" s="125">
        <v>17</v>
      </c>
    </row>
    <row r="16" spans="1:5" ht="15.75" thickBot="1">
      <c r="A16" s="57"/>
      <c r="B16" s="90" t="s">
        <v>22</v>
      </c>
      <c r="C16" s="208">
        <f>SUM(C9:C15)</f>
        <v>469783000</v>
      </c>
      <c r="D16" s="208">
        <f>SUM(D9:D15)</f>
        <v>469783000</v>
      </c>
      <c r="E16" s="118"/>
    </row>
    <row r="17" spans="1:5" s="42" customFormat="1">
      <c r="A17" s="51"/>
      <c r="B17" s="58" t="s">
        <v>0</v>
      </c>
      <c r="C17" s="62" t="s">
        <v>1</v>
      </c>
      <c r="D17" s="63" t="s">
        <v>2</v>
      </c>
      <c r="E17" s="58" t="s">
        <v>3</v>
      </c>
    </row>
    <row r="18" spans="1:5" s="42" customFormat="1" ht="14.45" customHeight="1">
      <c r="A18" s="167"/>
      <c r="B18" s="160" t="s">
        <v>44</v>
      </c>
      <c r="C18" s="163" t="s">
        <v>43</v>
      </c>
      <c r="D18" s="163" t="s">
        <v>94</v>
      </c>
      <c r="E18" s="163" t="s">
        <v>42</v>
      </c>
    </row>
    <row r="19" spans="1:5" s="42" customFormat="1" ht="14.45" customHeight="1">
      <c r="A19" s="167"/>
      <c r="B19" s="161"/>
      <c r="C19" s="163"/>
      <c r="D19" s="163"/>
      <c r="E19" s="163"/>
    </row>
    <row r="20" spans="1:5" s="42" customFormat="1" ht="100.15" customHeight="1">
      <c r="A20" s="167"/>
      <c r="B20" s="162"/>
      <c r="C20" s="163"/>
      <c r="D20" s="163"/>
      <c r="E20" s="163"/>
    </row>
    <row r="21" spans="1:5" ht="25.5">
      <c r="A21" s="19"/>
      <c r="B21" s="209" t="s">
        <v>169</v>
      </c>
      <c r="C21" s="213">
        <v>109832000</v>
      </c>
      <c r="D21" s="213">
        <v>109832000</v>
      </c>
      <c r="E21" s="124">
        <v>18</v>
      </c>
    </row>
    <row r="22" spans="1:5" ht="25.5">
      <c r="A22" s="19"/>
      <c r="B22" s="209" t="s">
        <v>170</v>
      </c>
      <c r="C22" s="214">
        <v>173122000</v>
      </c>
      <c r="D22" s="214">
        <v>173122000</v>
      </c>
      <c r="E22" s="124">
        <v>19</v>
      </c>
    </row>
    <row r="23" spans="1:5" ht="25.5">
      <c r="A23" s="19"/>
      <c r="B23" s="209" t="s">
        <v>171</v>
      </c>
      <c r="C23" s="214">
        <v>39604000</v>
      </c>
      <c r="D23" s="214">
        <v>39604000</v>
      </c>
      <c r="E23" s="124">
        <v>20</v>
      </c>
    </row>
    <row r="24" spans="1:5" ht="26.25">
      <c r="A24" s="19"/>
      <c r="B24" s="20" t="s">
        <v>172</v>
      </c>
      <c r="C24" s="214">
        <v>641000</v>
      </c>
      <c r="D24" s="214">
        <v>641000</v>
      </c>
      <c r="E24" s="124">
        <v>10</v>
      </c>
    </row>
    <row r="25" spans="1:5">
      <c r="A25" s="19"/>
      <c r="B25" s="20" t="s">
        <v>173</v>
      </c>
      <c r="C25" s="214">
        <v>12645000</v>
      </c>
      <c r="D25" s="214">
        <v>12645000</v>
      </c>
      <c r="E25" s="124">
        <v>17</v>
      </c>
    </row>
    <row r="26" spans="1:5" ht="15.75" thickBot="1">
      <c r="A26" s="57"/>
      <c r="B26" s="91" t="s">
        <v>23</v>
      </c>
      <c r="C26" s="118">
        <f>SUM(C21:C25)</f>
        <v>335844000</v>
      </c>
      <c r="D26" s="118">
        <f>SUM(D21:D25)</f>
        <v>335844000</v>
      </c>
      <c r="E26" s="118"/>
    </row>
    <row r="27" spans="1:5" s="42" customFormat="1">
      <c r="A27" s="51"/>
      <c r="B27" s="58" t="s">
        <v>0</v>
      </c>
      <c r="C27" s="62" t="s">
        <v>1</v>
      </c>
      <c r="D27" s="63" t="s">
        <v>2</v>
      </c>
      <c r="E27" s="58" t="s">
        <v>3</v>
      </c>
    </row>
    <row r="28" spans="1:5" s="42" customFormat="1" ht="40.15" customHeight="1">
      <c r="A28" s="167"/>
      <c r="B28" s="160" t="s">
        <v>105</v>
      </c>
      <c r="C28" s="163" t="s">
        <v>43</v>
      </c>
      <c r="D28" s="163" t="s">
        <v>94</v>
      </c>
      <c r="E28" s="163" t="s">
        <v>42</v>
      </c>
    </row>
    <row r="29" spans="1:5" s="42" customFormat="1" ht="13.9" customHeight="1">
      <c r="A29" s="167"/>
      <c r="B29" s="161"/>
      <c r="C29" s="163"/>
      <c r="D29" s="163"/>
      <c r="E29" s="163"/>
    </row>
    <row r="30" spans="1:5" s="42" customFormat="1" ht="102" customHeight="1">
      <c r="A30" s="167"/>
      <c r="B30" s="162"/>
      <c r="C30" s="163"/>
      <c r="D30" s="163"/>
      <c r="E30" s="163"/>
    </row>
    <row r="31" spans="1:5">
      <c r="A31" s="19"/>
      <c r="B31" s="61" t="s">
        <v>174</v>
      </c>
      <c r="C31" s="215">
        <v>69162000</v>
      </c>
      <c r="D31" s="215">
        <v>69162000</v>
      </c>
      <c r="E31" s="124">
        <v>21</v>
      </c>
    </row>
    <row r="32" spans="1:5" ht="38.25">
      <c r="A32" s="19"/>
      <c r="B32" s="210" t="s">
        <v>175</v>
      </c>
      <c r="C32" s="211">
        <v>0</v>
      </c>
      <c r="D32" s="212">
        <v>0</v>
      </c>
      <c r="E32" s="126"/>
    </row>
    <row r="33" spans="1:5">
      <c r="A33" s="19"/>
      <c r="B33" s="5" t="s">
        <v>176</v>
      </c>
      <c r="C33" s="211">
        <v>64777000</v>
      </c>
      <c r="D33" s="212">
        <v>64777000</v>
      </c>
      <c r="E33" s="126"/>
    </row>
    <row r="34" spans="1:5" ht="15.75" thickBot="1">
      <c r="A34" s="57"/>
      <c r="B34" s="91" t="s">
        <v>40</v>
      </c>
      <c r="C34" s="208">
        <f>SUM(C31:C33)</f>
        <v>133939000</v>
      </c>
      <c r="D34" s="208">
        <f>SUM(D31:D33)</f>
        <v>133939000</v>
      </c>
      <c r="E34" s="118"/>
    </row>
    <row r="37" spans="1:5" s="4" customFormat="1">
      <c r="A37" s="10"/>
      <c r="B37" s="10"/>
      <c r="C37" s="10"/>
      <c r="D37" s="10"/>
      <c r="E37" s="10"/>
    </row>
    <row r="38" spans="1:5" s="4" customFormat="1">
      <c r="A38" s="10"/>
      <c r="B38" s="10"/>
      <c r="C38" s="10"/>
      <c r="D38" s="10"/>
      <c r="E38" s="10"/>
    </row>
    <row r="39" spans="1:5" s="4" customFormat="1">
      <c r="A39" s="10"/>
      <c r="B39" s="10"/>
      <c r="C39" s="10"/>
      <c r="D39" s="10"/>
      <c r="E39" s="10"/>
    </row>
  </sheetData>
  <mergeCells count="15">
    <mergeCell ref="B28:B30"/>
    <mergeCell ref="C28:C30"/>
    <mergeCell ref="D28:D30"/>
    <mergeCell ref="E28:E30"/>
    <mergeCell ref="A6:A8"/>
    <mergeCell ref="A18:A20"/>
    <mergeCell ref="A28:A30"/>
    <mergeCell ref="B6:B8"/>
    <mergeCell ref="C6:C8"/>
    <mergeCell ref="D6:D8"/>
    <mergeCell ref="E6:E8"/>
    <mergeCell ref="B18:B20"/>
    <mergeCell ref="C18:C20"/>
    <mergeCell ref="D18:D20"/>
    <mergeCell ref="E18:E20"/>
  </mergeCells>
  <pageMargins left="0.7" right="0.7" top="0.75" bottom="0.75" header="0.3" footer="0.3"/>
  <pageSetup paperSize="9" scale="54" orientation="landscape" horizontalDpi="4294967295" verticalDpi="4294967295"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2"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204" t="s">
        <v>24</v>
      </c>
      <c r="B1" s="115" t="str">
        <f>'20. LI3'!B1</f>
        <v>სს იშბანკი საქართველო</v>
      </c>
    </row>
    <row r="2" spans="1:8" ht="15.75">
      <c r="A2" s="205" t="s">
        <v>25</v>
      </c>
      <c r="B2" s="206">
        <f>'20. LI3'!B2</f>
        <v>45291</v>
      </c>
      <c r="C2" s="9"/>
      <c r="D2" s="9"/>
      <c r="E2" s="9"/>
      <c r="F2" s="9"/>
      <c r="G2" s="9"/>
      <c r="H2" s="9"/>
    </row>
    <row r="3" spans="1:8" ht="15.75">
      <c r="A3" s="9"/>
      <c r="B3" s="9"/>
      <c r="C3" s="9"/>
      <c r="D3" s="9"/>
      <c r="E3" s="9"/>
      <c r="F3" s="9"/>
      <c r="G3" s="9"/>
      <c r="H3" s="9"/>
    </row>
    <row r="4" spans="1:8" ht="15.75" thickBot="1">
      <c r="A4" s="114" t="s">
        <v>113</v>
      </c>
      <c r="B4" s="14" t="s">
        <v>58</v>
      </c>
    </row>
    <row r="5" spans="1:8" ht="14.45" customHeight="1">
      <c r="A5" s="173"/>
      <c r="B5" s="168" t="s">
        <v>57</v>
      </c>
      <c r="C5" s="170" t="s">
        <v>90</v>
      </c>
      <c r="D5" s="168" t="s">
        <v>56</v>
      </c>
      <c r="E5" s="168"/>
      <c r="F5" s="168"/>
      <c r="G5" s="168"/>
      <c r="H5" s="171" t="s">
        <v>55</v>
      </c>
    </row>
    <row r="6" spans="1:8" ht="38.25">
      <c r="A6" s="174"/>
      <c r="B6" s="169"/>
      <c r="C6" s="160"/>
      <c r="D6" s="12" t="s">
        <v>54</v>
      </c>
      <c r="E6" s="12" t="s">
        <v>53</v>
      </c>
      <c r="F6" s="12" t="s">
        <v>52</v>
      </c>
      <c r="G6" s="12" t="s">
        <v>51</v>
      </c>
      <c r="H6" s="172"/>
    </row>
    <row r="7" spans="1:8" ht="15.75">
      <c r="A7" s="65">
        <v>1</v>
      </c>
      <c r="B7" s="43" t="s">
        <v>41</v>
      </c>
      <c r="C7" s="38" t="s">
        <v>50</v>
      </c>
      <c r="D7" s="5"/>
      <c r="E7" s="5"/>
      <c r="F7" s="5"/>
      <c r="G7" s="38" t="s">
        <v>47</v>
      </c>
      <c r="H7" s="37"/>
    </row>
    <row r="8" spans="1:8" ht="15.75">
      <c r="A8" s="66">
        <v>2</v>
      </c>
      <c r="B8" s="43" t="s">
        <v>41</v>
      </c>
      <c r="C8" s="38" t="s">
        <v>49</v>
      </c>
      <c r="D8" s="5"/>
      <c r="E8" s="5"/>
      <c r="F8" s="38" t="s">
        <v>47</v>
      </c>
      <c r="G8" s="5"/>
      <c r="H8" s="37"/>
    </row>
    <row r="9" spans="1:8" ht="15.75">
      <c r="A9" s="65">
        <v>3</v>
      </c>
      <c r="B9" s="43" t="s">
        <v>41</v>
      </c>
      <c r="C9" s="38" t="s">
        <v>48</v>
      </c>
      <c r="D9" s="5"/>
      <c r="E9" s="5"/>
      <c r="F9" s="5"/>
      <c r="G9" s="38" t="s">
        <v>47</v>
      </c>
      <c r="H9" s="37"/>
    </row>
    <row r="10" spans="1:8" ht="15.75">
      <c r="A10" s="66"/>
      <c r="B10" s="43"/>
      <c r="C10" s="38"/>
      <c r="D10" s="5"/>
      <c r="E10" s="5"/>
      <c r="F10" s="5"/>
      <c r="G10" s="5"/>
      <c r="H10" s="37"/>
    </row>
    <row r="11" spans="1:8" ht="15.75">
      <c r="A11" s="65"/>
      <c r="B11" s="43"/>
      <c r="C11" s="38"/>
      <c r="D11" s="5"/>
      <c r="E11" s="5"/>
      <c r="F11" s="5"/>
      <c r="G11" s="5"/>
      <c r="H11" s="37"/>
    </row>
    <row r="12" spans="1:8" ht="16.5" thickBot="1">
      <c r="A12" s="67"/>
      <c r="B12" s="64"/>
      <c r="C12" s="68"/>
      <c r="D12" s="54"/>
      <c r="E12" s="54"/>
      <c r="F12" s="54"/>
      <c r="G12" s="54"/>
      <c r="H12" s="69"/>
    </row>
    <row r="13" spans="1:8" ht="15.75">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election sqref="A1: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204" t="s">
        <v>24</v>
      </c>
      <c r="B1" s="115" t="str">
        <f>'20. LI3'!B1</f>
        <v>სს იშბანკი საქართველო</v>
      </c>
    </row>
    <row r="2" spans="1:12" ht="15">
      <c r="A2" s="205" t="s">
        <v>25</v>
      </c>
      <c r="B2" s="206">
        <f>'20. LI3'!B2</f>
        <v>45291</v>
      </c>
    </row>
    <row r="3" spans="1:12">
      <c r="A3" s="60"/>
      <c r="B3" s="112"/>
    </row>
    <row r="4" spans="1:12" ht="13.5" thickBot="1">
      <c r="A4" s="113" t="s">
        <v>114</v>
      </c>
      <c r="B4" s="44" t="s">
        <v>99</v>
      </c>
      <c r="C4" s="25"/>
      <c r="D4" s="7"/>
      <c r="E4" s="7"/>
      <c r="F4" s="7"/>
      <c r="G4" s="7"/>
      <c r="H4" s="7"/>
      <c r="I4" s="7"/>
      <c r="J4" s="7"/>
      <c r="K4" s="7"/>
      <c r="L4" s="7"/>
    </row>
    <row r="5" spans="1:12">
      <c r="A5" s="111"/>
      <c r="B5" s="56"/>
      <c r="C5" s="216">
        <f>YEAR(B2)</f>
        <v>2023</v>
      </c>
      <c r="D5" s="216">
        <f>C5-1</f>
        <v>2022</v>
      </c>
      <c r="E5" s="217">
        <f>D5-1</f>
        <v>2021</v>
      </c>
      <c r="F5" s="7"/>
    </row>
    <row r="6" spans="1:12">
      <c r="A6" s="19">
        <v>1</v>
      </c>
      <c r="B6" s="5" t="s">
        <v>9</v>
      </c>
      <c r="C6" s="122">
        <v>0</v>
      </c>
      <c r="D6" s="122">
        <v>41.85</v>
      </c>
      <c r="E6" s="127">
        <v>20786.7</v>
      </c>
      <c r="F6" s="7"/>
    </row>
    <row r="7" spans="1:12">
      <c r="A7" s="19">
        <v>2</v>
      </c>
      <c r="B7" s="24" t="s">
        <v>81</v>
      </c>
      <c r="C7" s="122">
        <v>0</v>
      </c>
      <c r="D7" s="122">
        <v>0</v>
      </c>
      <c r="E7" s="127">
        <v>20000</v>
      </c>
      <c r="F7" s="7"/>
    </row>
    <row r="8" spans="1:12">
      <c r="A8" s="19">
        <v>3</v>
      </c>
      <c r="B8" s="5" t="s">
        <v>95</v>
      </c>
      <c r="C8" s="122">
        <v>0</v>
      </c>
      <c r="D8" s="122">
        <v>0</v>
      </c>
      <c r="E8" s="127">
        <v>1</v>
      </c>
    </row>
    <row r="9" spans="1:12" ht="13.5" thickBot="1">
      <c r="A9" s="57">
        <v>4</v>
      </c>
      <c r="B9" s="54" t="s">
        <v>75</v>
      </c>
      <c r="C9" s="128">
        <v>0</v>
      </c>
      <c r="D9" s="128">
        <v>41.85</v>
      </c>
      <c r="E9" s="129">
        <v>20786.7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sqref="A1:B2"/>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ht="15">
      <c r="A1" s="204" t="s">
        <v>24</v>
      </c>
      <c r="B1" s="115" t="str">
        <f>'20. LI3'!B1</f>
        <v>სს იშბანკი საქართველო</v>
      </c>
    </row>
    <row r="2" spans="1:8" ht="15">
      <c r="A2" s="205" t="s">
        <v>25</v>
      </c>
      <c r="B2" s="206">
        <f>'20. LI3'!B2</f>
        <v>45291</v>
      </c>
      <c r="C2" s="7"/>
      <c r="D2" s="7"/>
      <c r="E2" s="7"/>
      <c r="F2" s="7"/>
      <c r="G2" s="7"/>
      <c r="H2" s="7"/>
    </row>
    <row r="3" spans="1:8">
      <c r="A3" s="7"/>
      <c r="B3" s="7"/>
      <c r="C3" s="7"/>
      <c r="D3" s="7"/>
      <c r="E3" s="7"/>
      <c r="F3" s="7"/>
      <c r="G3" s="7"/>
      <c r="H3" s="7"/>
    </row>
    <row r="4" spans="1:8" ht="13.5" thickBot="1">
      <c r="A4" s="113" t="s">
        <v>115</v>
      </c>
      <c r="B4" s="45" t="s">
        <v>82</v>
      </c>
      <c r="F4" s="7"/>
      <c r="G4" s="7"/>
      <c r="H4" s="7"/>
    </row>
    <row r="5" spans="1:8">
      <c r="A5" s="70"/>
      <c r="B5" s="56"/>
      <c r="C5" s="56" t="s">
        <v>0</v>
      </c>
      <c r="D5" s="56" t="s">
        <v>1</v>
      </c>
      <c r="E5" s="56" t="s">
        <v>2</v>
      </c>
      <c r="F5" s="56" t="s">
        <v>3</v>
      </c>
      <c r="G5" s="23" t="s">
        <v>4</v>
      </c>
      <c r="H5" s="7"/>
    </row>
    <row r="6" spans="1:8" s="10" customFormat="1" ht="76.5">
      <c r="A6" s="92"/>
      <c r="B6" s="20"/>
      <c r="C6" s="218">
        <f>'22. OR1'!C5</f>
        <v>2023</v>
      </c>
      <c r="D6" s="218">
        <f>'22. OR1'!D5</f>
        <v>2022</v>
      </c>
      <c r="E6" s="218">
        <f>'22. OR1'!E5</f>
        <v>2021</v>
      </c>
      <c r="F6" s="59" t="s">
        <v>91</v>
      </c>
      <c r="G6" s="94" t="s">
        <v>92</v>
      </c>
      <c r="H6" s="93"/>
    </row>
    <row r="7" spans="1:8">
      <c r="A7" s="71">
        <v>1</v>
      </c>
      <c r="B7" s="5" t="s">
        <v>26</v>
      </c>
      <c r="C7" s="219">
        <v>24884000</v>
      </c>
      <c r="D7" s="219">
        <v>22595000</v>
      </c>
      <c r="E7" s="219">
        <v>17713000</v>
      </c>
      <c r="F7" s="175"/>
      <c r="G7" s="176"/>
      <c r="H7" s="7"/>
    </row>
    <row r="8" spans="1:8">
      <c r="A8" s="71">
        <v>2</v>
      </c>
      <c r="B8" s="46" t="s">
        <v>10</v>
      </c>
      <c r="C8" s="219">
        <f>3388000+3237000</f>
        <v>6625000</v>
      </c>
      <c r="D8" s="219">
        <v>5137000</v>
      </c>
      <c r="E8" s="219">
        <v>4937000</v>
      </c>
      <c r="F8" s="177"/>
      <c r="G8" s="178"/>
    </row>
    <row r="9" spans="1:8">
      <c r="A9" s="71">
        <v>3</v>
      </c>
      <c r="B9" s="47" t="s">
        <v>96</v>
      </c>
      <c r="C9" s="122"/>
      <c r="D9" s="122"/>
      <c r="E9" s="122"/>
      <c r="F9" s="179"/>
      <c r="G9" s="180"/>
    </row>
    <row r="10" spans="1:8" ht="13.5" thickBot="1">
      <c r="A10" s="72">
        <v>4</v>
      </c>
      <c r="B10" s="73" t="s">
        <v>27</v>
      </c>
      <c r="C10" s="220">
        <f>C7+C8-C9</f>
        <v>31509000</v>
      </c>
      <c r="D10" s="220">
        <f t="shared" ref="D10:E10" si="0">D7+D8-D9</f>
        <v>27732000</v>
      </c>
      <c r="E10" s="220">
        <f t="shared" si="0"/>
        <v>22650000</v>
      </c>
      <c r="F10" s="221">
        <f>SUMIF(C10:E10, "&gt;=0",C10:E10)/3</f>
        <v>27297000</v>
      </c>
      <c r="G10" s="222">
        <f>F10*15%/8%</f>
        <v>51181875</v>
      </c>
    </row>
    <row r="11" spans="1:8">
      <c r="A11" s="21"/>
      <c r="B11" s="7"/>
      <c r="C11" s="7"/>
      <c r="D11" s="7"/>
      <c r="E11" s="7"/>
      <c r="F11" s="14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heetViews>
  <sheetFormatPr defaultColWidth="9.140625" defaultRowHeight="12.75"/>
  <cols>
    <col min="1" max="1" width="10.5703125" style="26"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204" t="s">
        <v>24</v>
      </c>
      <c r="B1" s="115" t="str">
        <f>'20. LI3'!B1</f>
        <v>სს იშბანკი საქართველო</v>
      </c>
    </row>
    <row r="2" spans="1:9" ht="15">
      <c r="A2" s="205" t="s">
        <v>25</v>
      </c>
      <c r="B2" s="206">
        <f>'20. LI3'!B2</f>
        <v>45291</v>
      </c>
    </row>
    <row r="3" spans="1:9">
      <c r="A3" s="2"/>
    </row>
    <row r="4" spans="1:9" ht="13.5" thickBot="1">
      <c r="A4" s="113" t="s">
        <v>116</v>
      </c>
      <c r="B4" s="27" t="s">
        <v>124</v>
      </c>
      <c r="D4" s="11"/>
      <c r="E4" s="11"/>
      <c r="F4" s="11"/>
    </row>
    <row r="5" spans="1:9" s="8" customFormat="1" ht="28.5">
      <c r="A5" s="74"/>
      <c r="B5" s="75"/>
      <c r="C5" s="75"/>
      <c r="D5" s="231" t="s">
        <v>107</v>
      </c>
      <c r="E5" s="231" t="s">
        <v>108</v>
      </c>
      <c r="F5" s="232" t="s">
        <v>177</v>
      </c>
    </row>
    <row r="6" spans="1:9" ht="15" customHeight="1">
      <c r="A6" s="76">
        <v>1</v>
      </c>
      <c r="B6" s="181" t="s">
        <v>16</v>
      </c>
      <c r="C6" s="15" t="s">
        <v>13</v>
      </c>
      <c r="D6" s="233">
        <v>5</v>
      </c>
      <c r="E6" s="233">
        <v>6</v>
      </c>
      <c r="F6" s="234">
        <v>6</v>
      </c>
    </row>
    <row r="7" spans="1:9" ht="15" customHeight="1">
      <c r="A7" s="76">
        <v>2</v>
      </c>
      <c r="B7" s="181"/>
      <c r="C7" s="15" t="s">
        <v>80</v>
      </c>
      <c r="D7" s="235">
        <f>D8+D10+D12</f>
        <v>1445082.8939837581</v>
      </c>
      <c r="E7" s="235">
        <f>E8+E10+E12</f>
        <v>178550.83867346941</v>
      </c>
      <c r="F7" s="236">
        <f>F8+F10+F12</f>
        <v>395738.3236703772</v>
      </c>
    </row>
    <row r="8" spans="1:9" ht="15" customHeight="1">
      <c r="A8" s="76">
        <v>3</v>
      </c>
      <c r="B8" s="181"/>
      <c r="C8" s="28" t="s">
        <v>76</v>
      </c>
      <c r="D8" s="229">
        <f>1311394.67547069+133688.218513068</f>
        <v>1445082.8939837581</v>
      </c>
      <c r="E8" s="229">
        <v>178550.83867346941</v>
      </c>
      <c r="F8" s="230">
        <v>395738.3236703772</v>
      </c>
      <c r="G8" s="7"/>
      <c r="H8" s="7"/>
    </row>
    <row r="9" spans="1:9" ht="15" customHeight="1">
      <c r="A9" s="77">
        <v>4</v>
      </c>
      <c r="B9" s="181"/>
      <c r="C9" s="29" t="s">
        <v>14</v>
      </c>
      <c r="D9" s="223"/>
      <c r="E9" s="223"/>
      <c r="F9" s="224"/>
      <c r="G9" s="7"/>
      <c r="H9" s="7"/>
    </row>
    <row r="10" spans="1:9" ht="30" customHeight="1">
      <c r="A10" s="77">
        <v>5</v>
      </c>
      <c r="B10" s="181"/>
      <c r="C10" s="28" t="s">
        <v>15</v>
      </c>
      <c r="D10" s="223"/>
      <c r="E10" s="223"/>
      <c r="F10" s="224"/>
    </row>
    <row r="11" spans="1:9" ht="15" customHeight="1">
      <c r="A11" s="77">
        <v>6</v>
      </c>
      <c r="B11" s="181"/>
      <c r="C11" s="29" t="s">
        <v>14</v>
      </c>
      <c r="D11" s="223"/>
      <c r="E11" s="223"/>
      <c r="F11" s="224"/>
    </row>
    <row r="12" spans="1:9" ht="15" customHeight="1">
      <c r="A12" s="77">
        <v>7</v>
      </c>
      <c r="B12" s="181"/>
      <c r="C12" s="28" t="s">
        <v>98</v>
      </c>
      <c r="D12" s="223"/>
      <c r="E12" s="223"/>
      <c r="F12" s="224"/>
    </row>
    <row r="13" spans="1:9" ht="15" customHeight="1">
      <c r="A13" s="77">
        <v>8</v>
      </c>
      <c r="B13" s="181"/>
      <c r="C13" s="29" t="s">
        <v>14</v>
      </c>
      <c r="D13" s="223"/>
      <c r="E13" s="223"/>
      <c r="F13" s="224"/>
    </row>
    <row r="14" spans="1:9" ht="15" customHeight="1">
      <c r="A14" s="77">
        <v>9</v>
      </c>
      <c r="B14" s="181" t="s">
        <v>109</v>
      </c>
      <c r="C14" s="15" t="s">
        <v>13</v>
      </c>
      <c r="D14" s="237">
        <v>2</v>
      </c>
      <c r="E14" s="238"/>
      <c r="F14" s="230">
        <v>6</v>
      </c>
      <c r="I14" s="16"/>
    </row>
    <row r="15" spans="1:9" ht="15" customHeight="1">
      <c r="A15" s="77">
        <v>10</v>
      </c>
      <c r="B15" s="181"/>
      <c r="C15" s="15" t="s">
        <v>110</v>
      </c>
      <c r="D15" s="227">
        <f>D16+D18+D20</f>
        <v>106108.75</v>
      </c>
      <c r="E15" s="227">
        <f>E16+E18+E20</f>
        <v>0</v>
      </c>
      <c r="F15" s="228">
        <f>F16+F18+F20</f>
        <v>24133.75</v>
      </c>
    </row>
    <row r="16" spans="1:9" ht="15" customHeight="1">
      <c r="A16" s="77">
        <v>11</v>
      </c>
      <c r="B16" s="181"/>
      <c r="C16" s="28" t="s">
        <v>77</v>
      </c>
      <c r="D16" s="237">
        <v>106108.75</v>
      </c>
      <c r="E16" s="238"/>
      <c r="F16" s="239">
        <v>24133.75</v>
      </c>
    </row>
    <row r="17" spans="1:6" ht="15" customHeight="1">
      <c r="A17" s="77">
        <v>12</v>
      </c>
      <c r="B17" s="181"/>
      <c r="C17" s="29" t="s">
        <v>14</v>
      </c>
      <c r="D17" s="223"/>
      <c r="E17" s="223"/>
      <c r="F17" s="224"/>
    </row>
    <row r="18" spans="1:6" ht="30" customHeight="1">
      <c r="A18" s="77">
        <v>13</v>
      </c>
      <c r="B18" s="181"/>
      <c r="C18" s="28" t="s">
        <v>15</v>
      </c>
      <c r="D18" s="225"/>
      <c r="E18" s="225"/>
      <c r="F18" s="226"/>
    </row>
    <row r="19" spans="1:6" ht="15" customHeight="1">
      <c r="A19" s="77">
        <v>14</v>
      </c>
      <c r="B19" s="181"/>
      <c r="C19" s="29" t="s">
        <v>14</v>
      </c>
      <c r="D19" s="225"/>
      <c r="E19" s="225"/>
      <c r="F19" s="226"/>
    </row>
    <row r="20" spans="1:6" ht="15" customHeight="1">
      <c r="A20" s="77">
        <v>15</v>
      </c>
      <c r="B20" s="181"/>
      <c r="C20" s="28" t="s">
        <v>98</v>
      </c>
      <c r="D20" s="225"/>
      <c r="E20" s="225"/>
      <c r="F20" s="226"/>
    </row>
    <row r="21" spans="1:6" ht="15" customHeight="1">
      <c r="A21" s="77">
        <v>16</v>
      </c>
      <c r="B21" s="181"/>
      <c r="C21" s="29" t="s">
        <v>14</v>
      </c>
      <c r="D21" s="225"/>
      <c r="E21" s="225"/>
      <c r="F21" s="226"/>
    </row>
    <row r="22" spans="1:6" ht="15" customHeight="1" thickBot="1">
      <c r="A22" s="78">
        <v>17</v>
      </c>
      <c r="B22" s="182" t="s">
        <v>79</v>
      </c>
      <c r="C22" s="182"/>
      <c r="D22" s="240">
        <f>D7+D15</f>
        <v>1551191.6439837581</v>
      </c>
      <c r="E22" s="240">
        <f>E7+E15</f>
        <v>178550.83867346941</v>
      </c>
      <c r="F22" s="241">
        <f>F7+F15</f>
        <v>419872.0736703772</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204" t="s">
        <v>24</v>
      </c>
      <c r="B1" s="115" t="str">
        <f>'20. LI3'!B1</f>
        <v>სს იშბანკი საქართველო</v>
      </c>
    </row>
    <row r="2" spans="1:12" ht="15">
      <c r="A2" s="205" t="s">
        <v>25</v>
      </c>
      <c r="B2" s="206">
        <f>'20. LI3'!B2</f>
        <v>45291</v>
      </c>
      <c r="C2" s="30"/>
      <c r="D2" s="30"/>
      <c r="E2" s="30"/>
      <c r="F2" s="30"/>
      <c r="G2" s="30"/>
      <c r="H2" s="30"/>
      <c r="I2" s="30"/>
      <c r="J2" s="30"/>
      <c r="K2" s="30"/>
      <c r="L2" s="30"/>
    </row>
    <row r="3" spans="1:12">
      <c r="B3" s="30"/>
      <c r="C3" s="30"/>
      <c r="D3" s="30"/>
      <c r="E3" s="30"/>
      <c r="F3" s="30"/>
      <c r="G3" s="30"/>
      <c r="H3" s="30"/>
      <c r="I3" s="30"/>
      <c r="J3" s="30"/>
      <c r="K3" s="30"/>
      <c r="L3" s="30"/>
    </row>
    <row r="4" spans="1:12" ht="13.5" thickBot="1">
      <c r="A4" s="113" t="s">
        <v>117</v>
      </c>
      <c r="B4" s="30" t="s">
        <v>83</v>
      </c>
      <c r="C4" s="31"/>
      <c r="D4" s="31"/>
      <c r="E4" s="31"/>
      <c r="F4" s="31"/>
      <c r="G4" s="31"/>
      <c r="H4" s="31"/>
      <c r="I4" s="31"/>
      <c r="J4" s="31"/>
      <c r="K4" s="31"/>
      <c r="L4" s="31"/>
    </row>
    <row r="5" spans="1:12" ht="28.5">
      <c r="A5" s="22"/>
      <c r="B5" s="56"/>
      <c r="C5" s="97" t="s">
        <v>107</v>
      </c>
      <c r="D5" s="97" t="s">
        <v>108</v>
      </c>
      <c r="E5" s="98" t="s">
        <v>86</v>
      </c>
      <c r="F5" s="31"/>
      <c r="G5" s="31"/>
      <c r="H5" s="31"/>
      <c r="I5" s="31"/>
      <c r="J5" s="31"/>
      <c r="K5" s="31"/>
      <c r="L5" s="31"/>
    </row>
    <row r="6" spans="1:12">
      <c r="A6" s="183" t="s">
        <v>17</v>
      </c>
      <c r="B6" s="100" t="s">
        <v>13</v>
      </c>
      <c r="C6" s="122"/>
      <c r="D6" s="122"/>
      <c r="E6" s="127"/>
      <c r="F6" s="31"/>
      <c r="G6" s="31"/>
      <c r="H6" s="31"/>
      <c r="I6" s="31"/>
      <c r="J6" s="31"/>
      <c r="K6" s="31"/>
      <c r="L6" s="31"/>
    </row>
    <row r="7" spans="1:12" ht="14.25">
      <c r="A7" s="183"/>
      <c r="B7" s="99" t="s">
        <v>78</v>
      </c>
      <c r="C7" s="122"/>
      <c r="D7" s="122"/>
      <c r="E7" s="127"/>
      <c r="F7" s="31"/>
      <c r="G7" s="31"/>
      <c r="H7" s="31"/>
      <c r="I7" s="31"/>
      <c r="J7" s="31"/>
      <c r="K7" s="31"/>
      <c r="L7" s="31"/>
    </row>
    <row r="8" spans="1:12" ht="14.25">
      <c r="A8" s="183" t="s">
        <v>39</v>
      </c>
      <c r="B8" s="99" t="s">
        <v>13</v>
      </c>
      <c r="C8" s="122"/>
      <c r="D8" s="122"/>
      <c r="E8" s="127"/>
      <c r="F8" s="31"/>
      <c r="G8" s="31"/>
      <c r="H8" s="31"/>
      <c r="I8" s="31"/>
      <c r="J8" s="31"/>
      <c r="K8" s="31"/>
      <c r="L8" s="31"/>
    </row>
    <row r="9" spans="1:12" ht="14.25">
      <c r="A9" s="183"/>
      <c r="B9" s="99" t="s">
        <v>11</v>
      </c>
      <c r="C9" s="134">
        <f>C10+C11+C12+C13</f>
        <v>0</v>
      </c>
      <c r="D9" s="134">
        <f>D10+D11+D12+D13</f>
        <v>0</v>
      </c>
      <c r="E9" s="134">
        <f>E10+E11+E12+E13</f>
        <v>0</v>
      </c>
      <c r="F9" s="31"/>
      <c r="G9" s="31"/>
      <c r="H9" s="31"/>
      <c r="I9" s="31"/>
      <c r="J9" s="31"/>
      <c r="K9" s="31"/>
      <c r="L9" s="31"/>
    </row>
    <row r="10" spans="1:12" ht="14.25">
      <c r="A10" s="183"/>
      <c r="B10" s="101" t="s">
        <v>18</v>
      </c>
      <c r="C10" s="122"/>
      <c r="D10" s="122"/>
      <c r="E10" s="127"/>
      <c r="F10" s="31"/>
      <c r="G10" s="31"/>
      <c r="H10" s="31"/>
      <c r="I10" s="31"/>
      <c r="J10" s="31"/>
      <c r="K10" s="31"/>
      <c r="L10" s="31"/>
    </row>
    <row r="11" spans="1:12" ht="14.25">
      <c r="A11" s="183"/>
      <c r="B11" s="101" t="s">
        <v>102</v>
      </c>
      <c r="C11" s="122"/>
      <c r="D11" s="122"/>
      <c r="E11" s="127"/>
      <c r="F11" s="31"/>
      <c r="G11" s="31"/>
      <c r="H11" s="31"/>
      <c r="I11" s="31"/>
      <c r="J11" s="31"/>
      <c r="K11" s="31"/>
      <c r="L11" s="31"/>
    </row>
    <row r="12" spans="1:12" ht="28.5">
      <c r="A12" s="183"/>
      <c r="B12" s="101" t="s">
        <v>103</v>
      </c>
      <c r="C12" s="122"/>
      <c r="D12" s="122"/>
      <c r="E12" s="127"/>
      <c r="F12" s="31"/>
      <c r="G12" s="31"/>
      <c r="H12" s="31"/>
      <c r="I12" s="31"/>
      <c r="J12" s="31"/>
      <c r="K12" s="31"/>
      <c r="L12" s="31"/>
    </row>
    <row r="13" spans="1:12" ht="14.25">
      <c r="A13" s="183"/>
      <c r="B13" s="101" t="s">
        <v>104</v>
      </c>
      <c r="C13" s="122"/>
      <c r="D13" s="122"/>
      <c r="E13" s="127"/>
      <c r="F13" s="31"/>
      <c r="G13" s="31"/>
      <c r="H13" s="31"/>
      <c r="I13" s="31"/>
      <c r="J13" s="31"/>
      <c r="K13" s="31"/>
      <c r="L13" s="31"/>
    </row>
    <row r="14" spans="1:12" ht="14.25">
      <c r="A14" s="183" t="s">
        <v>106</v>
      </c>
      <c r="B14" s="99" t="s">
        <v>13</v>
      </c>
      <c r="C14" s="122"/>
      <c r="D14" s="122"/>
      <c r="E14" s="127"/>
      <c r="F14" s="31"/>
      <c r="G14" s="31"/>
      <c r="H14" s="31"/>
      <c r="I14" s="31"/>
      <c r="J14" s="31"/>
      <c r="K14" s="31"/>
      <c r="L14" s="31"/>
    </row>
    <row r="15" spans="1:12" ht="14.25">
      <c r="A15" s="183"/>
      <c r="B15" s="99" t="s">
        <v>11</v>
      </c>
      <c r="C15" s="134">
        <f>C16+C17+C18+C19</f>
        <v>0</v>
      </c>
      <c r="D15" s="134">
        <f>D16+D17+D18+D19</f>
        <v>0</v>
      </c>
      <c r="E15" s="134">
        <f>E16+E17+E18+E19</f>
        <v>0</v>
      </c>
      <c r="F15" s="31"/>
      <c r="G15" s="31"/>
      <c r="H15" s="31"/>
      <c r="I15" s="31"/>
      <c r="J15" s="31"/>
      <c r="K15" s="31"/>
      <c r="L15" s="31"/>
    </row>
    <row r="16" spans="1:12" ht="14.25">
      <c r="A16" s="183"/>
      <c r="B16" s="101" t="s">
        <v>18</v>
      </c>
      <c r="C16" s="122"/>
      <c r="D16" s="122"/>
      <c r="E16" s="127"/>
      <c r="F16" s="31"/>
      <c r="G16" s="31"/>
      <c r="H16" s="31"/>
      <c r="I16" s="31"/>
      <c r="J16" s="31"/>
      <c r="K16" s="31"/>
      <c r="L16" s="31"/>
    </row>
    <row r="17" spans="1:12" ht="14.25">
      <c r="A17" s="184"/>
      <c r="B17" s="105" t="s">
        <v>102</v>
      </c>
      <c r="C17" s="135"/>
      <c r="D17" s="135"/>
      <c r="E17" s="136"/>
      <c r="F17" s="31"/>
      <c r="G17" s="31"/>
      <c r="H17" s="31"/>
      <c r="I17" s="31"/>
      <c r="J17" s="31"/>
      <c r="K17" s="31"/>
      <c r="L17" s="31"/>
    </row>
    <row r="18" spans="1:12" ht="28.5">
      <c r="A18" s="184"/>
      <c r="B18" s="105" t="s">
        <v>103</v>
      </c>
      <c r="C18" s="135"/>
      <c r="D18" s="135"/>
      <c r="E18" s="136"/>
      <c r="F18" s="31"/>
      <c r="G18" s="31"/>
      <c r="H18" s="31"/>
      <c r="I18" s="31"/>
      <c r="J18" s="31"/>
      <c r="K18" s="31"/>
      <c r="L18" s="31"/>
    </row>
    <row r="19" spans="1:12" ht="15" thickBot="1">
      <c r="A19" s="185"/>
      <c r="B19" s="102" t="s">
        <v>104</v>
      </c>
      <c r="C19" s="128"/>
      <c r="D19" s="128"/>
      <c r="E19" s="129"/>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204" t="s">
        <v>24</v>
      </c>
      <c r="B1" s="115" t="str">
        <f>'20. LI3'!B1</f>
        <v>სს იშბანკი საქართველო</v>
      </c>
    </row>
    <row r="2" spans="1:7" ht="15">
      <c r="A2" s="205" t="s">
        <v>25</v>
      </c>
      <c r="B2" s="206">
        <f>'20. LI3'!B2</f>
        <v>45291</v>
      </c>
    </row>
    <row r="3" spans="1:7">
      <c r="B3" s="13"/>
    </row>
    <row r="4" spans="1:7" ht="13.5" thickBot="1">
      <c r="A4" s="113" t="s">
        <v>118</v>
      </c>
      <c r="B4" s="82" t="s">
        <v>85</v>
      </c>
    </row>
    <row r="5" spans="1:7" s="13" customFormat="1" ht="14.25">
      <c r="A5" s="79"/>
      <c r="B5" s="58"/>
      <c r="C5" s="80" t="s">
        <v>0</v>
      </c>
      <c r="D5" s="36" t="s">
        <v>1</v>
      </c>
      <c r="E5" s="36" t="s">
        <v>2</v>
      </c>
      <c r="F5" s="36" t="s">
        <v>3</v>
      </c>
      <c r="G5" s="35" t="s">
        <v>4</v>
      </c>
    </row>
    <row r="6" spans="1:7" ht="85.5">
      <c r="A6" s="81"/>
      <c r="B6" s="32"/>
      <c r="C6" s="103" t="s">
        <v>120</v>
      </c>
      <c r="D6" s="96" t="s">
        <v>121</v>
      </c>
      <c r="E6" s="96" t="s">
        <v>123</v>
      </c>
      <c r="F6" s="96" t="s">
        <v>122</v>
      </c>
      <c r="G6" s="104" t="s">
        <v>21</v>
      </c>
    </row>
    <row r="7" spans="1:7" ht="14.25">
      <c r="A7" s="81">
        <v>1</v>
      </c>
      <c r="B7" s="106" t="s">
        <v>107</v>
      </c>
      <c r="C7" s="137">
        <f>SUM(C8:C11)</f>
        <v>0</v>
      </c>
      <c r="D7" s="137">
        <f t="shared" ref="D7:G7" si="0">SUM(D8:D11)</f>
        <v>0</v>
      </c>
      <c r="E7" s="137">
        <f t="shared" si="0"/>
        <v>0</v>
      </c>
      <c r="F7" s="137">
        <f t="shared" si="0"/>
        <v>0</v>
      </c>
      <c r="G7" s="137">
        <f t="shared" si="0"/>
        <v>0</v>
      </c>
    </row>
    <row r="8" spans="1:7" ht="14.25">
      <c r="A8" s="81">
        <v>2</v>
      </c>
      <c r="B8" s="33" t="s">
        <v>19</v>
      </c>
      <c r="C8" s="140"/>
      <c r="D8" s="141"/>
      <c r="E8" s="141"/>
      <c r="F8" s="141"/>
      <c r="G8" s="142"/>
    </row>
    <row r="9" spans="1:7" ht="14.25">
      <c r="A9" s="81">
        <v>3</v>
      </c>
      <c r="B9" s="33" t="s">
        <v>20</v>
      </c>
      <c r="C9" s="140"/>
      <c r="D9" s="141"/>
      <c r="E9" s="141"/>
      <c r="F9" s="141"/>
      <c r="G9" s="142"/>
    </row>
    <row r="10" spans="1:7" ht="14.25">
      <c r="A10" s="81">
        <v>4</v>
      </c>
      <c r="B10" s="34" t="s">
        <v>100</v>
      </c>
      <c r="C10" s="140"/>
      <c r="D10" s="141"/>
      <c r="E10" s="141"/>
      <c r="F10" s="141"/>
      <c r="G10" s="142"/>
    </row>
    <row r="11" spans="1:7" ht="14.25">
      <c r="A11" s="81">
        <v>5</v>
      </c>
      <c r="B11" s="33" t="s">
        <v>101</v>
      </c>
      <c r="C11" s="140"/>
      <c r="D11" s="141"/>
      <c r="E11" s="141"/>
      <c r="F11" s="141"/>
      <c r="G11" s="142"/>
    </row>
    <row r="12" spans="1:7" ht="14.25">
      <c r="A12" s="81">
        <v>6</v>
      </c>
      <c r="B12" s="15" t="s">
        <v>108</v>
      </c>
      <c r="C12" s="130">
        <f>SUM(C13:C16)</f>
        <v>0</v>
      </c>
      <c r="D12" s="130">
        <f>SUM(D13:D16)</f>
        <v>0</v>
      </c>
      <c r="E12" s="130">
        <f>SUM(E13:E16)</f>
        <v>0</v>
      </c>
      <c r="F12" s="130">
        <f>SUM(F13:F16)</f>
        <v>0</v>
      </c>
      <c r="G12" s="131">
        <f>SUM(G13:G16)</f>
        <v>0</v>
      </c>
    </row>
    <row r="13" spans="1:7" ht="14.25">
      <c r="A13" s="81">
        <v>7</v>
      </c>
      <c r="B13" s="33" t="s">
        <v>19</v>
      </c>
      <c r="C13" s="132"/>
      <c r="D13" s="132"/>
      <c r="E13" s="132"/>
      <c r="F13" s="132"/>
      <c r="G13" s="133"/>
    </row>
    <row r="14" spans="1:7" ht="14.25">
      <c r="A14" s="81">
        <v>8</v>
      </c>
      <c r="B14" s="33" t="s">
        <v>20</v>
      </c>
      <c r="C14" s="132"/>
      <c r="D14" s="132"/>
      <c r="E14" s="132"/>
      <c r="F14" s="132"/>
      <c r="G14" s="133"/>
    </row>
    <row r="15" spans="1:7" ht="14.25">
      <c r="A15" s="81">
        <v>9</v>
      </c>
      <c r="B15" s="34" t="s">
        <v>100</v>
      </c>
      <c r="C15" s="132"/>
      <c r="D15" s="132"/>
      <c r="E15" s="132"/>
      <c r="F15" s="132"/>
      <c r="G15" s="133"/>
    </row>
    <row r="16" spans="1:7" ht="14.25">
      <c r="A16" s="81">
        <v>10</v>
      </c>
      <c r="B16" s="33" t="s">
        <v>101</v>
      </c>
      <c r="C16" s="132"/>
      <c r="D16" s="132"/>
      <c r="E16" s="132"/>
      <c r="F16" s="132"/>
      <c r="G16" s="133"/>
    </row>
    <row r="17" spans="1:7" ht="14.25">
      <c r="A17" s="81">
        <v>11</v>
      </c>
      <c r="B17" s="15" t="s">
        <v>74</v>
      </c>
      <c r="C17" s="130">
        <f>SUM(C18:C21)</f>
        <v>0</v>
      </c>
      <c r="D17" s="130">
        <f>SUM(D18:D21)</f>
        <v>0</v>
      </c>
      <c r="E17" s="130">
        <f>SUM(E18:E21)</f>
        <v>0</v>
      </c>
      <c r="F17" s="130">
        <f>SUM(F18:F21)</f>
        <v>0</v>
      </c>
      <c r="G17" s="131">
        <f>SUM(G18:G21)</f>
        <v>0</v>
      </c>
    </row>
    <row r="18" spans="1:7" ht="14.25">
      <c r="A18" s="81">
        <v>12</v>
      </c>
      <c r="B18" s="33" t="s">
        <v>19</v>
      </c>
      <c r="C18" s="132"/>
      <c r="D18" s="132"/>
      <c r="E18" s="132" t="s">
        <v>8</v>
      </c>
      <c r="F18" s="132"/>
      <c r="G18" s="133"/>
    </row>
    <row r="19" spans="1:7" ht="14.25">
      <c r="A19" s="81">
        <v>13</v>
      </c>
      <c r="B19" s="33" t="s">
        <v>20</v>
      </c>
      <c r="C19" s="132"/>
      <c r="D19" s="132"/>
      <c r="E19" s="132"/>
      <c r="F19" s="132"/>
      <c r="G19" s="133"/>
    </row>
    <row r="20" spans="1:7" ht="14.25">
      <c r="A20" s="81">
        <v>14</v>
      </c>
      <c r="B20" s="34" t="s">
        <v>100</v>
      </c>
      <c r="C20" s="132"/>
      <c r="D20" s="132"/>
      <c r="E20" s="132"/>
      <c r="F20" s="132"/>
      <c r="G20" s="133"/>
    </row>
    <row r="21" spans="1:7" ht="14.25">
      <c r="A21" s="81">
        <v>15</v>
      </c>
      <c r="B21" s="33" t="s">
        <v>101</v>
      </c>
      <c r="C21" s="132"/>
      <c r="D21" s="132"/>
      <c r="E21" s="132"/>
      <c r="F21" s="132"/>
      <c r="G21" s="133"/>
    </row>
    <row r="22" spans="1:7" ht="15" thickBot="1">
      <c r="A22" s="81">
        <v>16</v>
      </c>
      <c r="B22" s="52" t="s">
        <v>6</v>
      </c>
      <c r="C22" s="138">
        <f>C12+C17</f>
        <v>0</v>
      </c>
      <c r="D22" s="138">
        <f>D12+D17</f>
        <v>0</v>
      </c>
      <c r="E22" s="138">
        <f>E12+E17</f>
        <v>0</v>
      </c>
      <c r="F22" s="138">
        <f>F12+F17</f>
        <v>0</v>
      </c>
      <c r="G22" s="13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7" customWidth="1"/>
    <col min="4" max="5" width="13.7109375" style="17" customWidth="1"/>
    <col min="6" max="6" width="16.28515625" style="17" customWidth="1"/>
    <col min="7" max="8" width="13.7109375" style="17" customWidth="1"/>
    <col min="9" max="9" width="17.5703125" style="17" customWidth="1"/>
    <col min="10" max="10" width="14.5703125" style="17" customWidth="1"/>
    <col min="11" max="12" width="13.7109375" style="17" customWidth="1"/>
    <col min="13" max="13" width="15" style="17" customWidth="1"/>
    <col min="14" max="15" width="13.7109375" style="17" customWidth="1"/>
    <col min="16" max="17" width="15.7109375" style="17" customWidth="1"/>
    <col min="18" max="18" width="9.140625" style="17"/>
    <col min="19" max="16384" width="9.140625" style="3"/>
  </cols>
  <sheetData>
    <row r="1" spans="1:15" ht="15">
      <c r="A1" s="204" t="s">
        <v>24</v>
      </c>
      <c r="B1" s="115" t="str">
        <f>'20. LI3'!B1</f>
        <v>სს იშბანკი საქართველო</v>
      </c>
    </row>
    <row r="2" spans="1:15" ht="15">
      <c r="A2" s="205" t="s">
        <v>25</v>
      </c>
      <c r="B2" s="206">
        <f>'20. LI3'!B2</f>
        <v>45291</v>
      </c>
    </row>
    <row r="4" spans="1:15" ht="13.5" thickBot="1">
      <c r="A4" s="113" t="s">
        <v>119</v>
      </c>
      <c r="B4" s="49" t="s">
        <v>126</v>
      </c>
    </row>
    <row r="5" spans="1:15">
      <c r="A5" s="51"/>
      <c r="B5" s="53"/>
      <c r="C5" s="39" t="s">
        <v>0</v>
      </c>
      <c r="D5" s="39" t="s">
        <v>1</v>
      </c>
      <c r="E5" s="39" t="s">
        <v>2</v>
      </c>
      <c r="F5" s="39" t="s">
        <v>3</v>
      </c>
      <c r="G5" s="39" t="s">
        <v>4</v>
      </c>
      <c r="H5" s="39" t="s">
        <v>5</v>
      </c>
      <c r="I5" s="39" t="s">
        <v>61</v>
      </c>
      <c r="J5" s="39" t="s">
        <v>62</v>
      </c>
      <c r="K5" s="39" t="s">
        <v>63</v>
      </c>
      <c r="L5" s="39" t="s">
        <v>64</v>
      </c>
      <c r="M5" s="39" t="s">
        <v>65</v>
      </c>
      <c r="N5" s="39" t="s">
        <v>66</v>
      </c>
      <c r="O5" s="40" t="s">
        <v>69</v>
      </c>
    </row>
    <row r="6" spans="1:15">
      <c r="A6" s="19"/>
      <c r="B6" s="5"/>
      <c r="C6" s="186" t="s">
        <v>28</v>
      </c>
      <c r="D6" s="186"/>
      <c r="E6" s="186"/>
      <c r="F6" s="188" t="s">
        <v>29</v>
      </c>
      <c r="G6" s="188"/>
      <c r="H6" s="188"/>
      <c r="I6" s="188"/>
      <c r="J6" s="188"/>
      <c r="K6" s="188"/>
      <c r="L6" s="188"/>
      <c r="M6" s="188" t="s">
        <v>30</v>
      </c>
      <c r="N6" s="188"/>
      <c r="O6" s="187"/>
    </row>
    <row r="7" spans="1:15" ht="15" customHeight="1">
      <c r="A7" s="19"/>
      <c r="B7" s="5"/>
      <c r="C7" s="188" t="s">
        <v>31</v>
      </c>
      <c r="D7" s="188" t="s">
        <v>32</v>
      </c>
      <c r="E7" s="188" t="s">
        <v>67</v>
      </c>
      <c r="F7" s="188" t="s">
        <v>33</v>
      </c>
      <c r="G7" s="188"/>
      <c r="H7" s="188" t="s">
        <v>34</v>
      </c>
      <c r="I7" s="188" t="s">
        <v>35</v>
      </c>
      <c r="J7" s="188"/>
      <c r="K7" s="189" t="s">
        <v>7</v>
      </c>
      <c r="L7" s="189"/>
      <c r="M7" s="186" t="s">
        <v>68</v>
      </c>
      <c r="N7" s="186" t="s">
        <v>72</v>
      </c>
      <c r="O7" s="187" t="s">
        <v>73</v>
      </c>
    </row>
    <row r="8" spans="1:15" ht="25.5">
      <c r="A8" s="19"/>
      <c r="B8" s="5"/>
      <c r="C8" s="188"/>
      <c r="D8" s="188"/>
      <c r="E8" s="188"/>
      <c r="F8" s="147" t="s">
        <v>14</v>
      </c>
      <c r="G8" s="147" t="s">
        <v>36</v>
      </c>
      <c r="H8" s="188"/>
      <c r="I8" s="147" t="s">
        <v>70</v>
      </c>
      <c r="J8" s="147" t="s">
        <v>71</v>
      </c>
      <c r="K8" s="148" t="s">
        <v>37</v>
      </c>
      <c r="L8" s="148" t="s">
        <v>38</v>
      </c>
      <c r="M8" s="186"/>
      <c r="N8" s="186"/>
      <c r="O8" s="187"/>
    </row>
    <row r="9" spans="1:15">
      <c r="A9" s="55"/>
      <c r="B9" s="50" t="s">
        <v>12</v>
      </c>
      <c r="C9" s="150"/>
      <c r="D9" s="150"/>
      <c r="E9" s="150"/>
      <c r="F9" s="150"/>
      <c r="G9" s="150"/>
      <c r="H9" s="150"/>
      <c r="I9" s="150"/>
      <c r="J9" s="150"/>
      <c r="K9" s="150"/>
      <c r="L9" s="150"/>
      <c r="M9" s="150"/>
      <c r="N9" s="150"/>
      <c r="O9" s="151"/>
    </row>
    <row r="10" spans="1:15">
      <c r="A10" s="19">
        <v>1</v>
      </c>
      <c r="B10" s="48" t="s">
        <v>59</v>
      </c>
      <c r="C10" s="143">
        <f>SUM(C11:C17)</f>
        <v>0</v>
      </c>
      <c r="D10" s="143">
        <f>SUM(D11:D17)</f>
        <v>0</v>
      </c>
      <c r="E10" s="143">
        <f>SUM(E11:E17)</f>
        <v>0</v>
      </c>
      <c r="F10" s="144">
        <f t="shared" ref="F10:O10" si="0">SUM(F11:F17)</f>
        <v>0</v>
      </c>
      <c r="G10" s="144">
        <f t="shared" si="0"/>
        <v>0</v>
      </c>
      <c r="H10" s="143">
        <f t="shared" si="0"/>
        <v>0</v>
      </c>
      <c r="I10" s="143">
        <f t="shared" si="0"/>
        <v>0</v>
      </c>
      <c r="J10" s="143">
        <f t="shared" si="0"/>
        <v>0</v>
      </c>
      <c r="K10" s="143">
        <f t="shared" si="0"/>
        <v>0</v>
      </c>
      <c r="L10" s="143">
        <f t="shared" si="0"/>
        <v>0</v>
      </c>
      <c r="M10" s="144">
        <f>SUM(M11:M17)</f>
        <v>0</v>
      </c>
      <c r="N10" s="144">
        <f t="shared" si="0"/>
        <v>0</v>
      </c>
      <c r="O10" s="145">
        <f t="shared" si="0"/>
        <v>0</v>
      </c>
    </row>
    <row r="11" spans="1:15">
      <c r="A11" s="19">
        <v>1.1000000000000001</v>
      </c>
      <c r="B11" s="5"/>
      <c r="C11" s="121"/>
      <c r="D11" s="121"/>
      <c r="E11" s="143">
        <f>C11+D11</f>
        <v>0</v>
      </c>
      <c r="F11" s="121"/>
      <c r="G11" s="121"/>
      <c r="H11" s="121"/>
      <c r="I11" s="121"/>
      <c r="J11" s="121"/>
      <c r="K11" s="146"/>
      <c r="L11" s="146"/>
      <c r="M11" s="143">
        <f>C11+F11-H11-I11</f>
        <v>0</v>
      </c>
      <c r="N11" s="143">
        <f>D11+G11+H11-J11+K11-L11</f>
        <v>0</v>
      </c>
      <c r="O11" s="145">
        <f t="shared" ref="O11:O17" si="1">M11+N11</f>
        <v>0</v>
      </c>
    </row>
    <row r="12" spans="1:15">
      <c r="A12" s="19">
        <v>1.2</v>
      </c>
      <c r="B12" s="5"/>
      <c r="C12" s="121"/>
      <c r="D12" s="121"/>
      <c r="E12" s="143">
        <f t="shared" ref="E12:E17" si="2">C12+D12</f>
        <v>0</v>
      </c>
      <c r="F12" s="121"/>
      <c r="G12" s="121"/>
      <c r="H12" s="121"/>
      <c r="I12" s="121"/>
      <c r="J12" s="121"/>
      <c r="K12" s="146"/>
      <c r="L12" s="146"/>
      <c r="M12" s="143">
        <f t="shared" ref="M12:M15" si="3">C12+F12-H12-I12</f>
        <v>0</v>
      </c>
      <c r="N12" s="143">
        <f t="shared" ref="N12:N17" si="4">D12+G12+H12-J12+K12-L12</f>
        <v>0</v>
      </c>
      <c r="O12" s="145">
        <f t="shared" si="1"/>
        <v>0</v>
      </c>
    </row>
    <row r="13" spans="1:15">
      <c r="A13" s="19">
        <v>1.3</v>
      </c>
      <c r="B13" s="5"/>
      <c r="C13" s="121"/>
      <c r="D13" s="121"/>
      <c r="E13" s="143">
        <f t="shared" si="2"/>
        <v>0</v>
      </c>
      <c r="F13" s="121"/>
      <c r="G13" s="121"/>
      <c r="H13" s="121"/>
      <c r="I13" s="121"/>
      <c r="J13" s="121"/>
      <c r="K13" s="146"/>
      <c r="L13" s="146"/>
      <c r="M13" s="143">
        <f t="shared" si="3"/>
        <v>0</v>
      </c>
      <c r="N13" s="143">
        <f t="shared" si="4"/>
        <v>0</v>
      </c>
      <c r="O13" s="145">
        <f t="shared" si="1"/>
        <v>0</v>
      </c>
    </row>
    <row r="14" spans="1:15">
      <c r="A14" s="19">
        <v>1.4</v>
      </c>
      <c r="B14" s="5"/>
      <c r="C14" s="121"/>
      <c r="D14" s="121"/>
      <c r="E14" s="143">
        <f t="shared" si="2"/>
        <v>0</v>
      </c>
      <c r="F14" s="121"/>
      <c r="G14" s="121"/>
      <c r="H14" s="121"/>
      <c r="I14" s="121"/>
      <c r="J14" s="121"/>
      <c r="K14" s="146"/>
      <c r="L14" s="146"/>
      <c r="M14" s="143">
        <f t="shared" si="3"/>
        <v>0</v>
      </c>
      <c r="N14" s="143">
        <f t="shared" si="4"/>
        <v>0</v>
      </c>
      <c r="O14" s="145">
        <f t="shared" si="1"/>
        <v>0</v>
      </c>
    </row>
    <row r="15" spans="1:15">
      <c r="A15" s="19">
        <v>1.5</v>
      </c>
      <c r="B15" s="5"/>
      <c r="C15" s="121"/>
      <c r="D15" s="121"/>
      <c r="E15" s="143">
        <f t="shared" si="2"/>
        <v>0</v>
      </c>
      <c r="F15" s="121"/>
      <c r="G15" s="121"/>
      <c r="H15" s="121"/>
      <c r="I15" s="121"/>
      <c r="J15" s="121"/>
      <c r="K15" s="146"/>
      <c r="L15" s="146"/>
      <c r="M15" s="143">
        <f t="shared" si="3"/>
        <v>0</v>
      </c>
      <c r="N15" s="143">
        <f t="shared" si="4"/>
        <v>0</v>
      </c>
      <c r="O15" s="145">
        <f t="shared" si="1"/>
        <v>0</v>
      </c>
    </row>
    <row r="16" spans="1:15">
      <c r="A16" s="19">
        <v>1.6</v>
      </c>
      <c r="B16" s="5"/>
      <c r="C16" s="121"/>
      <c r="D16" s="121"/>
      <c r="E16" s="143">
        <f t="shared" si="2"/>
        <v>0</v>
      </c>
      <c r="F16" s="121"/>
      <c r="G16" s="121"/>
      <c r="H16" s="121"/>
      <c r="I16" s="121"/>
      <c r="J16" s="121"/>
      <c r="K16" s="146"/>
      <c r="L16" s="146"/>
      <c r="M16" s="143">
        <f>C16+F16-H16-I16</f>
        <v>0</v>
      </c>
      <c r="N16" s="143">
        <f t="shared" si="4"/>
        <v>0</v>
      </c>
      <c r="O16" s="145">
        <f t="shared" si="1"/>
        <v>0</v>
      </c>
    </row>
    <row r="17" spans="1:15">
      <c r="A17" s="19" t="s">
        <v>60</v>
      </c>
      <c r="B17" s="5"/>
      <c r="C17" s="121"/>
      <c r="D17" s="121"/>
      <c r="E17" s="143">
        <f t="shared" si="2"/>
        <v>0</v>
      </c>
      <c r="F17" s="121"/>
      <c r="G17" s="121"/>
      <c r="H17" s="121"/>
      <c r="I17" s="121"/>
      <c r="J17" s="121"/>
      <c r="K17" s="146"/>
      <c r="L17" s="146"/>
      <c r="M17" s="143">
        <f>C17+F17-H17-I17</f>
        <v>0</v>
      </c>
      <c r="N17" s="143">
        <f t="shared" si="4"/>
        <v>0</v>
      </c>
      <c r="O17" s="145">
        <f t="shared" si="1"/>
        <v>0</v>
      </c>
    </row>
    <row r="18" spans="1:15">
      <c r="A18" s="55"/>
      <c r="B18" s="7" t="s">
        <v>74</v>
      </c>
      <c r="C18" s="150"/>
      <c r="D18" s="150"/>
      <c r="E18" s="150"/>
      <c r="F18" s="150"/>
      <c r="G18" s="150"/>
      <c r="H18" s="150"/>
      <c r="I18" s="150"/>
      <c r="J18" s="150"/>
      <c r="K18" s="150"/>
      <c r="L18" s="150"/>
      <c r="M18" s="150"/>
      <c r="N18" s="150"/>
      <c r="O18" s="151"/>
    </row>
    <row r="19" spans="1:15" ht="11.25" customHeight="1" thickBot="1">
      <c r="A19" s="57">
        <v>2</v>
      </c>
      <c r="B19" s="152" t="s">
        <v>59</v>
      </c>
      <c r="C19" s="153"/>
      <c r="D19" s="153"/>
      <c r="E19" s="153"/>
      <c r="F19" s="153"/>
      <c r="G19" s="153"/>
      <c r="H19" s="153"/>
      <c r="I19" s="153"/>
      <c r="J19" s="153"/>
      <c r="K19" s="153"/>
      <c r="L19" s="153"/>
      <c r="M19" s="153">
        <f>C19+F19-H19-I19</f>
        <v>0</v>
      </c>
      <c r="N19" s="153">
        <f t="shared" ref="N19" si="5">D19+G19+H19-J19+K19-L19</f>
        <v>0</v>
      </c>
      <c r="O19" s="154">
        <f>M19+N19</f>
        <v>0</v>
      </c>
    </row>
    <row r="20" spans="1:15">
      <c r="A20" s="7"/>
      <c r="B20" s="7"/>
      <c r="C20" s="21"/>
      <c r="D20" s="21"/>
      <c r="E20" s="21"/>
      <c r="F20" s="21"/>
      <c r="G20" s="21"/>
      <c r="H20" s="21"/>
      <c r="I20" s="21"/>
      <c r="J20" s="21"/>
      <c r="K20" s="21"/>
      <c r="L20" s="21"/>
      <c r="M20" s="21"/>
      <c r="N20" s="21"/>
      <c r="O20"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2024-06-03T12:44:27Z</dcterms:modified>
</cp:coreProperties>
</file>