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3" l="1"/>
  <c r="B1" i="63"/>
  <c r="B2" i="50"/>
  <c r="B1" i="50"/>
  <c r="B2" i="49"/>
  <c r="B1" i="49"/>
  <c r="B2" i="48"/>
  <c r="B1" i="48"/>
  <c r="E10" i="40"/>
  <c r="D10" i="40"/>
  <c r="C10" i="40"/>
  <c r="B2" i="40"/>
  <c r="B1" i="40"/>
  <c r="B2" i="39"/>
  <c r="C5" i="39" s="1"/>
  <c r="D5" i="39" s="1"/>
  <c r="E5" i="39" s="1"/>
  <c r="B1" i="39"/>
  <c r="B2" i="68"/>
  <c r="B1" i="68"/>
  <c r="N31" i="67"/>
  <c r="T13" i="67"/>
  <c r="T12" i="67"/>
  <c r="D7" i="48" l="1"/>
  <c r="M11" i="63"/>
  <c r="E11" i="63"/>
  <c r="F10" i="40" l="1"/>
  <c r="G10" i="40" s="1"/>
  <c r="N19" i="63" l="1"/>
  <c r="M19" i="63"/>
  <c r="O19" i="63" s="1"/>
  <c r="M17" i="63"/>
  <c r="C7" i="50" l="1"/>
  <c r="C15" i="49" l="1"/>
  <c r="F15" i="48"/>
  <c r="E15" i="48"/>
  <c r="D15" i="48"/>
  <c r="T10" i="67" l="1"/>
  <c r="T15" i="67"/>
  <c r="T14" i="67"/>
  <c r="T11" i="67"/>
  <c r="T9" i="67"/>
  <c r="D7" i="50" l="1"/>
  <c r="E7" i="50"/>
  <c r="F7" i="50"/>
  <c r="G7" i="50"/>
  <c r="C17" i="50"/>
  <c r="D9" i="49"/>
  <c r="D15" i="49"/>
  <c r="E7" i="48"/>
  <c r="E22" i="48" s="1"/>
  <c r="E15" i="49" l="1"/>
  <c r="E9" i="49"/>
  <c r="C9" i="49"/>
  <c r="F7" i="48" l="1"/>
  <c r="D22" i="48"/>
  <c r="C16" i="67" l="1"/>
  <c r="N32" i="67" l="1"/>
  <c r="N33" i="67"/>
  <c r="D34" i="67"/>
  <c r="E34" i="67"/>
  <c r="F34" i="67"/>
  <c r="G34" i="67"/>
  <c r="H34" i="67"/>
  <c r="I34" i="67"/>
  <c r="J34" i="67"/>
  <c r="K34" i="67"/>
  <c r="L34" i="67"/>
  <c r="M34" i="67"/>
  <c r="C26" i="67"/>
  <c r="D26" i="67"/>
  <c r="E26" i="67"/>
  <c r="F26" i="67"/>
  <c r="G26" i="67"/>
  <c r="H26" i="67"/>
  <c r="I26" i="67"/>
  <c r="J26" i="67"/>
  <c r="K26" i="67"/>
  <c r="L26" i="67"/>
  <c r="M26" i="67"/>
  <c r="N26" i="67"/>
  <c r="O26"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34" i="67" l="1"/>
  <c r="N34" i="67"/>
  <c r="P25" i="67"/>
  <c r="P24" i="67"/>
  <c r="P23" i="67"/>
  <c r="P22" i="67"/>
  <c r="P21" i="67"/>
  <c r="S16" i="67"/>
  <c r="R16" i="67"/>
  <c r="Q16" i="67"/>
  <c r="P16" i="67"/>
  <c r="O16" i="67"/>
  <c r="N16" i="67"/>
  <c r="M16" i="67"/>
  <c r="L16" i="67"/>
  <c r="K16" i="67"/>
  <c r="J16" i="67"/>
  <c r="I16" i="67"/>
  <c r="H16" i="67"/>
  <c r="G16" i="67"/>
  <c r="E16" i="67"/>
  <c r="D16" i="67"/>
  <c r="T16" i="67" l="1"/>
  <c r="P26" i="67"/>
</calcChain>
</file>

<file path=xl/sharedStrings.xml><?xml version="1.0" encoding="utf-8"?>
<sst xmlns="http://schemas.openxmlformats.org/spreadsheetml/2006/main" count="317" uniqueCount="211">
  <si>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</si>
  <si>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</si>
  <si>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</si>
  <si>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</si>
  <si>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</si>
  <si>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</si>
  <si>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</si>
  <si>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</si>
  <si>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</si>
  <si>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</si>
  <si>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</si>
  <si>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</si>
  <si>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</si>
  <si>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</si>
  <si>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</si>
  <si>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</si>
  <si>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</si>
  <si>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</si>
  <si>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</si>
  <si>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</si>
  <si>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</si>
  <si>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</si>
  <si>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</si>
  <si>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</si>
  <si>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</si>
  <si>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</si>
  <si>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</si>
  <si>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</si>
  <si>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</si>
  <si>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</si>
  <si>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</si>
  <si>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</si>
  <si>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</si>
  <si>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</si>
  <si>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</si>
  <si>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</si>
  <si>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</si>
  <si>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</si>
  <si>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</si>
  <si>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</si>
  <si>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</si>
  <si>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</si>
  <si>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</si>
  <si>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</si>
  <si>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</si>
  <si>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</si>
  <si>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</si>
  <si>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</si>
  <si>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</si>
  <si>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</si>
  <si>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</si>
  <si>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</si>
  <si>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</si>
  <si>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</si>
  <si>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</si>
  <si>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</si>
  <si>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</si>
  <si>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</si>
  <si>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</si>
  <si>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</si>
  <si>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</si>
  <si>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</si>
  <si>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</si>
  <si>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</si>
  <si>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</si>
  <si>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</si>
  <si>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</si>
  <si>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</si>
  <si>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</si>
  <si>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</si>
  <si>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</si>
  <si>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</si>
  <si>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</si>
  <si>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</si>
  <si>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</si>
  <si>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</si>
  <si>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</si>
  <si>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</si>
  <si>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</si>
  <si>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</si>
  <si>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</si>
  <si>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</si>
  <si>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</si>
  <si>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</si>
  <si>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</si>
  <si>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</si>
  <si>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</si>
  <si>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</si>
  <si>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</si>
  <si>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</si>
  <si>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</si>
  <si>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</si>
  <si>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</si>
  <si>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</si>
  <si>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</si>
  <si>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</si>
  <si>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</si>
  <si>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</si>
  <si>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</si>
  <si>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</si>
  <si>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</si>
  <si>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</si>
  <si>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</si>
  <si>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</si>
  <si>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</si>
  <si>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</si>
  <si>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</si>
  <si>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</si>
  <si>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</si>
  <si>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</si>
  <si>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</si>
  <si>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</si>
  <si>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</si>
  <si>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</si>
  <si>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</si>
  <si>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</si>
  <si>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</si>
  <si>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</si>
  <si>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</si>
  <si>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</si>
  <si>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</si>
  <si>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</si>
  <si>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</si>
  <si>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</si>
  <si>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</si>
  <si>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</si>
  <si>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</si>
  <si>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</si>
  <si>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</si>
  <si>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</si>
  <si>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</si>
  <si>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</si>
  <si>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</si>
  <si>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</si>
  <si>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</si>
  <si>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</si>
  <si>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</si>
  <si>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</si>
  <si>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</si>
  <si>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</si>
  <si>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</si>
  <si>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</si>
  <si>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</si>
  <si>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</si>
  <si>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</si>
  <si>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</si>
  <si>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</si>
  <si>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</si>
  <si>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</si>
  <si>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</si>
  <si>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</si>
  <si>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</si>
  <si>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</si>
  <si>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</si>
  <si>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</si>
  <si>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</si>
  <si>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</si>
  <si>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</si>
  <si>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</si>
  <si>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</si>
  <si>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</si>
  <si>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</si>
  <si>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</si>
  <si>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</si>
  <si>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</si>
  <si>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</si>
  <si>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</si>
  <si>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</si>
  <si>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</si>
  <si>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</si>
  <si>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</si>
  <si>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</si>
  <si>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</si>
  <si>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</si>
  <si>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</si>
  <si>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</si>
  <si>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</si>
  <si>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</si>
  <si>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</si>
  <si>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</si>
  <si>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</si>
  <si>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</si>
  <si>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</si>
  <si>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</si>
  <si>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</si>
  <si>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</si>
  <si>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</si>
  <si>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</si>
  <si>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</si>
  <si>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</si>
  <si>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</si>
  <si>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</si>
  <si>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</si>
  <si>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</si>
  <si>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იშბანკი საქართველო</t>
  </si>
  <si>
    <t>ფულადი სახსრები და მათი ეკვივალენტები</t>
  </si>
  <si>
    <t>მოთხოვნები ბანკების მიმართ</t>
  </si>
  <si>
    <t>სავალდებულო რეზერვები საქართველოს ეროვნულ ბანკში</t>
  </si>
  <si>
    <t>მომხმარებლებზე გაცემული სესხები</t>
  </si>
  <si>
    <t>სხვა ნასესხები სახსრები და სუბორდინირებული ვალი</t>
  </si>
  <si>
    <t>გადავადებული საგადასახადო ვალდებულებები</t>
  </si>
  <si>
    <t>ძირითადი საშუალებები, არამატერიალური აქტივები და
აქტივის გამოყენების უფლება</t>
  </si>
  <si>
    <t>ვალდებულებები ბანკების წინაშე</t>
  </si>
  <si>
    <t>ვალდებულებები მომხმარებლების წინაშე</t>
  </si>
  <si>
    <t>რეალური ღირებულების რეზერვი საინვესტიციო
ფასიან ქაღალდებზე</t>
  </si>
  <si>
    <t>სააქციო კაპიტალი</t>
  </si>
  <si>
    <t>სულ საკუთარი კაპიტალი</t>
  </si>
  <si>
    <t>1).ძირითადი განსხვავება გამოწვეული ადგილობრივ და საერთაშორისო აღრიცხვის სტანდარტებს შორის აქტივების კლასიფიკაციასთან დაკავშირებით(IFRS 9); ასევე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</si>
  <si>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2).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</si>
  <si>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3). საინვესტიციო ფასიანი ქაღალდები ადგილობრივი მეთოდოლოგიის მიხედვით აღირცხულია როგორც ვადის ბოლომდე ფლობილი ინვესტიცია, ხოლო აუდიტირებულ რეპორტში აღრიცხულია როგორც გასაყიდად ფლობილი ფასიანი ქაღალდები</t>
  </si>
  <si>
    <t>4). ძირითადი განსხვავება გამოწვეულია რეზერვის ხარჯის დათვლის მეთოდოლოგიაში ადგილობრივ და IFRS 9 სტანდარტს შორის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</si>
</sst>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0"/>
      <name val="Sylfaen"/>
      <family val="1"/>
    </font>
    <font>
      <b/>
      <sz val="10"/>
      <color theme="1"/>
      <name val="Arial"/>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100" fillId="0" borderId="0" xfId="8" applyFont="1" applyFill="1" applyBorder="1" applyProtection="1"/>
    <xf numFmtId="0" fontId="100" fillId="0" borderId="0" xfId="8" applyFont="1" applyFill="1" applyBorder="1" applyAlignment="1" applyProtection="1"/>
    <xf numFmtId="179" fontId="100" fillId="0" borderId="0" xfId="8" applyNumberFormat="1" applyFont="1" applyFill="1" applyBorder="1" applyAlignment="1" applyProtection="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164" fontId="101" fillId="0" borderId="18" xfId="20956" applyNumberFormat="1" applyFont="1" applyBorder="1"/>
    <xf numFmtId="193" fontId="4" fillId="35" borderId="18" xfId="0" applyNumberFormat="1" applyFont="1" applyFill="1" applyBorder="1"/>
    <xf numFmtId="193" fontId="4" fillId="35" borderId="19" xfId="0" applyNumberFormat="1" applyFont="1" applyFill="1" applyBorder="1"/>
    <xf numFmtId="0" fontId="3" fillId="0" borderId="0" xfId="0" applyFont="1" applyAlignment="1">
      <alignment horizontal="left" wrapText="1"/>
    </xf>
    <xf numFmtId="164" fontId="6" fillId="0" borderId="0" xfId="20956" applyNumberFormat="1" applyFont="1" applyFill="1" applyBorder="1" applyAlignment="1" applyProtection="1"/>
    <xf numFmtId="164" fontId="3" fillId="0" borderId="0" xfId="0" applyNumberFormat="1" applyFont="1"/>
    <xf numFmtId="0" fontId="3" fillId="0" borderId="4" xfId="0" applyFont="1" applyFill="1" applyBorder="1" applyAlignment="1">
      <alignment horizontal="left"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9.7109375" style="128" bestFit="1" customWidth="1"/>
    <col min="2" max="2" width="128.7109375" style="99" bestFit="1" customWidth="1"/>
    <col min="3" max="3" width="39.42578125" customWidth="1"/>
  </cols>
  <sheetData>
    <row r="1" spans="1:3" s="1" customFormat="1">
      <c r="A1" s="126" t="s">
        <v>169</v>
      </c>
      <c r="B1" s="100" t="s">
        <v>130</v>
      </c>
      <c r="C1" s="97"/>
    </row>
    <row r="2" spans="1:3" s="101" customFormat="1">
      <c r="A2" s="127">
        <v>20</v>
      </c>
      <c r="B2" s="98" t="s">
        <v>133</v>
      </c>
    </row>
    <row r="3" spans="1:3" s="101" customFormat="1">
      <c r="A3" s="127">
        <v>21</v>
      </c>
      <c r="B3" s="98" t="s">
        <v>93</v>
      </c>
    </row>
    <row r="4" spans="1:3" s="101" customFormat="1">
      <c r="A4" s="127">
        <v>22</v>
      </c>
      <c r="B4" s="103" t="s">
        <v>149</v>
      </c>
    </row>
    <row r="5" spans="1:3" s="101" customFormat="1">
      <c r="A5" s="127">
        <v>23</v>
      </c>
      <c r="B5" s="103" t="s">
        <v>124</v>
      </c>
    </row>
    <row r="6" spans="1:3" s="101" customFormat="1">
      <c r="A6" s="127">
        <v>24</v>
      </c>
      <c r="B6" s="98" t="s">
        <v>147</v>
      </c>
    </row>
    <row r="7" spans="1:3" s="101" customFormat="1">
      <c r="A7" s="127">
        <v>25</v>
      </c>
      <c r="B7" s="102" t="s">
        <v>126</v>
      </c>
    </row>
    <row r="8" spans="1:3" s="101" customFormat="1">
      <c r="A8" s="127">
        <v>26</v>
      </c>
      <c r="B8" s="102" t="s">
        <v>128</v>
      </c>
    </row>
    <row r="9" spans="1:3" s="101" customFormat="1">
      <c r="A9" s="127">
        <v>27</v>
      </c>
      <c r="B9" s="102" t="s">
        <v>127</v>
      </c>
    </row>
    <row r="10" spans="1:3" s="1" customFormat="1">
      <c r="A10" s="129"/>
      <c r="B10" s="99"/>
      <c r="C10" s="97"/>
    </row>
    <row r="11" spans="1:3" s="1" customFormat="1" ht="45">
      <c r="A11" s="129"/>
      <c r="B11" s="109" t="s">
        <v>190</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23" customWidth="1"/>
    <col min="2" max="2" width="73.85546875" style="124" customWidth="1"/>
    <col min="3" max="3" width="131.42578125" style="125" customWidth="1"/>
    <col min="4" max="5" width="10.28515625" style="121" customWidth="1"/>
    <col min="6" max="16384" width="43.5703125" style="121"/>
  </cols>
  <sheetData>
    <row r="1" spans="1:3" ht="12.75" thickTop="1" thickBot="1">
      <c r="A1" s="247" t="s">
        <v>161</v>
      </c>
      <c r="B1" s="248"/>
      <c r="C1" s="249"/>
    </row>
    <row r="2" spans="1:3" ht="26.25" customHeight="1">
      <c r="A2" s="122"/>
      <c r="B2" s="250" t="s">
        <v>162</v>
      </c>
      <c r="C2" s="250"/>
    </row>
    <row r="3" spans="1:3">
      <c r="A3" s="244" t="s">
        <v>178</v>
      </c>
      <c r="B3" s="245"/>
      <c r="C3" s="246"/>
    </row>
    <row r="4" spans="1:3">
      <c r="A4" s="122"/>
      <c r="B4" s="237" t="s">
        <v>131</v>
      </c>
      <c r="C4" s="238" t="s">
        <v>131</v>
      </c>
    </row>
    <row r="5" spans="1:3">
      <c r="A5" s="122"/>
      <c r="B5" s="237" t="s">
        <v>120</v>
      </c>
      <c r="C5" s="238" t="s">
        <v>120</v>
      </c>
    </row>
    <row r="6" spans="1:3">
      <c r="A6" s="122"/>
      <c r="B6" s="237" t="s">
        <v>141</v>
      </c>
      <c r="C6" s="238" t="s">
        <v>141</v>
      </c>
    </row>
    <row r="7" spans="1:3">
      <c r="A7" s="122"/>
      <c r="B7" s="237" t="s">
        <v>121</v>
      </c>
      <c r="C7" s="238" t="s">
        <v>121</v>
      </c>
    </row>
    <row r="8" spans="1:3">
      <c r="A8" s="122"/>
      <c r="B8" s="237" t="s">
        <v>122</v>
      </c>
      <c r="C8" s="238" t="s">
        <v>122</v>
      </c>
    </row>
    <row r="9" spans="1:3">
      <c r="A9" s="122"/>
      <c r="B9" s="237" t="s">
        <v>142</v>
      </c>
      <c r="C9" s="238" t="s">
        <v>142</v>
      </c>
    </row>
    <row r="10" spans="1:3">
      <c r="A10" s="244" t="s">
        <v>179</v>
      </c>
      <c r="B10" s="245"/>
      <c r="C10" s="246"/>
    </row>
    <row r="11" spans="1:3">
      <c r="A11" s="122"/>
      <c r="B11" s="237" t="s">
        <v>134</v>
      </c>
      <c r="C11" s="238" t="s">
        <v>134</v>
      </c>
    </row>
    <row r="12" spans="1:3">
      <c r="A12" s="122"/>
      <c r="B12" s="237" t="s">
        <v>143</v>
      </c>
      <c r="C12" s="238" t="s">
        <v>143</v>
      </c>
    </row>
    <row r="13" spans="1:3">
      <c r="A13" s="122"/>
      <c r="B13" s="237" t="s">
        <v>144</v>
      </c>
      <c r="C13" s="238" t="s">
        <v>144</v>
      </c>
    </row>
    <row r="14" spans="1:3">
      <c r="A14" s="122"/>
      <c r="B14" s="237" t="s">
        <v>135</v>
      </c>
      <c r="C14" s="238" t="s">
        <v>135</v>
      </c>
    </row>
    <row r="15" spans="1:3" ht="11.25" customHeight="1">
      <c r="A15" s="241" t="s">
        <v>181</v>
      </c>
      <c r="B15" s="241"/>
      <c r="C15" s="241"/>
    </row>
    <row r="16" spans="1:3">
      <c r="A16" s="122"/>
      <c r="B16" s="237" t="s">
        <v>125</v>
      </c>
      <c r="C16" s="238"/>
    </row>
    <row r="17" spans="1:3">
      <c r="A17" s="122"/>
      <c r="B17" s="242" t="s">
        <v>60</v>
      </c>
      <c r="C17" s="243"/>
    </row>
    <row r="18" spans="1:3">
      <c r="A18" s="122"/>
      <c r="B18" s="242" t="s">
        <v>59</v>
      </c>
      <c r="C18" s="243"/>
    </row>
    <row r="19" spans="1:3">
      <c r="A19" s="122"/>
      <c r="B19" s="242" t="s">
        <v>58</v>
      </c>
      <c r="C19" s="243"/>
    </row>
    <row r="20" spans="1:3">
      <c r="A20" s="122"/>
      <c r="B20" s="237" t="s">
        <v>61</v>
      </c>
      <c r="C20" s="238"/>
    </row>
    <row r="21" spans="1:3">
      <c r="A21" s="122"/>
      <c r="B21" s="237" t="s">
        <v>105</v>
      </c>
      <c r="C21" s="238"/>
    </row>
    <row r="22" spans="1:3">
      <c r="A22" s="122"/>
      <c r="B22" s="237" t="s">
        <v>192</v>
      </c>
      <c r="C22" s="238"/>
    </row>
    <row r="23" spans="1:3" ht="11.25" customHeight="1">
      <c r="A23" s="241" t="s">
        <v>182</v>
      </c>
      <c r="B23" s="241"/>
      <c r="C23" s="241"/>
    </row>
    <row r="24" spans="1:3" ht="33.75" customHeight="1">
      <c r="A24" s="122"/>
      <c r="B24" s="237" t="s">
        <v>163</v>
      </c>
      <c r="C24" s="238"/>
    </row>
    <row r="25" spans="1:3" ht="14.25" customHeight="1">
      <c r="A25" s="122"/>
      <c r="B25" s="237" t="s">
        <v>164</v>
      </c>
      <c r="C25" s="238"/>
    </row>
    <row r="26" spans="1:3">
      <c r="A26" s="241" t="s">
        <v>180</v>
      </c>
      <c r="B26" s="241"/>
      <c r="C26" s="241"/>
    </row>
    <row r="27" spans="1:3">
      <c r="A27" s="122"/>
      <c r="B27" s="237" t="s">
        <v>150</v>
      </c>
      <c r="C27" s="238"/>
    </row>
    <row r="28" spans="1:3">
      <c r="A28" s="122"/>
      <c r="B28" s="237" t="s">
        <v>151</v>
      </c>
      <c r="C28" s="238"/>
    </row>
    <row r="29" spans="1:3">
      <c r="A29" s="122"/>
      <c r="B29" s="237" t="s">
        <v>165</v>
      </c>
      <c r="C29" s="238"/>
    </row>
    <row r="30" spans="1:3" ht="11.25" customHeight="1">
      <c r="A30" s="241" t="s">
        <v>183</v>
      </c>
      <c r="B30" s="241"/>
      <c r="C30" s="241"/>
    </row>
    <row r="31" spans="1:3">
      <c r="A31" s="122"/>
      <c r="B31" s="237" t="s">
        <v>116</v>
      </c>
      <c r="C31" s="238"/>
    </row>
    <row r="32" spans="1:3" ht="21.75" customHeight="1">
      <c r="A32" s="122"/>
      <c r="B32" s="237" t="s">
        <v>111</v>
      </c>
      <c r="C32" s="238"/>
    </row>
    <row r="33" spans="1:3">
      <c r="A33" s="241" t="s">
        <v>184</v>
      </c>
      <c r="B33" s="241"/>
      <c r="C33" s="241"/>
    </row>
    <row r="34" spans="1:3">
      <c r="A34" s="122"/>
      <c r="B34" s="237" t="s">
        <v>166</v>
      </c>
      <c r="C34" s="238"/>
    </row>
    <row r="35" spans="1:3" ht="12">
      <c r="A35" s="122"/>
      <c r="B35" s="239" t="s">
        <v>191</v>
      </c>
      <c r="C35" s="240"/>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43"/>
  <sheetViews>
    <sheetView showGridLines="0"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B1" sqref="B1"/>
    </sheetView>
  </sheetViews>
  <sheetFormatPr defaultRowHeight="15"/>
  <cols>
    <col min="1" max="1" width="10.5703125" style="3" bestFit="1" customWidth="1"/>
    <col min="2" max="2" width="28"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1.28515625" style="3" bestFit="1" customWidth="1"/>
    <col min="17" max="17" width="10.7109375" style="3" customWidth="1"/>
    <col min="18" max="18" width="12" style="3" customWidth="1"/>
    <col min="19" max="19" width="11.5703125" style="3" customWidth="1"/>
    <col min="20" max="20" width="13.7109375" style="3" customWidth="1"/>
  </cols>
  <sheetData>
    <row r="1" spans="1:20" ht="15.75">
      <c r="A1" s="185" t="s">
        <v>54</v>
      </c>
      <c r="B1" s="134" t="s">
        <v>194</v>
      </c>
      <c r="E1" s="196"/>
    </row>
    <row r="2" spans="1:20" s="10" customFormat="1" ht="15.75" customHeight="1">
      <c r="A2" s="186" t="s">
        <v>55</v>
      </c>
      <c r="B2" s="187">
        <v>43830</v>
      </c>
      <c r="E2" s="195"/>
    </row>
    <row r="3" spans="1:20">
      <c r="A3" s="68"/>
      <c r="B3" s="131"/>
      <c r="C3" s="44"/>
      <c r="D3" s="44"/>
      <c r="E3" s="11"/>
      <c r="F3" s="20"/>
    </row>
    <row r="4" spans="1:20" ht="15.75" thickBot="1">
      <c r="A4" s="133" t="s">
        <v>170</v>
      </c>
      <c r="B4" s="134" t="s">
        <v>132</v>
      </c>
      <c r="C4" s="44"/>
      <c r="D4" s="44"/>
      <c r="E4" s="11"/>
      <c r="F4" s="20"/>
    </row>
    <row r="5" spans="1:20" s="46" customFormat="1">
      <c r="A5" s="135"/>
      <c r="B5" s="136" t="s">
        <v>0</v>
      </c>
      <c r="C5" s="71" t="s">
        <v>1</v>
      </c>
      <c r="D5" s="72" t="s">
        <v>2</v>
      </c>
      <c r="E5" s="62" t="s">
        <v>3</v>
      </c>
      <c r="F5" s="62" t="s">
        <v>4</v>
      </c>
      <c r="G5" s="200" t="s">
        <v>5</v>
      </c>
      <c r="H5" s="200"/>
      <c r="I5" s="200"/>
      <c r="J5" s="200"/>
      <c r="K5" s="200"/>
      <c r="L5" s="200"/>
      <c r="M5" s="200"/>
      <c r="N5" s="200"/>
      <c r="O5" s="200"/>
      <c r="P5" s="200"/>
      <c r="Q5" s="200"/>
      <c r="R5" s="200"/>
      <c r="S5" s="200"/>
      <c r="T5" s="201"/>
    </row>
    <row r="6" spans="1:20" s="46" customFormat="1" ht="16.899999999999999" customHeight="1">
      <c r="A6" s="209"/>
      <c r="B6" s="211" t="s">
        <v>81</v>
      </c>
      <c r="C6" s="205" t="s">
        <v>80</v>
      </c>
      <c r="D6" s="205" t="s">
        <v>139</v>
      </c>
      <c r="E6" s="205" t="s">
        <v>74</v>
      </c>
      <c r="F6" s="205" t="s">
        <v>77</v>
      </c>
      <c r="G6" s="212" t="s">
        <v>76</v>
      </c>
      <c r="H6" s="213"/>
      <c r="I6" s="213"/>
      <c r="J6" s="213"/>
      <c r="K6" s="213"/>
      <c r="L6" s="213"/>
      <c r="M6" s="213"/>
      <c r="N6" s="213"/>
      <c r="O6" s="213"/>
      <c r="P6" s="213"/>
      <c r="Q6" s="213"/>
      <c r="R6" s="213"/>
      <c r="S6" s="213"/>
      <c r="T6" s="214"/>
    </row>
    <row r="7" spans="1:20" s="46" customFormat="1" ht="14.45" customHeight="1">
      <c r="A7" s="209"/>
      <c r="B7" s="211"/>
      <c r="C7" s="205"/>
      <c r="D7" s="205"/>
      <c r="E7" s="205"/>
      <c r="F7" s="205"/>
      <c r="G7" s="65">
        <v>1</v>
      </c>
      <c r="H7" s="6">
        <v>2</v>
      </c>
      <c r="I7" s="6">
        <v>3</v>
      </c>
      <c r="J7" s="6">
        <v>4</v>
      </c>
      <c r="K7" s="6">
        <v>5</v>
      </c>
      <c r="L7" s="6">
        <v>6.1</v>
      </c>
      <c r="M7" s="6">
        <v>6.2</v>
      </c>
      <c r="N7" s="6">
        <v>6</v>
      </c>
      <c r="O7" s="6">
        <v>7</v>
      </c>
      <c r="P7" s="6">
        <v>8</v>
      </c>
      <c r="Q7" s="6">
        <v>9</v>
      </c>
      <c r="R7" s="6">
        <v>10</v>
      </c>
      <c r="S7" s="6">
        <v>11</v>
      </c>
      <c r="T7" s="12">
        <v>12</v>
      </c>
    </row>
    <row r="8" spans="1:20" s="46" customFormat="1" ht="109.5">
      <c r="A8" s="209"/>
      <c r="B8" s="211"/>
      <c r="C8" s="205"/>
      <c r="D8" s="205"/>
      <c r="E8" s="205"/>
      <c r="F8" s="205"/>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0" ht="26.25">
      <c r="A9" s="140"/>
      <c r="B9" s="141" t="s">
        <v>195</v>
      </c>
      <c r="C9" s="142">
        <v>57013000</v>
      </c>
      <c r="D9" s="142">
        <v>57013000</v>
      </c>
      <c r="E9" s="142">
        <v>57013882.947541997</v>
      </c>
      <c r="F9" s="143"/>
      <c r="G9" s="142">
        <v>2751919.0100000002</v>
      </c>
      <c r="H9" s="142">
        <v>1897695.79</v>
      </c>
      <c r="I9" s="142">
        <v>52362249.647542</v>
      </c>
      <c r="J9" s="142"/>
      <c r="K9" s="142"/>
      <c r="L9" s="142"/>
      <c r="M9" s="142"/>
      <c r="N9" s="142"/>
      <c r="O9" s="142">
        <v>2018.5</v>
      </c>
      <c r="P9" s="142"/>
      <c r="Q9" s="142"/>
      <c r="R9" s="142"/>
      <c r="S9" s="142"/>
      <c r="T9" s="137">
        <f>SUM(G9:K9,N9:S9)</f>
        <v>57013882.947541997</v>
      </c>
    </row>
    <row r="10" spans="1:20">
      <c r="A10" s="140"/>
      <c r="B10" s="144" t="s">
        <v>196</v>
      </c>
      <c r="C10" s="142">
        <v>1627000</v>
      </c>
      <c r="D10" s="142">
        <v>1627000</v>
      </c>
      <c r="E10" s="142">
        <v>1629982.0700000003</v>
      </c>
      <c r="F10" s="143"/>
      <c r="G10" s="142"/>
      <c r="H10" s="142"/>
      <c r="I10" s="142"/>
      <c r="J10" s="142"/>
      <c r="K10" s="142"/>
      <c r="L10" s="142">
        <v>1582052.62</v>
      </c>
      <c r="M10" s="142">
        <v>0</v>
      </c>
      <c r="N10" s="142">
        <v>1582052.62</v>
      </c>
      <c r="O10" s="142">
        <v>47929.450000000077</v>
      </c>
      <c r="P10" s="142"/>
      <c r="Q10" s="142"/>
      <c r="R10" s="142"/>
      <c r="S10" s="142"/>
      <c r="T10" s="137">
        <f>SUM(G10:K10,N10:S10)</f>
        <v>1629982.0700000003</v>
      </c>
    </row>
    <row r="11" spans="1:20" ht="39">
      <c r="A11" s="140"/>
      <c r="B11" s="141" t="s">
        <v>197</v>
      </c>
      <c r="C11" s="142">
        <v>24609000</v>
      </c>
      <c r="D11" s="142">
        <v>24609000</v>
      </c>
      <c r="E11" s="145">
        <v>24609871.59</v>
      </c>
      <c r="F11" s="143"/>
      <c r="G11" s="142"/>
      <c r="H11" s="142">
        <v>24609871.59</v>
      </c>
      <c r="I11" s="142"/>
      <c r="J11" s="142"/>
      <c r="K11" s="142"/>
      <c r="L11" s="142"/>
      <c r="M11" s="142"/>
      <c r="N11" s="142"/>
      <c r="O11" s="142"/>
      <c r="P11" s="142"/>
      <c r="Q11" s="142"/>
      <c r="R11" s="142"/>
      <c r="S11" s="142"/>
      <c r="T11" s="137">
        <f t="shared" ref="T11:T15" si="0">SUM(G11:K11,N11:S11)</f>
        <v>24609871.59</v>
      </c>
    </row>
    <row r="12" spans="1:20" ht="26.25">
      <c r="A12" s="140"/>
      <c r="B12" s="141" t="s">
        <v>198</v>
      </c>
      <c r="C12" s="142">
        <v>155420000</v>
      </c>
      <c r="D12" s="142">
        <v>155420000</v>
      </c>
      <c r="E12" s="145">
        <v>150020567.73270503</v>
      </c>
      <c r="F12" s="143">
        <v>1</v>
      </c>
      <c r="G12" s="142"/>
      <c r="H12" s="142"/>
      <c r="I12" s="142"/>
      <c r="J12" s="142"/>
      <c r="K12" s="142">
        <v>11174125.644188564</v>
      </c>
      <c r="L12" s="142">
        <v>143800085.0400002</v>
      </c>
      <c r="M12" s="142">
        <v>-6017774.4114837712</v>
      </c>
      <c r="N12" s="142">
        <v>148956436.27270499</v>
      </c>
      <c r="O12" s="142">
        <v>1064131.46</v>
      </c>
      <c r="P12" s="142"/>
      <c r="Q12" s="142"/>
      <c r="R12" s="142"/>
      <c r="S12" s="142"/>
      <c r="T12" s="137">
        <f>SUM(N12:S12)</f>
        <v>150020567.732705</v>
      </c>
    </row>
    <row r="13" spans="1:20">
      <c r="A13" s="140"/>
      <c r="B13" s="146" t="s">
        <v>28</v>
      </c>
      <c r="C13" s="142">
        <v>33704000</v>
      </c>
      <c r="D13" s="142">
        <v>33704000</v>
      </c>
      <c r="E13" s="145">
        <v>34418765.94756107</v>
      </c>
      <c r="F13" s="143">
        <v>2</v>
      </c>
      <c r="G13" s="142"/>
      <c r="H13" s="142"/>
      <c r="I13" s="142"/>
      <c r="J13" s="142"/>
      <c r="K13" s="142">
        <v>34099526.616594799</v>
      </c>
      <c r="L13" s="142"/>
      <c r="M13" s="142">
        <v>-241367.00931272289</v>
      </c>
      <c r="N13" s="142">
        <v>33858159.607282072</v>
      </c>
      <c r="O13" s="142">
        <v>560606.340279</v>
      </c>
      <c r="P13" s="142"/>
      <c r="Q13" s="142"/>
      <c r="R13" s="142"/>
      <c r="S13" s="142"/>
      <c r="T13" s="137">
        <f>SUM(N13:S13)</f>
        <v>34418765.94756107</v>
      </c>
    </row>
    <row r="14" spans="1:20" ht="51.75">
      <c r="A14" s="140"/>
      <c r="B14" s="141" t="s">
        <v>201</v>
      </c>
      <c r="C14" s="142">
        <v>2541000</v>
      </c>
      <c r="D14" s="142">
        <v>2541000</v>
      </c>
      <c r="E14" s="145">
        <v>927404.87999999989</v>
      </c>
      <c r="F14" s="143"/>
      <c r="G14" s="142"/>
      <c r="H14" s="142"/>
      <c r="I14" s="142"/>
      <c r="J14" s="142"/>
      <c r="K14" s="142"/>
      <c r="L14" s="142"/>
      <c r="M14" s="142"/>
      <c r="N14" s="142"/>
      <c r="O14" s="142"/>
      <c r="P14" s="142"/>
      <c r="Q14" s="142"/>
      <c r="R14" s="142">
        <v>927404.87999999989</v>
      </c>
      <c r="S14" s="142"/>
      <c r="T14" s="137">
        <f t="shared" si="0"/>
        <v>927404.87999999989</v>
      </c>
    </row>
    <row r="15" spans="1:20">
      <c r="A15" s="140"/>
      <c r="B15" s="141" t="s">
        <v>36</v>
      </c>
      <c r="C15" s="142">
        <v>812000</v>
      </c>
      <c r="D15" s="142">
        <v>812000</v>
      </c>
      <c r="E15" s="145">
        <v>1187898.0100959884</v>
      </c>
      <c r="F15" s="143"/>
      <c r="G15" s="142"/>
      <c r="H15" s="142"/>
      <c r="I15" s="142"/>
      <c r="J15" s="142"/>
      <c r="K15" s="142"/>
      <c r="L15" s="142"/>
      <c r="M15" s="142"/>
      <c r="N15" s="142"/>
      <c r="O15" s="142"/>
      <c r="P15" s="142"/>
      <c r="Q15" s="142"/>
      <c r="R15" s="142"/>
      <c r="S15" s="142">
        <v>1187898.0100959884</v>
      </c>
      <c r="T15" s="137">
        <f t="shared" si="0"/>
        <v>1187898.0100959884</v>
      </c>
    </row>
    <row r="16" spans="1:20" ht="15.75" thickBot="1">
      <c r="A16" s="61"/>
      <c r="B16" s="104" t="s">
        <v>37</v>
      </c>
      <c r="C16" s="138">
        <f>SUM(C9:C15)</f>
        <v>275726000</v>
      </c>
      <c r="D16" s="138">
        <f>SUM(D9:D15)</f>
        <v>275726000</v>
      </c>
      <c r="E16" s="138">
        <f>SUM(E9:E15)</f>
        <v>269808373.17790413</v>
      </c>
      <c r="F16" s="138"/>
      <c r="G16" s="138">
        <f t="shared" ref="G16:T16" si="1">SUM(G9:G15)</f>
        <v>2751919.0100000002</v>
      </c>
      <c r="H16" s="138">
        <f t="shared" si="1"/>
        <v>26507567.379999999</v>
      </c>
      <c r="I16" s="138">
        <f t="shared" si="1"/>
        <v>52362249.647542</v>
      </c>
      <c r="J16" s="138">
        <f t="shared" si="1"/>
        <v>0</v>
      </c>
      <c r="K16" s="138">
        <f t="shared" si="1"/>
        <v>45273652.260783359</v>
      </c>
      <c r="L16" s="138">
        <f t="shared" si="1"/>
        <v>145382137.66000021</v>
      </c>
      <c r="M16" s="138">
        <f t="shared" si="1"/>
        <v>-6259141.420796494</v>
      </c>
      <c r="N16" s="138">
        <f t="shared" si="1"/>
        <v>184396648.49998707</v>
      </c>
      <c r="O16" s="138">
        <f t="shared" si="1"/>
        <v>1674685.750279</v>
      </c>
      <c r="P16" s="138">
        <f t="shared" si="1"/>
        <v>0</v>
      </c>
      <c r="Q16" s="138">
        <f t="shared" si="1"/>
        <v>0</v>
      </c>
      <c r="R16" s="138">
        <f t="shared" si="1"/>
        <v>927404.87999999989</v>
      </c>
      <c r="S16" s="138">
        <f t="shared" si="1"/>
        <v>1187898.0100959884</v>
      </c>
      <c r="T16" s="139">
        <f t="shared" si="1"/>
        <v>269808373.17790407</v>
      </c>
    </row>
    <row r="17" spans="1:20" s="46" customFormat="1">
      <c r="A17" s="55"/>
      <c r="B17" s="62" t="s">
        <v>0</v>
      </c>
      <c r="C17" s="71" t="s">
        <v>1</v>
      </c>
      <c r="D17" s="72" t="s">
        <v>2</v>
      </c>
      <c r="E17" s="62" t="s">
        <v>3</v>
      </c>
      <c r="F17" s="62" t="s">
        <v>4</v>
      </c>
      <c r="G17" s="200" t="s">
        <v>5</v>
      </c>
      <c r="H17" s="200"/>
      <c r="I17" s="200"/>
      <c r="J17" s="200"/>
      <c r="K17" s="200"/>
      <c r="L17" s="200"/>
      <c r="M17" s="200"/>
      <c r="N17" s="200"/>
      <c r="O17" s="200"/>
      <c r="P17" s="201"/>
      <c r="Q17"/>
      <c r="R17"/>
      <c r="S17"/>
      <c r="T17"/>
    </row>
    <row r="18" spans="1:20" s="46" customFormat="1" ht="14.45" customHeight="1">
      <c r="A18" s="210"/>
      <c r="B18" s="202" t="s">
        <v>79</v>
      </c>
      <c r="C18" s="205" t="s">
        <v>78</v>
      </c>
      <c r="D18" s="205" t="s">
        <v>140</v>
      </c>
      <c r="E18" s="205" t="s">
        <v>74</v>
      </c>
      <c r="F18" s="205" t="s">
        <v>77</v>
      </c>
      <c r="G18" s="198" t="s">
        <v>76</v>
      </c>
      <c r="H18" s="198"/>
      <c r="I18" s="198"/>
      <c r="J18" s="198"/>
      <c r="K18" s="198"/>
      <c r="L18" s="198"/>
      <c r="M18" s="198"/>
      <c r="N18" s="198"/>
      <c r="O18" s="198"/>
      <c r="P18" s="199"/>
      <c r="Q18" s="3"/>
      <c r="R18" s="3"/>
      <c r="S18" s="3"/>
      <c r="T18" s="3"/>
    </row>
    <row r="19" spans="1:20" s="46" customFormat="1" ht="14.45" customHeight="1">
      <c r="A19" s="210"/>
      <c r="B19" s="203"/>
      <c r="C19" s="205"/>
      <c r="D19" s="205"/>
      <c r="E19" s="205"/>
      <c r="F19" s="205"/>
      <c r="G19" s="66">
        <v>13</v>
      </c>
      <c r="H19" s="67">
        <v>14</v>
      </c>
      <c r="I19" s="67">
        <v>15</v>
      </c>
      <c r="J19" s="67">
        <v>16</v>
      </c>
      <c r="K19" s="67">
        <v>17</v>
      </c>
      <c r="L19" s="67">
        <v>18</v>
      </c>
      <c r="M19" s="67">
        <v>19</v>
      </c>
      <c r="N19" s="67">
        <v>20</v>
      </c>
      <c r="O19" s="67">
        <v>21</v>
      </c>
      <c r="P19" s="76">
        <v>22</v>
      </c>
      <c r="Q19" s="3"/>
      <c r="R19" s="3"/>
      <c r="S19" s="3"/>
      <c r="T19" s="3"/>
    </row>
    <row r="20" spans="1:20" s="46" customFormat="1" ht="100.15" customHeight="1">
      <c r="A20" s="210"/>
      <c r="B20" s="204"/>
      <c r="C20" s="205"/>
      <c r="D20" s="205"/>
      <c r="E20" s="205"/>
      <c r="F20" s="205"/>
      <c r="G20" s="63" t="s">
        <v>38</v>
      </c>
      <c r="H20" s="64" t="s">
        <v>39</v>
      </c>
      <c r="I20" s="64" t="s">
        <v>40</v>
      </c>
      <c r="J20" s="64" t="s">
        <v>41</v>
      </c>
      <c r="K20" s="64" t="s">
        <v>42</v>
      </c>
      <c r="L20" s="64" t="s">
        <v>43</v>
      </c>
      <c r="M20" s="64" t="s">
        <v>44</v>
      </c>
      <c r="N20" s="64" t="s">
        <v>11</v>
      </c>
      <c r="O20" s="64" t="s">
        <v>45</v>
      </c>
      <c r="P20" s="73" t="s">
        <v>46</v>
      </c>
      <c r="Q20" s="3"/>
      <c r="R20" s="3"/>
      <c r="S20" s="3"/>
      <c r="T20" s="3"/>
    </row>
    <row r="21" spans="1:20">
      <c r="A21" s="22"/>
      <c r="B21" s="69" t="s">
        <v>202</v>
      </c>
      <c r="C21" s="148">
        <v>133656000</v>
      </c>
      <c r="D21" s="143">
        <v>133656000</v>
      </c>
      <c r="E21" s="143">
        <v>133658457.56999999</v>
      </c>
      <c r="F21" s="143"/>
      <c r="G21" s="143">
        <v>132675044.22</v>
      </c>
      <c r="H21" s="143"/>
      <c r="I21" s="143"/>
      <c r="J21" s="143"/>
      <c r="K21" s="143"/>
      <c r="L21" s="143"/>
      <c r="M21" s="143">
        <v>983413.34999999986</v>
      </c>
      <c r="N21" s="143"/>
      <c r="O21" s="143"/>
      <c r="P21" s="147">
        <f t="shared" ref="P21:P25" si="2">SUM(G21:O21)</f>
        <v>133658457.56999999</v>
      </c>
    </row>
    <row r="22" spans="1:20">
      <c r="A22" s="22"/>
      <c r="B22" s="69" t="s">
        <v>203</v>
      </c>
      <c r="C22" s="148">
        <v>36862000</v>
      </c>
      <c r="D22" s="143">
        <v>36862000</v>
      </c>
      <c r="E22" s="143">
        <v>36861539.09999992</v>
      </c>
      <c r="F22" s="143"/>
      <c r="G22" s="143"/>
      <c r="H22" s="143">
        <v>16921418.939999972</v>
      </c>
      <c r="I22" s="143"/>
      <c r="J22" s="143">
        <v>19718246.460000001</v>
      </c>
      <c r="K22" s="143"/>
      <c r="L22" s="143"/>
      <c r="M22" s="143">
        <v>221873.70000000007</v>
      </c>
      <c r="N22" s="143"/>
      <c r="O22" s="143"/>
      <c r="P22" s="147">
        <f t="shared" si="2"/>
        <v>36861539.099999979</v>
      </c>
    </row>
    <row r="23" spans="1:20">
      <c r="A23" s="22"/>
      <c r="B23" s="69" t="s">
        <v>199</v>
      </c>
      <c r="C23" s="148">
        <v>15674000</v>
      </c>
      <c r="D23" s="143">
        <v>15674000</v>
      </c>
      <c r="E23" s="143">
        <v>15673783.189999999</v>
      </c>
      <c r="F23" s="143"/>
      <c r="G23" s="143"/>
      <c r="H23" s="143"/>
      <c r="I23" s="143"/>
      <c r="J23" s="143"/>
      <c r="K23" s="143"/>
      <c r="L23" s="143">
        <v>15613033.32</v>
      </c>
      <c r="M23" s="143">
        <v>60749.87</v>
      </c>
      <c r="N23" s="143"/>
      <c r="O23" s="143"/>
      <c r="P23" s="147">
        <f t="shared" si="2"/>
        <v>15673783.189999999</v>
      </c>
    </row>
    <row r="24" spans="1:20" ht="39">
      <c r="A24" s="22"/>
      <c r="B24" s="23" t="s">
        <v>200</v>
      </c>
      <c r="C24" s="148">
        <v>1013000</v>
      </c>
      <c r="D24" s="143">
        <v>1013000</v>
      </c>
      <c r="E24" s="143">
        <v>0</v>
      </c>
      <c r="F24" s="143"/>
      <c r="G24" s="143"/>
      <c r="H24" s="143"/>
      <c r="I24" s="143"/>
      <c r="J24" s="143"/>
      <c r="K24" s="143"/>
      <c r="L24" s="143"/>
      <c r="M24" s="143"/>
      <c r="N24" s="143"/>
      <c r="O24" s="143"/>
      <c r="P24" s="147">
        <f t="shared" si="2"/>
        <v>0</v>
      </c>
    </row>
    <row r="25" spans="1:20">
      <c r="A25" s="22"/>
      <c r="B25" s="23" t="s">
        <v>11</v>
      </c>
      <c r="C25" s="148">
        <v>4499000</v>
      </c>
      <c r="D25" s="143">
        <v>4499000</v>
      </c>
      <c r="E25" s="143">
        <v>3096315.1845999998</v>
      </c>
      <c r="F25" s="143"/>
      <c r="G25" s="143"/>
      <c r="H25" s="143"/>
      <c r="I25" s="143"/>
      <c r="J25" s="143"/>
      <c r="K25" s="143"/>
      <c r="L25" s="143"/>
      <c r="M25" s="143"/>
      <c r="N25" s="143">
        <v>3096315.1845999998</v>
      </c>
      <c r="O25" s="143"/>
      <c r="P25" s="147">
        <f t="shared" si="2"/>
        <v>3096315.1845999998</v>
      </c>
    </row>
    <row r="26" spans="1:20" ht="15.75" thickBot="1">
      <c r="A26" s="61"/>
      <c r="B26" s="105" t="s">
        <v>46</v>
      </c>
      <c r="C26" s="138">
        <f t="shared" ref="C26:P26" si="3">SUM(C21:C25)</f>
        <v>191704000</v>
      </c>
      <c r="D26" s="138">
        <f t="shared" si="3"/>
        <v>191704000</v>
      </c>
      <c r="E26" s="138">
        <f t="shared" si="3"/>
        <v>189290095.04459989</v>
      </c>
      <c r="F26" s="138">
        <f t="shared" si="3"/>
        <v>0</v>
      </c>
      <c r="G26" s="138">
        <f t="shared" si="3"/>
        <v>132675044.22</v>
      </c>
      <c r="H26" s="138">
        <f t="shared" si="3"/>
        <v>16921418.939999972</v>
      </c>
      <c r="I26" s="138">
        <f t="shared" si="3"/>
        <v>0</v>
      </c>
      <c r="J26" s="138">
        <f t="shared" si="3"/>
        <v>19718246.460000001</v>
      </c>
      <c r="K26" s="138">
        <f t="shared" si="3"/>
        <v>0</v>
      </c>
      <c r="L26" s="138">
        <f t="shared" si="3"/>
        <v>15613033.32</v>
      </c>
      <c r="M26" s="138">
        <f t="shared" si="3"/>
        <v>1266036.92</v>
      </c>
      <c r="N26" s="138">
        <f t="shared" si="3"/>
        <v>3096315.1845999998</v>
      </c>
      <c r="O26" s="138">
        <f t="shared" si="3"/>
        <v>0</v>
      </c>
      <c r="P26" s="139">
        <f t="shared" si="3"/>
        <v>189290095.04459995</v>
      </c>
    </row>
    <row r="27" spans="1:20" s="46" customFormat="1">
      <c r="A27" s="55"/>
      <c r="B27" s="62" t="s">
        <v>0</v>
      </c>
      <c r="C27" s="71" t="s">
        <v>1</v>
      </c>
      <c r="D27" s="72" t="s">
        <v>2</v>
      </c>
      <c r="E27" s="62" t="s">
        <v>3</v>
      </c>
      <c r="F27" s="62" t="s">
        <v>4</v>
      </c>
      <c r="G27" s="200" t="s">
        <v>5</v>
      </c>
      <c r="H27" s="200"/>
      <c r="I27" s="200"/>
      <c r="J27" s="200"/>
      <c r="K27" s="200"/>
      <c r="L27" s="200"/>
      <c r="M27" s="200"/>
      <c r="N27" s="201"/>
      <c r="O27"/>
      <c r="P27"/>
      <c r="Q27"/>
      <c r="R27"/>
      <c r="S27"/>
      <c r="T27"/>
    </row>
    <row r="28" spans="1:20" s="46" customFormat="1" ht="40.15" customHeight="1">
      <c r="A28" s="210"/>
      <c r="B28" s="202" t="s">
        <v>157</v>
      </c>
      <c r="C28" s="205" t="s">
        <v>78</v>
      </c>
      <c r="D28" s="205" t="s">
        <v>140</v>
      </c>
      <c r="E28" s="205" t="s">
        <v>74</v>
      </c>
      <c r="F28" s="205" t="s">
        <v>77</v>
      </c>
      <c r="G28" s="206" t="s">
        <v>76</v>
      </c>
      <c r="H28" s="207"/>
      <c r="I28" s="207"/>
      <c r="J28" s="207"/>
      <c r="K28" s="207"/>
      <c r="L28" s="207"/>
      <c r="M28" s="207"/>
      <c r="N28" s="208"/>
      <c r="O28"/>
      <c r="P28"/>
      <c r="Q28"/>
      <c r="R28"/>
      <c r="S28"/>
      <c r="T28"/>
    </row>
    <row r="29" spans="1:20" s="46" customFormat="1" ht="13.9" customHeight="1">
      <c r="A29" s="210"/>
      <c r="B29" s="203"/>
      <c r="C29" s="205"/>
      <c r="D29" s="205"/>
      <c r="E29" s="205"/>
      <c r="F29" s="205"/>
      <c r="G29" s="21">
        <v>23</v>
      </c>
      <c r="H29" s="21">
        <v>24</v>
      </c>
      <c r="I29" s="21">
        <v>25</v>
      </c>
      <c r="J29" s="21">
        <v>26</v>
      </c>
      <c r="K29" s="21">
        <v>27</v>
      </c>
      <c r="L29" s="21">
        <v>28</v>
      </c>
      <c r="M29" s="21">
        <v>29</v>
      </c>
      <c r="N29" s="75">
        <v>30</v>
      </c>
      <c r="O29" s="3"/>
      <c r="P29" s="68"/>
      <c r="Q29" s="68"/>
      <c r="R29" s="68"/>
      <c r="S29" s="3"/>
      <c r="T29" s="3"/>
    </row>
    <row r="30" spans="1:20" s="46" customFormat="1" ht="102" customHeight="1">
      <c r="A30" s="210"/>
      <c r="B30" s="204"/>
      <c r="C30" s="205"/>
      <c r="D30" s="205"/>
      <c r="E30" s="205"/>
      <c r="F30" s="205"/>
      <c r="G30" s="64" t="s">
        <v>47</v>
      </c>
      <c r="H30" s="64" t="s">
        <v>48</v>
      </c>
      <c r="I30" s="64" t="s">
        <v>49</v>
      </c>
      <c r="J30" s="64" t="s">
        <v>50</v>
      </c>
      <c r="K30" s="64" t="s">
        <v>51</v>
      </c>
      <c r="L30" s="64" t="s">
        <v>52</v>
      </c>
      <c r="M30" s="64" t="s">
        <v>6</v>
      </c>
      <c r="N30" s="73" t="s">
        <v>53</v>
      </c>
      <c r="O30" s="3"/>
      <c r="P30" s="68"/>
      <c r="Q30" s="68"/>
      <c r="R30" s="68"/>
      <c r="S30" s="3"/>
      <c r="T30" s="3"/>
    </row>
    <row r="31" spans="1:20">
      <c r="A31" s="22"/>
      <c r="B31" s="70" t="s">
        <v>205</v>
      </c>
      <c r="C31" s="149">
        <v>69162000</v>
      </c>
      <c r="D31" s="150">
        <v>69162000</v>
      </c>
      <c r="E31" s="150">
        <v>69161600</v>
      </c>
      <c r="F31" s="150"/>
      <c r="G31" s="143">
        <v>69161600</v>
      </c>
      <c r="H31" s="143"/>
      <c r="I31" s="143"/>
      <c r="J31" s="143"/>
      <c r="K31" s="143"/>
      <c r="L31" s="143"/>
      <c r="M31" s="143"/>
      <c r="N31" s="147">
        <f t="shared" ref="N31:N33" si="4">SUM(G31:M31)</f>
        <v>69161600</v>
      </c>
    </row>
    <row r="32" spans="1:20" ht="38.25">
      <c r="A32" s="22"/>
      <c r="B32" s="197" t="s">
        <v>204</v>
      </c>
      <c r="C32" s="149">
        <v>-644000</v>
      </c>
      <c r="D32" s="150">
        <v>-644000</v>
      </c>
      <c r="E32" s="150">
        <v>0</v>
      </c>
      <c r="F32" s="150">
        <v>3</v>
      </c>
      <c r="G32" s="143"/>
      <c r="H32" s="143"/>
      <c r="I32" s="143"/>
      <c r="J32" s="143"/>
      <c r="K32" s="143"/>
      <c r="L32" s="143"/>
      <c r="M32" s="143"/>
      <c r="N32" s="147">
        <f t="shared" si="4"/>
        <v>0</v>
      </c>
    </row>
    <row r="33" spans="1:20">
      <c r="A33" s="22"/>
      <c r="B33" s="5" t="s">
        <v>52</v>
      </c>
      <c r="C33" s="148">
        <v>15504000</v>
      </c>
      <c r="D33" s="143">
        <v>15504000</v>
      </c>
      <c r="E33" s="143">
        <v>11356678.019870473</v>
      </c>
      <c r="F33" s="143">
        <v>4</v>
      </c>
      <c r="G33" s="143"/>
      <c r="H33" s="143"/>
      <c r="I33" s="143"/>
      <c r="J33" s="143"/>
      <c r="K33" s="143"/>
      <c r="L33" s="143">
        <v>11356678.019870473</v>
      </c>
      <c r="M33" s="143"/>
      <c r="N33" s="147">
        <f t="shared" si="4"/>
        <v>11356678.019870473</v>
      </c>
    </row>
    <row r="34" spans="1:20" ht="15.75" thickBot="1">
      <c r="A34" s="61"/>
      <c r="B34" s="105" t="s">
        <v>206</v>
      </c>
      <c r="C34" s="138">
        <f t="shared" ref="C34:N34" si="5">SUM(C31:C33)</f>
        <v>84022000</v>
      </c>
      <c r="D34" s="138">
        <f t="shared" si="5"/>
        <v>84022000</v>
      </c>
      <c r="E34" s="138">
        <f t="shared" si="5"/>
        <v>80518278.019870475</v>
      </c>
      <c r="F34" s="138">
        <f t="shared" si="5"/>
        <v>7</v>
      </c>
      <c r="G34" s="138">
        <f t="shared" si="5"/>
        <v>69161600</v>
      </c>
      <c r="H34" s="138">
        <f t="shared" si="5"/>
        <v>0</v>
      </c>
      <c r="I34" s="138">
        <f t="shared" si="5"/>
        <v>0</v>
      </c>
      <c r="J34" s="138">
        <f t="shared" si="5"/>
        <v>0</v>
      </c>
      <c r="K34" s="138">
        <f t="shared" si="5"/>
        <v>0</v>
      </c>
      <c r="L34" s="138">
        <f t="shared" si="5"/>
        <v>11356678.019870473</v>
      </c>
      <c r="M34" s="138">
        <f t="shared" si="5"/>
        <v>0</v>
      </c>
      <c r="N34" s="139">
        <f t="shared" si="5"/>
        <v>80518278.019870475</v>
      </c>
    </row>
    <row r="37" spans="1:20" s="4" customFormat="1" ht="179.25">
      <c r="A37" s="11"/>
      <c r="B37" s="194" t="s">
        <v>207</v>
      </c>
      <c r="C37" s="11"/>
      <c r="D37" s="11"/>
      <c r="E37" s="11"/>
      <c r="F37" s="11"/>
      <c r="G37" s="11"/>
      <c r="H37" s="11"/>
      <c r="I37" s="11"/>
      <c r="J37" s="11"/>
      <c r="K37" s="11"/>
      <c r="L37" s="11"/>
      <c r="M37" s="11"/>
      <c r="N37" s="11"/>
      <c r="O37" s="11"/>
      <c r="P37" s="11"/>
      <c r="Q37" s="11"/>
      <c r="R37" s="11"/>
      <c r="S37" s="11"/>
      <c r="T37" s="11"/>
    </row>
    <row r="38" spans="1:20" s="4" customFormat="1">
      <c r="A38" s="11"/>
      <c r="B38" s="11"/>
      <c r="C38" s="11"/>
      <c r="D38" s="11"/>
      <c r="E38" s="11"/>
      <c r="F38" s="11"/>
      <c r="G38" s="11"/>
      <c r="H38" s="11"/>
      <c r="I38" s="11"/>
      <c r="J38" s="11"/>
      <c r="K38" s="11"/>
      <c r="L38" s="11"/>
      <c r="M38" s="11"/>
      <c r="N38" s="11"/>
      <c r="O38" s="11"/>
      <c r="P38" s="11"/>
      <c r="Q38" s="11"/>
      <c r="R38" s="11"/>
      <c r="S38" s="11"/>
      <c r="T38" s="11"/>
    </row>
    <row r="39" spans="1:20" ht="102.75">
      <c r="B39" s="11" t="s">
        <v>208</v>
      </c>
    </row>
    <row r="41" spans="1:20">
      <c r="B41" s="3" t="s">
        <v>209</v>
      </c>
    </row>
    <row r="43" spans="1:20">
      <c r="B43" s="3" t="s">
        <v>210</v>
      </c>
      <c r="P43" s="45"/>
    </row>
  </sheetData>
  <mergeCells count="24">
    <mergeCell ref="A6:A8"/>
    <mergeCell ref="A18:A20"/>
    <mergeCell ref="A28:A30"/>
    <mergeCell ref="G17:P17"/>
    <mergeCell ref="G5:T5"/>
    <mergeCell ref="B6:B8"/>
    <mergeCell ref="C6:C8"/>
    <mergeCell ref="D6:D8"/>
    <mergeCell ref="E6:E8"/>
    <mergeCell ref="F6:F8"/>
    <mergeCell ref="G6:T6"/>
    <mergeCell ref="B18:B20"/>
    <mergeCell ref="C18:C20"/>
    <mergeCell ref="D18:D20"/>
    <mergeCell ref="E18:E20"/>
    <mergeCell ref="F18:F20"/>
    <mergeCell ref="G18:P18"/>
    <mergeCell ref="G27:N27"/>
    <mergeCell ref="B28:B30"/>
    <mergeCell ref="C28:C30"/>
    <mergeCell ref="D28:D30"/>
    <mergeCell ref="E28:E30"/>
    <mergeCell ref="F28:F30"/>
    <mergeCell ref="G28:N28"/>
  </mergeCells>
  <pageMargins left="0.7" right="0.7" top="0.75" bottom="0.75" header="0.3" footer="0.3"/>
  <pageSetup paperSize="9" scale="54" orientation="landscape" horizontalDpi="4294967295" verticalDpi="4294967295"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185" t="s">
        <v>54</v>
      </c>
      <c r="B1" s="134" t="str">
        <f>'20. LI3'!B1</f>
        <v>სს იშბანკი საქართველო</v>
      </c>
    </row>
    <row r="2" spans="1:8" ht="15.75">
      <c r="A2" s="186" t="s">
        <v>55</v>
      </c>
      <c r="B2" s="187">
        <f>'20. LI3'!B2</f>
        <v>43830</v>
      </c>
      <c r="C2" s="10"/>
      <c r="D2" s="10"/>
      <c r="E2" s="10"/>
      <c r="F2" s="10"/>
      <c r="G2" s="10"/>
      <c r="H2" s="10"/>
    </row>
    <row r="3" spans="1:8" ht="15.75">
      <c r="A3" s="10"/>
      <c r="B3" s="10"/>
      <c r="C3" s="10"/>
      <c r="D3" s="10"/>
      <c r="E3" s="10"/>
      <c r="F3" s="10"/>
      <c r="G3" s="10"/>
      <c r="H3" s="10"/>
    </row>
    <row r="4" spans="1:8" ht="15.75" thickBot="1">
      <c r="A4" s="133" t="s">
        <v>171</v>
      </c>
      <c r="B4" s="16" t="s">
        <v>93</v>
      </c>
    </row>
    <row r="5" spans="1:8" ht="14.45" customHeight="1">
      <c r="A5" s="220"/>
      <c r="B5" s="215" t="s">
        <v>92</v>
      </c>
      <c r="C5" s="217" t="s">
        <v>136</v>
      </c>
      <c r="D5" s="215" t="s">
        <v>91</v>
      </c>
      <c r="E5" s="215"/>
      <c r="F5" s="215"/>
      <c r="G5" s="215"/>
      <c r="H5" s="218" t="s">
        <v>90</v>
      </c>
    </row>
    <row r="6" spans="1:8" ht="38.25">
      <c r="A6" s="221"/>
      <c r="B6" s="216"/>
      <c r="C6" s="202"/>
      <c r="D6" s="14" t="s">
        <v>89</v>
      </c>
      <c r="E6" s="14" t="s">
        <v>88</v>
      </c>
      <c r="F6" s="14" t="s">
        <v>87</v>
      </c>
      <c r="G6" s="14" t="s">
        <v>86</v>
      </c>
      <c r="H6" s="219"/>
    </row>
    <row r="7" spans="1:8" ht="15.75">
      <c r="A7" s="77">
        <v>1</v>
      </c>
      <c r="B7" s="47" t="s">
        <v>75</v>
      </c>
      <c r="C7" s="41" t="s">
        <v>85</v>
      </c>
      <c r="D7" s="5"/>
      <c r="E7" s="5"/>
      <c r="F7" s="5"/>
      <c r="G7" s="41" t="s">
        <v>82</v>
      </c>
      <c r="H7" s="40"/>
    </row>
    <row r="8" spans="1:8" ht="15.75">
      <c r="A8" s="78">
        <v>2</v>
      </c>
      <c r="B8" s="47" t="s">
        <v>75</v>
      </c>
      <c r="C8" s="41" t="s">
        <v>84</v>
      </c>
      <c r="D8" s="5"/>
      <c r="E8" s="5"/>
      <c r="F8" s="41" t="s">
        <v>82</v>
      </c>
      <c r="G8" s="5"/>
      <c r="H8" s="40"/>
    </row>
    <row r="9" spans="1:8" ht="15.75">
      <c r="A9" s="77">
        <v>3</v>
      </c>
      <c r="B9" s="47" t="s">
        <v>75</v>
      </c>
      <c r="C9" s="41" t="s">
        <v>83</v>
      </c>
      <c r="D9" s="5"/>
      <c r="E9" s="5"/>
      <c r="F9" s="5"/>
      <c r="G9" s="41" t="s">
        <v>82</v>
      </c>
      <c r="H9" s="40"/>
    </row>
    <row r="10" spans="1:8" ht="15.75">
      <c r="A10" s="78"/>
      <c r="B10" s="47"/>
      <c r="C10" s="41"/>
      <c r="D10" s="5"/>
      <c r="E10" s="5"/>
      <c r="F10" s="5"/>
      <c r="G10" s="5"/>
      <c r="H10" s="40"/>
    </row>
    <row r="11" spans="1:8" ht="15.75">
      <c r="A11" s="77"/>
      <c r="B11" s="47"/>
      <c r="C11" s="41"/>
      <c r="D11" s="5"/>
      <c r="E11" s="5"/>
      <c r="F11" s="5"/>
      <c r="G11" s="5"/>
      <c r="H11" s="40"/>
    </row>
    <row r="12" spans="1:8" ht="16.5" thickBot="1">
      <c r="A12" s="79"/>
      <c r="B12" s="74"/>
      <c r="C12" s="80"/>
      <c r="D12" s="58"/>
      <c r="E12" s="58"/>
      <c r="F12" s="58"/>
      <c r="G12" s="58"/>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showGridLines="0" zoomScaleNormal="100" workbookViewId="0">
      <selection activeCell="B4" sqref="B4"/>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5">
      <c r="A1" s="185" t="s">
        <v>54</v>
      </c>
      <c r="B1" s="134" t="str">
        <f>'20. LI3'!B1</f>
        <v>სს იშბანკი საქართველო</v>
      </c>
    </row>
    <row r="2" spans="1:12" ht="15">
      <c r="A2" s="186" t="s">
        <v>55</v>
      </c>
      <c r="B2" s="187">
        <f>'20. LI3'!B2</f>
        <v>43830</v>
      </c>
    </row>
    <row r="3" spans="1:12">
      <c r="A3" s="68"/>
      <c r="B3" s="131"/>
    </row>
    <row r="4" spans="1:12" ht="13.5" thickBot="1">
      <c r="A4" s="132" t="s">
        <v>172</v>
      </c>
      <c r="B4" s="48" t="s">
        <v>149</v>
      </c>
      <c r="C4" s="28"/>
      <c r="D4" s="8"/>
      <c r="E4" s="8"/>
      <c r="F4" s="8"/>
      <c r="G4" s="8"/>
      <c r="H4" s="8"/>
      <c r="I4" s="8"/>
      <c r="J4" s="8"/>
      <c r="K4" s="8"/>
      <c r="L4" s="8"/>
    </row>
    <row r="5" spans="1:12">
      <c r="A5" s="130"/>
      <c r="B5" s="60"/>
      <c r="C5" s="188">
        <f>YEAR(B2)</f>
        <v>2019</v>
      </c>
      <c r="D5" s="188">
        <f>C5-1</f>
        <v>2018</v>
      </c>
      <c r="E5" s="189">
        <f>D5-1</f>
        <v>2017</v>
      </c>
      <c r="F5" s="8"/>
    </row>
    <row r="6" spans="1:12">
      <c r="A6" s="22">
        <v>1</v>
      </c>
      <c r="B6" s="5" t="s">
        <v>10</v>
      </c>
      <c r="C6" s="143">
        <v>132586.1</v>
      </c>
      <c r="D6" s="143"/>
      <c r="E6" s="151"/>
      <c r="F6" s="8"/>
    </row>
    <row r="7" spans="1:12">
      <c r="A7" s="22">
        <v>2</v>
      </c>
      <c r="B7" s="27" t="s">
        <v>123</v>
      </c>
      <c r="C7" s="143">
        <v>123733.25000000001</v>
      </c>
      <c r="D7" s="143"/>
      <c r="E7" s="151"/>
      <c r="F7" s="8"/>
    </row>
    <row r="8" spans="1:12">
      <c r="A8" s="22">
        <v>3</v>
      </c>
      <c r="B8" s="5" t="s">
        <v>145</v>
      </c>
      <c r="C8" s="143">
        <v>4</v>
      </c>
      <c r="D8" s="143"/>
      <c r="E8" s="151"/>
    </row>
    <row r="9" spans="1:12" ht="13.5" thickBot="1">
      <c r="A9" s="61">
        <v>4</v>
      </c>
      <c r="B9" s="58" t="s">
        <v>112</v>
      </c>
      <c r="C9" s="152">
        <v>132536.1</v>
      </c>
      <c r="D9" s="152"/>
      <c r="E9" s="15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Normal="100" workbookViewId="0">
      <selection activeCell="B1" sqref="B1"/>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ht="15">
      <c r="A1" s="185" t="s">
        <v>54</v>
      </c>
      <c r="B1" s="134" t="str">
        <f>'20. LI3'!B1</f>
        <v>სს იშბანკი საქართველო</v>
      </c>
    </row>
    <row r="2" spans="1:8" ht="15">
      <c r="A2" s="186" t="s">
        <v>55</v>
      </c>
      <c r="B2" s="187">
        <f>'20. LI3'!B2</f>
        <v>43830</v>
      </c>
      <c r="C2" s="8"/>
      <c r="D2" s="8"/>
      <c r="E2" s="8"/>
      <c r="F2" s="8"/>
      <c r="G2" s="8"/>
      <c r="H2" s="8"/>
    </row>
    <row r="3" spans="1:8">
      <c r="A3" s="8"/>
      <c r="B3" s="8"/>
      <c r="C3" s="8"/>
      <c r="D3" s="8"/>
      <c r="E3" s="8"/>
      <c r="F3" s="8"/>
      <c r="G3" s="8"/>
      <c r="H3" s="8"/>
    </row>
    <row r="4" spans="1:8" ht="13.5" thickBot="1">
      <c r="A4" s="132" t="s">
        <v>173</v>
      </c>
      <c r="B4" s="49" t="s">
        <v>124</v>
      </c>
      <c r="F4" s="8"/>
      <c r="G4" s="8"/>
      <c r="H4" s="8"/>
    </row>
    <row r="5" spans="1:8">
      <c r="A5" s="82"/>
      <c r="B5" s="60"/>
      <c r="C5" s="60" t="s">
        <v>0</v>
      </c>
      <c r="D5" s="60" t="s">
        <v>1</v>
      </c>
      <c r="E5" s="60" t="s">
        <v>2</v>
      </c>
      <c r="F5" s="60" t="s">
        <v>3</v>
      </c>
      <c r="G5" s="26" t="s">
        <v>4</v>
      </c>
      <c r="H5" s="8"/>
    </row>
    <row r="6" spans="1:8" s="11" customFormat="1" ht="76.5">
      <c r="A6" s="106"/>
      <c r="B6" s="23"/>
      <c r="C6" s="190">
        <v>2019</v>
      </c>
      <c r="D6" s="190">
        <v>2018</v>
      </c>
      <c r="E6" s="190">
        <v>2017</v>
      </c>
      <c r="F6" s="67" t="s">
        <v>137</v>
      </c>
      <c r="G6" s="108" t="s">
        <v>138</v>
      </c>
      <c r="H6" s="107"/>
    </row>
    <row r="7" spans="1:8">
      <c r="A7" s="83">
        <v>1</v>
      </c>
      <c r="B7" s="5" t="s">
        <v>56</v>
      </c>
      <c r="C7" s="143">
        <v>11824314.438591931</v>
      </c>
      <c r="D7" s="143">
        <v>8207712.3582540024</v>
      </c>
      <c r="E7" s="143">
        <v>8395648.8499999996</v>
      </c>
      <c r="F7" s="222"/>
      <c r="G7" s="223"/>
      <c r="H7" s="8"/>
    </row>
    <row r="8" spans="1:8">
      <c r="A8" s="83">
        <v>2</v>
      </c>
      <c r="B8" s="50" t="s">
        <v>12</v>
      </c>
      <c r="C8" s="143">
        <v>2969068.4500000011</v>
      </c>
      <c r="D8" s="143">
        <v>2166855.7899999996</v>
      </c>
      <c r="E8" s="143">
        <v>1893494.41</v>
      </c>
      <c r="F8" s="224"/>
      <c r="G8" s="225"/>
    </row>
    <row r="9" spans="1:8">
      <c r="A9" s="83">
        <v>3</v>
      </c>
      <c r="B9" s="51" t="s">
        <v>146</v>
      </c>
      <c r="C9" s="143">
        <v>0</v>
      </c>
      <c r="D9" s="143">
        <v>0</v>
      </c>
      <c r="E9" s="143">
        <v>0</v>
      </c>
      <c r="F9" s="226"/>
      <c r="G9" s="227"/>
    </row>
    <row r="10" spans="1:8" ht="13.5" thickBot="1">
      <c r="A10" s="84">
        <v>4</v>
      </c>
      <c r="B10" s="85" t="s">
        <v>57</v>
      </c>
      <c r="C10" s="191">
        <f>C7+C8-C9</f>
        <v>14793382.888591932</v>
      </c>
      <c r="D10" s="191">
        <f>D7+D8-D9</f>
        <v>10374568.148254002</v>
      </c>
      <c r="E10" s="191">
        <f>E7+E8-E9</f>
        <v>10289143.26</v>
      </c>
      <c r="F10" s="192">
        <f>SUMIF(C10:E10, "&gt;=0",C10:E10)/3</f>
        <v>11819031.432281978</v>
      </c>
      <c r="G10" s="193">
        <f>F10*15%/8%</f>
        <v>22160683.935528707</v>
      </c>
    </row>
    <row r="11" spans="1:8">
      <c r="A11" s="24"/>
      <c r="B11" s="8"/>
      <c r="C11" s="8"/>
      <c r="D11" s="8"/>
      <c r="E11" s="8"/>
      <c r="F11" s="17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showGridLines="0" zoomScaleNormal="100" workbookViewId="0">
      <selection activeCell="B1" sqref="B1"/>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ht="15">
      <c r="A1" s="185" t="s">
        <v>54</v>
      </c>
      <c r="B1" s="134" t="str">
        <f>'20. LI3'!B1</f>
        <v>სს იშბანკი საქართველო</v>
      </c>
    </row>
    <row r="2" spans="1:9" ht="15">
      <c r="A2" s="186" t="s">
        <v>55</v>
      </c>
      <c r="B2" s="187">
        <f>'20. LI3'!B2</f>
        <v>43830</v>
      </c>
    </row>
    <row r="3" spans="1:9">
      <c r="A3" s="2"/>
    </row>
    <row r="4" spans="1:9" ht="13.5" thickBot="1">
      <c r="A4" s="132" t="s">
        <v>174</v>
      </c>
      <c r="B4" s="30" t="s">
        <v>189</v>
      </c>
      <c r="D4" s="13"/>
      <c r="E4" s="13"/>
      <c r="F4" s="13"/>
    </row>
    <row r="5" spans="1:9" s="9" customFormat="1" ht="28.5">
      <c r="A5" s="86"/>
      <c r="B5" s="87"/>
      <c r="C5" s="87"/>
      <c r="D5" s="95" t="s">
        <v>159</v>
      </c>
      <c r="E5" s="95" t="s">
        <v>160</v>
      </c>
      <c r="F5" s="96" t="s">
        <v>113</v>
      </c>
    </row>
    <row r="6" spans="1:9" ht="15" customHeight="1">
      <c r="A6" s="88">
        <v>1</v>
      </c>
      <c r="B6" s="228" t="s">
        <v>18</v>
      </c>
      <c r="C6" s="17" t="s">
        <v>15</v>
      </c>
      <c r="D6" s="160">
        <v>3</v>
      </c>
      <c r="E6" s="160">
        <v>7</v>
      </c>
      <c r="F6" s="161">
        <v>3</v>
      </c>
    </row>
    <row r="7" spans="1:9" ht="15" customHeight="1">
      <c r="A7" s="88">
        <v>2</v>
      </c>
      <c r="B7" s="228"/>
      <c r="C7" s="17" t="s">
        <v>119</v>
      </c>
      <c r="D7" s="154">
        <f>D8+D10+D12</f>
        <v>792509.03031804238</v>
      </c>
      <c r="E7" s="154">
        <f>E8+E10+E12</f>
        <v>230230.08423913043</v>
      </c>
      <c r="F7" s="155">
        <f>F8+F10+F12</f>
        <v>437938.56842344266</v>
      </c>
    </row>
    <row r="8" spans="1:9" ht="15" customHeight="1">
      <c r="A8" s="88">
        <v>3</v>
      </c>
      <c r="B8" s="228"/>
      <c r="C8" s="31" t="s">
        <v>114</v>
      </c>
      <c r="D8" s="160">
        <v>792509.03031804238</v>
      </c>
      <c r="E8" s="160">
        <v>230230.08423913043</v>
      </c>
      <c r="F8" s="161">
        <v>437938.56842344266</v>
      </c>
      <c r="G8" s="8"/>
      <c r="H8" s="8"/>
    </row>
    <row r="9" spans="1:9" ht="15" customHeight="1">
      <c r="A9" s="89">
        <v>4</v>
      </c>
      <c r="B9" s="228"/>
      <c r="C9" s="32" t="s">
        <v>16</v>
      </c>
      <c r="D9" s="160"/>
      <c r="E9" s="160"/>
      <c r="F9" s="161"/>
      <c r="G9" s="8"/>
      <c r="H9" s="8"/>
    </row>
    <row r="10" spans="1:9" ht="30" customHeight="1">
      <c r="A10" s="89">
        <v>5</v>
      </c>
      <c r="B10" s="228"/>
      <c r="C10" s="31" t="s">
        <v>17</v>
      </c>
      <c r="D10" s="160"/>
      <c r="E10" s="160"/>
      <c r="F10" s="161"/>
    </row>
    <row r="11" spans="1:9" ht="15" customHeight="1">
      <c r="A11" s="89">
        <v>6</v>
      </c>
      <c r="B11" s="228"/>
      <c r="C11" s="32" t="s">
        <v>16</v>
      </c>
      <c r="D11" s="160"/>
      <c r="E11" s="160"/>
      <c r="F11" s="161"/>
    </row>
    <row r="12" spans="1:9" ht="15" customHeight="1">
      <c r="A12" s="89">
        <v>7</v>
      </c>
      <c r="B12" s="228"/>
      <c r="C12" s="31" t="s">
        <v>148</v>
      </c>
      <c r="D12" s="160"/>
      <c r="E12" s="160"/>
      <c r="F12" s="161"/>
    </row>
    <row r="13" spans="1:9" ht="15" customHeight="1">
      <c r="A13" s="89">
        <v>8</v>
      </c>
      <c r="B13" s="228"/>
      <c r="C13" s="32" t="s">
        <v>16</v>
      </c>
      <c r="D13" s="160"/>
      <c r="E13" s="160"/>
      <c r="F13" s="161"/>
    </row>
    <row r="14" spans="1:9" ht="15" customHeight="1">
      <c r="A14" s="89">
        <v>9</v>
      </c>
      <c r="B14" s="228" t="s">
        <v>167</v>
      </c>
      <c r="C14" s="17" t="s">
        <v>15</v>
      </c>
      <c r="D14" s="162"/>
      <c r="E14" s="162"/>
      <c r="F14" s="163"/>
      <c r="I14" s="18"/>
    </row>
    <row r="15" spans="1:9" ht="15" customHeight="1">
      <c r="A15" s="89">
        <v>10</v>
      </c>
      <c r="B15" s="228"/>
      <c r="C15" s="17" t="s">
        <v>168</v>
      </c>
      <c r="D15" s="156">
        <f>D16+D18+D20</f>
        <v>0</v>
      </c>
      <c r="E15" s="156">
        <f>E16+E18+E20</f>
        <v>0</v>
      </c>
      <c r="F15" s="157">
        <f>F16+F18+F20</f>
        <v>0</v>
      </c>
    </row>
    <row r="16" spans="1:9" ht="15" customHeight="1">
      <c r="A16" s="89">
        <v>11</v>
      </c>
      <c r="B16" s="228"/>
      <c r="C16" s="31" t="s">
        <v>115</v>
      </c>
      <c r="D16" s="162"/>
      <c r="E16" s="162"/>
      <c r="F16" s="163"/>
    </row>
    <row r="17" spans="1:6" ht="15" customHeight="1">
      <c r="A17" s="89">
        <v>12</v>
      </c>
      <c r="B17" s="228"/>
      <c r="C17" s="32" t="s">
        <v>16</v>
      </c>
      <c r="D17" s="160"/>
      <c r="E17" s="160"/>
      <c r="F17" s="161"/>
    </row>
    <row r="18" spans="1:6" ht="30" customHeight="1">
      <c r="A18" s="89">
        <v>13</v>
      </c>
      <c r="B18" s="228"/>
      <c r="C18" s="31" t="s">
        <v>17</v>
      </c>
      <c r="D18" s="162"/>
      <c r="E18" s="162"/>
      <c r="F18" s="163"/>
    </row>
    <row r="19" spans="1:6" ht="15" customHeight="1">
      <c r="A19" s="89">
        <v>14</v>
      </c>
      <c r="B19" s="228"/>
      <c r="C19" s="32" t="s">
        <v>16</v>
      </c>
      <c r="D19" s="162"/>
      <c r="E19" s="162"/>
      <c r="F19" s="163"/>
    </row>
    <row r="20" spans="1:6" ht="15" customHeight="1">
      <c r="A20" s="89">
        <v>15</v>
      </c>
      <c r="B20" s="228"/>
      <c r="C20" s="31" t="s">
        <v>148</v>
      </c>
      <c r="D20" s="162"/>
      <c r="E20" s="162"/>
      <c r="F20" s="163"/>
    </row>
    <row r="21" spans="1:6" ht="15" customHeight="1">
      <c r="A21" s="89">
        <v>16</v>
      </c>
      <c r="B21" s="228"/>
      <c r="C21" s="32" t="s">
        <v>16</v>
      </c>
      <c r="D21" s="162"/>
      <c r="E21" s="162"/>
      <c r="F21" s="163"/>
    </row>
    <row r="22" spans="1:6" ht="15" customHeight="1" thickBot="1">
      <c r="A22" s="90">
        <v>17</v>
      </c>
      <c r="B22" s="229" t="s">
        <v>118</v>
      </c>
      <c r="C22" s="229"/>
      <c r="D22" s="158">
        <f>D7+D15</f>
        <v>792509.03031804238</v>
      </c>
      <c r="E22" s="158">
        <f>E7+E15</f>
        <v>230230.08423913043</v>
      </c>
      <c r="F22" s="159">
        <f>F7+F15</f>
        <v>437938.56842344266</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showGridLines="0" zoomScaleNormal="100" workbookViewId="0">
      <selection sqref="A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5">
      <c r="A1" s="185" t="s">
        <v>54</v>
      </c>
      <c r="B1" s="134" t="str">
        <f>'20. LI3'!B1</f>
        <v>სს იშბანკი საქართველო</v>
      </c>
    </row>
    <row r="2" spans="1:12" ht="15">
      <c r="A2" s="186" t="s">
        <v>55</v>
      </c>
      <c r="B2" s="187">
        <f>'20. LI3'!B2</f>
        <v>43830</v>
      </c>
      <c r="C2" s="33"/>
      <c r="D2" s="33"/>
      <c r="E2" s="33"/>
      <c r="F2" s="33"/>
      <c r="G2" s="33"/>
      <c r="H2" s="33"/>
      <c r="I2" s="33"/>
      <c r="J2" s="33"/>
      <c r="K2" s="33"/>
      <c r="L2" s="33"/>
    </row>
    <row r="3" spans="1:12">
      <c r="B3" s="33"/>
      <c r="C3" s="33"/>
      <c r="D3" s="33"/>
      <c r="E3" s="33"/>
      <c r="F3" s="33"/>
      <c r="G3" s="33"/>
      <c r="H3" s="33"/>
      <c r="I3" s="33"/>
      <c r="J3" s="33"/>
      <c r="K3" s="33"/>
      <c r="L3" s="33"/>
    </row>
    <row r="4" spans="1:12" ht="13.5" thickBot="1">
      <c r="A4" s="132" t="s">
        <v>175</v>
      </c>
      <c r="B4" s="33" t="s">
        <v>126</v>
      </c>
      <c r="C4" s="34"/>
      <c r="D4" s="34"/>
      <c r="E4" s="34"/>
      <c r="F4" s="34"/>
      <c r="G4" s="34"/>
      <c r="H4" s="34"/>
      <c r="I4" s="34"/>
      <c r="J4" s="34"/>
      <c r="K4" s="34"/>
      <c r="L4" s="34"/>
    </row>
    <row r="5" spans="1:12" ht="28.5">
      <c r="A5" s="25"/>
      <c r="B5" s="60"/>
      <c r="C5" s="111" t="s">
        <v>159</v>
      </c>
      <c r="D5" s="111" t="s">
        <v>160</v>
      </c>
      <c r="E5" s="112" t="s">
        <v>129</v>
      </c>
      <c r="F5" s="34"/>
      <c r="G5" s="34"/>
      <c r="H5" s="34"/>
      <c r="I5" s="34"/>
      <c r="J5" s="34"/>
      <c r="K5" s="34"/>
      <c r="L5" s="34"/>
    </row>
    <row r="6" spans="1:12">
      <c r="A6" s="230" t="s">
        <v>19</v>
      </c>
      <c r="B6" s="114" t="s">
        <v>15</v>
      </c>
      <c r="C6" s="143"/>
      <c r="D6" s="143"/>
      <c r="E6" s="151"/>
      <c r="F6" s="34"/>
      <c r="G6" s="34"/>
      <c r="H6" s="34"/>
      <c r="I6" s="34"/>
      <c r="J6" s="34"/>
      <c r="K6" s="34"/>
      <c r="L6" s="34"/>
    </row>
    <row r="7" spans="1:12" ht="14.25">
      <c r="A7" s="230"/>
      <c r="B7" s="113" t="s">
        <v>117</v>
      </c>
      <c r="C7" s="143"/>
      <c r="D7" s="143"/>
      <c r="E7" s="151"/>
      <c r="F7" s="34"/>
      <c r="G7" s="34"/>
      <c r="H7" s="34"/>
      <c r="I7" s="34"/>
      <c r="J7" s="34"/>
      <c r="K7" s="34"/>
      <c r="L7" s="34"/>
    </row>
    <row r="8" spans="1:12" ht="14.25">
      <c r="A8" s="230" t="s">
        <v>73</v>
      </c>
      <c r="B8" s="113" t="s">
        <v>15</v>
      </c>
      <c r="C8" s="143"/>
      <c r="D8" s="143"/>
      <c r="E8" s="151"/>
      <c r="F8" s="34"/>
      <c r="G8" s="34"/>
      <c r="H8" s="34"/>
      <c r="I8" s="34"/>
      <c r="J8" s="34"/>
      <c r="K8" s="34"/>
      <c r="L8" s="34"/>
    </row>
    <row r="9" spans="1:12" ht="14.25">
      <c r="A9" s="230"/>
      <c r="B9" s="113" t="s">
        <v>13</v>
      </c>
      <c r="C9" s="164">
        <f>C10+C11+C12+C13</f>
        <v>0</v>
      </c>
      <c r="D9" s="164">
        <f>D10+D11+D12+D13</f>
        <v>0</v>
      </c>
      <c r="E9" s="164">
        <f>E10+E11+E12+E13</f>
        <v>0</v>
      </c>
      <c r="F9" s="34"/>
      <c r="G9" s="34"/>
      <c r="H9" s="34"/>
      <c r="I9" s="34"/>
      <c r="J9" s="34"/>
      <c r="K9" s="34"/>
      <c r="L9" s="34"/>
    </row>
    <row r="10" spans="1:12" ht="14.25">
      <c r="A10" s="230"/>
      <c r="B10" s="115" t="s">
        <v>20</v>
      </c>
      <c r="C10" s="143"/>
      <c r="D10" s="143"/>
      <c r="E10" s="151"/>
      <c r="F10" s="34"/>
      <c r="G10" s="34"/>
      <c r="H10" s="34"/>
      <c r="I10" s="34"/>
      <c r="J10" s="34"/>
      <c r="K10" s="34"/>
      <c r="L10" s="34"/>
    </row>
    <row r="11" spans="1:12" ht="14.25">
      <c r="A11" s="230"/>
      <c r="B11" s="115" t="s">
        <v>154</v>
      </c>
      <c r="C11" s="143"/>
      <c r="D11" s="143"/>
      <c r="E11" s="151"/>
      <c r="F11" s="34"/>
      <c r="G11" s="34"/>
      <c r="H11" s="34"/>
      <c r="I11" s="34"/>
      <c r="J11" s="34"/>
      <c r="K11" s="34"/>
      <c r="L11" s="34"/>
    </row>
    <row r="12" spans="1:12" ht="28.5">
      <c r="A12" s="230"/>
      <c r="B12" s="115" t="s">
        <v>155</v>
      </c>
      <c r="C12" s="143"/>
      <c r="D12" s="143"/>
      <c r="E12" s="151"/>
      <c r="F12" s="34"/>
      <c r="G12" s="34"/>
      <c r="H12" s="34"/>
      <c r="I12" s="34"/>
      <c r="J12" s="34"/>
      <c r="K12" s="34"/>
      <c r="L12" s="34"/>
    </row>
    <row r="13" spans="1:12" ht="14.25">
      <c r="A13" s="230"/>
      <c r="B13" s="115" t="s">
        <v>156</v>
      </c>
      <c r="C13" s="143"/>
      <c r="D13" s="143"/>
      <c r="E13" s="151"/>
      <c r="F13" s="34"/>
      <c r="G13" s="34"/>
      <c r="H13" s="34"/>
      <c r="I13" s="34"/>
      <c r="J13" s="34"/>
      <c r="K13" s="34"/>
      <c r="L13" s="34"/>
    </row>
    <row r="14" spans="1:12" ht="14.25">
      <c r="A14" s="230" t="s">
        <v>158</v>
      </c>
      <c r="B14" s="113" t="s">
        <v>15</v>
      </c>
      <c r="C14" s="143"/>
      <c r="D14" s="143"/>
      <c r="E14" s="151"/>
      <c r="F14" s="34"/>
      <c r="G14" s="34"/>
      <c r="H14" s="34"/>
      <c r="I14" s="34"/>
      <c r="J14" s="34"/>
      <c r="K14" s="34"/>
      <c r="L14" s="34"/>
    </row>
    <row r="15" spans="1:12" ht="14.25">
      <c r="A15" s="230"/>
      <c r="B15" s="113" t="s">
        <v>13</v>
      </c>
      <c r="C15" s="164">
        <f>C16+C17+C18+C19</f>
        <v>0</v>
      </c>
      <c r="D15" s="164">
        <f>D16+D17+D18+D19</f>
        <v>0</v>
      </c>
      <c r="E15" s="164">
        <f>E16+E17+E18+E19</f>
        <v>0</v>
      </c>
      <c r="F15" s="34"/>
      <c r="G15" s="34"/>
      <c r="H15" s="34"/>
      <c r="I15" s="34"/>
      <c r="J15" s="34"/>
      <c r="K15" s="34"/>
      <c r="L15" s="34"/>
    </row>
    <row r="16" spans="1:12" ht="14.25">
      <c r="A16" s="230"/>
      <c r="B16" s="115" t="s">
        <v>20</v>
      </c>
      <c r="C16" s="143"/>
      <c r="D16" s="143"/>
      <c r="E16" s="151"/>
      <c r="F16" s="34"/>
      <c r="G16" s="34"/>
      <c r="H16" s="34"/>
      <c r="I16" s="34"/>
      <c r="J16" s="34"/>
      <c r="K16" s="34"/>
      <c r="L16" s="34"/>
    </row>
    <row r="17" spans="1:12" ht="14.25">
      <c r="A17" s="231"/>
      <c r="B17" s="119" t="s">
        <v>154</v>
      </c>
      <c r="C17" s="165"/>
      <c r="D17" s="165"/>
      <c r="E17" s="166"/>
      <c r="F17" s="34"/>
      <c r="G17" s="34"/>
      <c r="H17" s="34"/>
      <c r="I17" s="34"/>
      <c r="J17" s="34"/>
      <c r="K17" s="34"/>
      <c r="L17" s="34"/>
    </row>
    <row r="18" spans="1:12" ht="28.5">
      <c r="A18" s="231"/>
      <c r="B18" s="119" t="s">
        <v>155</v>
      </c>
      <c r="C18" s="165"/>
      <c r="D18" s="165"/>
      <c r="E18" s="166"/>
      <c r="F18" s="34"/>
      <c r="G18" s="34"/>
      <c r="H18" s="34"/>
      <c r="I18" s="34"/>
      <c r="J18" s="34"/>
      <c r="K18" s="34"/>
      <c r="L18" s="34"/>
    </row>
    <row r="19" spans="1:12" ht="15" thickBot="1">
      <c r="A19" s="232"/>
      <c r="B19" s="116" t="s">
        <v>156</v>
      </c>
      <c r="C19" s="152"/>
      <c r="D19" s="152"/>
      <c r="E19" s="153"/>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5">
      <c r="A1" s="185" t="s">
        <v>54</v>
      </c>
      <c r="B1" s="134" t="str">
        <f>'20. LI3'!B1</f>
        <v>სს იშბანკი საქართველო</v>
      </c>
    </row>
    <row r="2" spans="1:7" ht="15">
      <c r="A2" s="186" t="s">
        <v>55</v>
      </c>
      <c r="B2" s="187">
        <f>'20. LI3'!B2</f>
        <v>43830</v>
      </c>
    </row>
    <row r="3" spans="1:7">
      <c r="B3" s="15"/>
    </row>
    <row r="4" spans="1:7" ht="13.5" thickBot="1">
      <c r="A4" s="132" t="s">
        <v>176</v>
      </c>
      <c r="B4" s="94" t="s">
        <v>128</v>
      </c>
    </row>
    <row r="5" spans="1:7" s="15" customFormat="1" ht="14.25">
      <c r="A5" s="91"/>
      <c r="B5" s="62"/>
      <c r="C5" s="92" t="s">
        <v>0</v>
      </c>
      <c r="D5" s="39" t="s">
        <v>1</v>
      </c>
      <c r="E5" s="39" t="s">
        <v>2</v>
      </c>
      <c r="F5" s="39" t="s">
        <v>3</v>
      </c>
      <c r="G5" s="38" t="s">
        <v>4</v>
      </c>
    </row>
    <row r="6" spans="1:7" ht="85.5">
      <c r="A6" s="93"/>
      <c r="B6" s="35"/>
      <c r="C6" s="117" t="s">
        <v>185</v>
      </c>
      <c r="D6" s="110" t="s">
        <v>186</v>
      </c>
      <c r="E6" s="110" t="s">
        <v>188</v>
      </c>
      <c r="F6" s="110" t="s">
        <v>187</v>
      </c>
      <c r="G6" s="118" t="s">
        <v>23</v>
      </c>
    </row>
    <row r="7" spans="1:7" ht="14.25">
      <c r="A7" s="93">
        <v>1</v>
      </c>
      <c r="B7" s="120" t="s">
        <v>159</v>
      </c>
      <c r="C7" s="167">
        <f>SUM(C8:C11)</f>
        <v>0</v>
      </c>
      <c r="D7" s="167">
        <f t="shared" ref="D7:G7" si="0">SUM(D8:D11)</f>
        <v>0</v>
      </c>
      <c r="E7" s="167">
        <f t="shared" si="0"/>
        <v>0</v>
      </c>
      <c r="F7" s="167">
        <f t="shared" si="0"/>
        <v>0</v>
      </c>
      <c r="G7" s="167">
        <f t="shared" si="0"/>
        <v>0</v>
      </c>
    </row>
    <row r="8" spans="1:7" ht="14.25">
      <c r="A8" s="93">
        <v>2</v>
      </c>
      <c r="B8" s="36" t="s">
        <v>21</v>
      </c>
      <c r="C8" s="170"/>
      <c r="D8" s="171"/>
      <c r="E8" s="171"/>
      <c r="F8" s="171"/>
      <c r="G8" s="172"/>
    </row>
    <row r="9" spans="1:7" ht="14.25">
      <c r="A9" s="93">
        <v>3</v>
      </c>
      <c r="B9" s="36" t="s">
        <v>22</v>
      </c>
      <c r="C9" s="170"/>
      <c r="D9" s="171"/>
      <c r="E9" s="171"/>
      <c r="F9" s="171"/>
      <c r="G9" s="172"/>
    </row>
    <row r="10" spans="1:7" ht="14.25">
      <c r="A10" s="93">
        <v>4</v>
      </c>
      <c r="B10" s="37" t="s">
        <v>152</v>
      </c>
      <c r="C10" s="170"/>
      <c r="D10" s="171"/>
      <c r="E10" s="171"/>
      <c r="F10" s="171"/>
      <c r="G10" s="172"/>
    </row>
    <row r="11" spans="1:7" ht="14.25">
      <c r="A11" s="93">
        <v>5</v>
      </c>
      <c r="B11" s="36" t="s">
        <v>153</v>
      </c>
      <c r="C11" s="170"/>
      <c r="D11" s="171"/>
      <c r="E11" s="171"/>
      <c r="F11" s="171"/>
      <c r="G11" s="172"/>
    </row>
    <row r="12" spans="1:7" ht="14.25">
      <c r="A12" s="93">
        <v>6</v>
      </c>
      <c r="B12" s="17" t="s">
        <v>160</v>
      </c>
      <c r="C12" s="154">
        <f>SUM(C13:C16)</f>
        <v>0</v>
      </c>
      <c r="D12" s="154">
        <f>SUM(D13:D16)</f>
        <v>0</v>
      </c>
      <c r="E12" s="154">
        <f>SUM(E13:E16)</f>
        <v>0</v>
      </c>
      <c r="F12" s="154">
        <f>SUM(F13:F16)</f>
        <v>0</v>
      </c>
      <c r="G12" s="155">
        <f>SUM(G13:G16)</f>
        <v>0</v>
      </c>
    </row>
    <row r="13" spans="1:7" ht="14.25">
      <c r="A13" s="93">
        <v>7</v>
      </c>
      <c r="B13" s="36" t="s">
        <v>21</v>
      </c>
      <c r="C13" s="160"/>
      <c r="D13" s="160"/>
      <c r="E13" s="160"/>
      <c r="F13" s="160"/>
      <c r="G13" s="161"/>
    </row>
    <row r="14" spans="1:7" ht="14.25">
      <c r="A14" s="93">
        <v>8</v>
      </c>
      <c r="B14" s="36" t="s">
        <v>22</v>
      </c>
      <c r="C14" s="160"/>
      <c r="D14" s="160"/>
      <c r="E14" s="160"/>
      <c r="F14" s="160"/>
      <c r="G14" s="161"/>
    </row>
    <row r="15" spans="1:7" ht="14.25">
      <c r="A15" s="93">
        <v>9</v>
      </c>
      <c r="B15" s="37" t="s">
        <v>152</v>
      </c>
      <c r="C15" s="160"/>
      <c r="D15" s="160"/>
      <c r="E15" s="160"/>
      <c r="F15" s="160"/>
      <c r="G15" s="161"/>
    </row>
    <row r="16" spans="1:7" ht="14.25">
      <c r="A16" s="93">
        <v>10</v>
      </c>
      <c r="B16" s="36" t="s">
        <v>153</v>
      </c>
      <c r="C16" s="160"/>
      <c r="D16" s="160"/>
      <c r="E16" s="160"/>
      <c r="F16" s="160"/>
      <c r="G16" s="161"/>
    </row>
    <row r="17" spans="1:7" ht="14.25">
      <c r="A17" s="93">
        <v>11</v>
      </c>
      <c r="B17" s="17" t="s">
        <v>110</v>
      </c>
      <c r="C17" s="154">
        <f>SUM(C18:C21)</f>
        <v>0</v>
      </c>
      <c r="D17" s="154">
        <f>SUM(D18:D21)</f>
        <v>0</v>
      </c>
      <c r="E17" s="154">
        <f>SUM(E18:E21)</f>
        <v>0</v>
      </c>
      <c r="F17" s="154">
        <f>SUM(F18:F21)</f>
        <v>0</v>
      </c>
      <c r="G17" s="155">
        <f>SUM(G18:G21)</f>
        <v>0</v>
      </c>
    </row>
    <row r="18" spans="1:7" ht="14.25">
      <c r="A18" s="93">
        <v>12</v>
      </c>
      <c r="B18" s="36" t="s">
        <v>21</v>
      </c>
      <c r="C18" s="160"/>
      <c r="D18" s="160"/>
      <c r="E18" s="160" t="s">
        <v>9</v>
      </c>
      <c r="F18" s="160"/>
      <c r="G18" s="161"/>
    </row>
    <row r="19" spans="1:7" ht="14.25">
      <c r="A19" s="93">
        <v>13</v>
      </c>
      <c r="B19" s="36" t="s">
        <v>22</v>
      </c>
      <c r="C19" s="160"/>
      <c r="D19" s="160"/>
      <c r="E19" s="160"/>
      <c r="F19" s="160"/>
      <c r="G19" s="161"/>
    </row>
    <row r="20" spans="1:7" ht="14.25">
      <c r="A20" s="93">
        <v>14</v>
      </c>
      <c r="B20" s="37" t="s">
        <v>152</v>
      </c>
      <c r="C20" s="160"/>
      <c r="D20" s="160"/>
      <c r="E20" s="160"/>
      <c r="F20" s="160"/>
      <c r="G20" s="161"/>
    </row>
    <row r="21" spans="1:7" ht="14.25">
      <c r="A21" s="93">
        <v>15</v>
      </c>
      <c r="B21" s="36" t="s">
        <v>153</v>
      </c>
      <c r="C21" s="160"/>
      <c r="D21" s="160"/>
      <c r="E21" s="160"/>
      <c r="F21" s="160"/>
      <c r="G21" s="161"/>
    </row>
    <row r="22" spans="1:7" ht="15" thickBot="1">
      <c r="A22" s="93">
        <v>16</v>
      </c>
      <c r="B22" s="56" t="s">
        <v>7</v>
      </c>
      <c r="C22" s="168">
        <f>C12+C17</f>
        <v>0</v>
      </c>
      <c r="D22" s="168">
        <f>D12+D17</f>
        <v>0</v>
      </c>
      <c r="E22" s="168">
        <f>E12+E17</f>
        <v>0</v>
      </c>
      <c r="F22" s="168">
        <f>F12+F17</f>
        <v>0</v>
      </c>
      <c r="G22" s="16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ht="15">
      <c r="A1" s="185" t="s">
        <v>54</v>
      </c>
      <c r="B1" s="134" t="str">
        <f>'20. LI3'!B1</f>
        <v>სს იშბანკი საქართველო</v>
      </c>
    </row>
    <row r="2" spans="1:15" ht="15">
      <c r="A2" s="186" t="s">
        <v>55</v>
      </c>
      <c r="B2" s="187">
        <f>'20. LI3'!B2</f>
        <v>43830</v>
      </c>
    </row>
    <row r="4" spans="1:15" ht="13.5" thickBot="1">
      <c r="A4" s="132" t="s">
        <v>177</v>
      </c>
      <c r="B4" s="53" t="s">
        <v>193</v>
      </c>
    </row>
    <row r="5" spans="1:15">
      <c r="A5" s="55"/>
      <c r="B5" s="57"/>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3" t="s">
        <v>62</v>
      </c>
      <c r="D6" s="233"/>
      <c r="E6" s="233"/>
      <c r="F6" s="235" t="s">
        <v>63</v>
      </c>
      <c r="G6" s="235"/>
      <c r="H6" s="235"/>
      <c r="I6" s="235"/>
      <c r="J6" s="235"/>
      <c r="K6" s="235"/>
      <c r="L6" s="235"/>
      <c r="M6" s="235" t="s">
        <v>64</v>
      </c>
      <c r="N6" s="235"/>
      <c r="O6" s="234"/>
    </row>
    <row r="7" spans="1:15" ht="15" customHeight="1">
      <c r="A7" s="22"/>
      <c r="B7" s="5"/>
      <c r="C7" s="235" t="s">
        <v>65</v>
      </c>
      <c r="D7" s="235" t="s">
        <v>66</v>
      </c>
      <c r="E7" s="235" t="s">
        <v>102</v>
      </c>
      <c r="F7" s="235" t="s">
        <v>67</v>
      </c>
      <c r="G7" s="235"/>
      <c r="H7" s="235" t="s">
        <v>68</v>
      </c>
      <c r="I7" s="235" t="s">
        <v>69</v>
      </c>
      <c r="J7" s="235"/>
      <c r="K7" s="236" t="s">
        <v>8</v>
      </c>
      <c r="L7" s="236"/>
      <c r="M7" s="233" t="s">
        <v>103</v>
      </c>
      <c r="N7" s="233" t="s">
        <v>108</v>
      </c>
      <c r="O7" s="234" t="s">
        <v>109</v>
      </c>
    </row>
    <row r="8" spans="1:15" ht="38.25">
      <c r="A8" s="22"/>
      <c r="B8" s="5"/>
      <c r="C8" s="235"/>
      <c r="D8" s="235"/>
      <c r="E8" s="235"/>
      <c r="F8" s="177" t="s">
        <v>16</v>
      </c>
      <c r="G8" s="177" t="s">
        <v>70</v>
      </c>
      <c r="H8" s="235"/>
      <c r="I8" s="177" t="s">
        <v>106</v>
      </c>
      <c r="J8" s="177" t="s">
        <v>107</v>
      </c>
      <c r="K8" s="178" t="s">
        <v>71</v>
      </c>
      <c r="L8" s="178" t="s">
        <v>72</v>
      </c>
      <c r="M8" s="233"/>
      <c r="N8" s="233"/>
      <c r="O8" s="234"/>
    </row>
    <row r="9" spans="1:15">
      <c r="A9" s="59"/>
      <c r="B9" s="54" t="s">
        <v>14</v>
      </c>
      <c r="C9" s="180"/>
      <c r="D9" s="180"/>
      <c r="E9" s="180"/>
      <c r="F9" s="180"/>
      <c r="G9" s="180"/>
      <c r="H9" s="180"/>
      <c r="I9" s="180"/>
      <c r="J9" s="180"/>
      <c r="K9" s="180"/>
      <c r="L9" s="180"/>
      <c r="M9" s="180"/>
      <c r="N9" s="180"/>
      <c r="O9" s="181"/>
    </row>
    <row r="10" spans="1:15">
      <c r="A10" s="22">
        <v>1</v>
      </c>
      <c r="B10" s="52" t="s">
        <v>94</v>
      </c>
      <c r="C10" s="173">
        <f>SUM(C11:C17)</f>
        <v>0</v>
      </c>
      <c r="D10" s="173">
        <f>SUM(D11:D17)</f>
        <v>0</v>
      </c>
      <c r="E10" s="173">
        <f>SUM(E11:E17)</f>
        <v>0</v>
      </c>
      <c r="F10" s="174">
        <f t="shared" ref="F10:O10" si="0">SUM(F11:F17)</f>
        <v>0</v>
      </c>
      <c r="G10" s="174">
        <f t="shared" si="0"/>
        <v>0</v>
      </c>
      <c r="H10" s="173">
        <f t="shared" si="0"/>
        <v>0</v>
      </c>
      <c r="I10" s="173">
        <f t="shared" si="0"/>
        <v>0</v>
      </c>
      <c r="J10" s="173">
        <f t="shared" si="0"/>
        <v>0</v>
      </c>
      <c r="K10" s="173">
        <f t="shared" si="0"/>
        <v>0</v>
      </c>
      <c r="L10" s="173">
        <f t="shared" si="0"/>
        <v>0</v>
      </c>
      <c r="M10" s="174">
        <f>SUM(M11:M17)</f>
        <v>0</v>
      </c>
      <c r="N10" s="174">
        <f t="shared" si="0"/>
        <v>0</v>
      </c>
      <c r="O10" s="175">
        <f t="shared" si="0"/>
        <v>0</v>
      </c>
    </row>
    <row r="11" spans="1:15">
      <c r="A11" s="22">
        <v>1.1000000000000001</v>
      </c>
      <c r="B11" s="5"/>
      <c r="C11" s="142"/>
      <c r="D11" s="142"/>
      <c r="E11" s="173">
        <f>C11+D11</f>
        <v>0</v>
      </c>
      <c r="F11" s="142"/>
      <c r="G11" s="142"/>
      <c r="H11" s="142"/>
      <c r="I11" s="142"/>
      <c r="J11" s="142"/>
      <c r="K11" s="176"/>
      <c r="L11" s="176"/>
      <c r="M11" s="173">
        <f>C11+F11-H11-I11</f>
        <v>0</v>
      </c>
      <c r="N11" s="173">
        <f>D11+G11+H11-J11+K11-L11</f>
        <v>0</v>
      </c>
      <c r="O11" s="175">
        <f t="shared" ref="O11:O17" si="1">M11+N11</f>
        <v>0</v>
      </c>
    </row>
    <row r="12" spans="1:15">
      <c r="A12" s="22">
        <v>1.2</v>
      </c>
      <c r="B12" s="5"/>
      <c r="C12" s="142"/>
      <c r="D12" s="142"/>
      <c r="E12" s="173">
        <f t="shared" ref="E12:E17" si="2">C12+D12</f>
        <v>0</v>
      </c>
      <c r="F12" s="142"/>
      <c r="G12" s="142"/>
      <c r="H12" s="142"/>
      <c r="I12" s="142"/>
      <c r="J12" s="142"/>
      <c r="K12" s="176"/>
      <c r="L12" s="176"/>
      <c r="M12" s="173">
        <f t="shared" ref="M12:M15" si="3">C12+F12-H12-I12</f>
        <v>0</v>
      </c>
      <c r="N12" s="173">
        <f t="shared" ref="N12:N17" si="4">D12+G12+H12-J12+K12-L12</f>
        <v>0</v>
      </c>
      <c r="O12" s="175">
        <f t="shared" si="1"/>
        <v>0</v>
      </c>
    </row>
    <row r="13" spans="1:15">
      <c r="A13" s="22">
        <v>1.3</v>
      </c>
      <c r="B13" s="5"/>
      <c r="C13" s="142"/>
      <c r="D13" s="142"/>
      <c r="E13" s="173">
        <f t="shared" si="2"/>
        <v>0</v>
      </c>
      <c r="F13" s="142"/>
      <c r="G13" s="142"/>
      <c r="H13" s="142"/>
      <c r="I13" s="142"/>
      <c r="J13" s="142"/>
      <c r="K13" s="176"/>
      <c r="L13" s="176"/>
      <c r="M13" s="173">
        <f t="shared" si="3"/>
        <v>0</v>
      </c>
      <c r="N13" s="173">
        <f t="shared" si="4"/>
        <v>0</v>
      </c>
      <c r="O13" s="175">
        <f t="shared" si="1"/>
        <v>0</v>
      </c>
    </row>
    <row r="14" spans="1:15">
      <c r="A14" s="22">
        <v>1.4</v>
      </c>
      <c r="B14" s="5"/>
      <c r="C14" s="142"/>
      <c r="D14" s="142"/>
      <c r="E14" s="173">
        <f t="shared" si="2"/>
        <v>0</v>
      </c>
      <c r="F14" s="142"/>
      <c r="G14" s="142"/>
      <c r="H14" s="142"/>
      <c r="I14" s="142"/>
      <c r="J14" s="142"/>
      <c r="K14" s="176"/>
      <c r="L14" s="176"/>
      <c r="M14" s="173">
        <f t="shared" si="3"/>
        <v>0</v>
      </c>
      <c r="N14" s="173">
        <f t="shared" si="4"/>
        <v>0</v>
      </c>
      <c r="O14" s="175">
        <f t="shared" si="1"/>
        <v>0</v>
      </c>
    </row>
    <row r="15" spans="1:15">
      <c r="A15" s="22">
        <v>1.5</v>
      </c>
      <c r="B15" s="5"/>
      <c r="C15" s="142"/>
      <c r="D15" s="142"/>
      <c r="E15" s="173">
        <f t="shared" si="2"/>
        <v>0</v>
      </c>
      <c r="F15" s="142"/>
      <c r="G15" s="142"/>
      <c r="H15" s="142"/>
      <c r="I15" s="142"/>
      <c r="J15" s="142"/>
      <c r="K15" s="176"/>
      <c r="L15" s="176"/>
      <c r="M15" s="173">
        <f t="shared" si="3"/>
        <v>0</v>
      </c>
      <c r="N15" s="173">
        <f t="shared" si="4"/>
        <v>0</v>
      </c>
      <c r="O15" s="175">
        <f t="shared" si="1"/>
        <v>0</v>
      </c>
    </row>
    <row r="16" spans="1:15">
      <c r="A16" s="22">
        <v>1.6</v>
      </c>
      <c r="B16" s="5"/>
      <c r="C16" s="142"/>
      <c r="D16" s="142"/>
      <c r="E16" s="173">
        <f t="shared" si="2"/>
        <v>0</v>
      </c>
      <c r="F16" s="142"/>
      <c r="G16" s="142"/>
      <c r="H16" s="142"/>
      <c r="I16" s="142"/>
      <c r="J16" s="142"/>
      <c r="K16" s="176"/>
      <c r="L16" s="176"/>
      <c r="M16" s="173">
        <f>C16+F16-H16-I16</f>
        <v>0</v>
      </c>
      <c r="N16" s="173">
        <f t="shared" si="4"/>
        <v>0</v>
      </c>
      <c r="O16" s="175">
        <f t="shared" si="1"/>
        <v>0</v>
      </c>
    </row>
    <row r="17" spans="1:15">
      <c r="A17" s="22" t="s">
        <v>95</v>
      </c>
      <c r="B17" s="5"/>
      <c r="C17" s="142"/>
      <c r="D17" s="142"/>
      <c r="E17" s="173">
        <f t="shared" si="2"/>
        <v>0</v>
      </c>
      <c r="F17" s="142"/>
      <c r="G17" s="142"/>
      <c r="H17" s="142"/>
      <c r="I17" s="142"/>
      <c r="J17" s="142"/>
      <c r="K17" s="176"/>
      <c r="L17" s="176"/>
      <c r="M17" s="173">
        <f>C17+F17-H17-I17</f>
        <v>0</v>
      </c>
      <c r="N17" s="173">
        <f t="shared" si="4"/>
        <v>0</v>
      </c>
      <c r="O17" s="175">
        <f t="shared" si="1"/>
        <v>0</v>
      </c>
    </row>
    <row r="18" spans="1:15">
      <c r="A18" s="59"/>
      <c r="B18" s="8" t="s">
        <v>110</v>
      </c>
      <c r="C18" s="180"/>
      <c r="D18" s="180"/>
      <c r="E18" s="180"/>
      <c r="F18" s="180"/>
      <c r="G18" s="180"/>
      <c r="H18" s="180"/>
      <c r="I18" s="180"/>
      <c r="J18" s="180"/>
      <c r="K18" s="180"/>
      <c r="L18" s="180"/>
      <c r="M18" s="180"/>
      <c r="N18" s="180"/>
      <c r="O18" s="181"/>
    </row>
    <row r="19" spans="1:15" ht="11.25" customHeight="1" thickBot="1">
      <c r="A19" s="61">
        <v>2</v>
      </c>
      <c r="B19" s="182" t="s">
        <v>94</v>
      </c>
      <c r="C19" s="183"/>
      <c r="D19" s="183"/>
      <c r="E19" s="183"/>
      <c r="F19" s="183"/>
      <c r="G19" s="183"/>
      <c r="H19" s="183"/>
      <c r="I19" s="183"/>
      <c r="J19" s="183"/>
      <c r="K19" s="183"/>
      <c r="L19" s="183"/>
      <c r="M19" s="183">
        <f>C19+F19-H19-I19</f>
        <v>0</v>
      </c>
      <c r="N19" s="183">
        <f t="shared" ref="N19" si="5">D19+G19+H19-J19+K19-L19</f>
        <v>0</v>
      </c>
      <c r="O19" s="184">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RA5DuEDK40awDab3sH7zOQOEPx5DF67g1wdpp4No2K4=</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my5KGjWYRfN2JgNoKV/kd9OxcffFDXaPPGejyMEdVkY=</DigestValue>
    </Reference>
  </SignedInfo>
  <SignatureValue>xS9S4tBHcDH38AKSXKwzj61zHu6mOdS+XuX3LafzLaGFjgvbF79eGf1Sf7s7MqFk//sjSmBO2lQy
ihfX3v+J7iNja0WeXc0nMSI761yb+6For0D+hGS8vmnWVwCNxoegFeb8QoJm4CqTTEBlNTTbXut+
UIYEh+fRnnAjfRpiBRXoHKDb1joH/W1A+YWzXzbn8pJiotrmkoKDKZZpoo1t6qP/Td5hbGPTuA/M
NDe4iVNZjquGvKskROCXjz2wyfut9YeaoFPPkSYH73wiUe5eABkh2EZL+LXynXd07Zu9DSYPd8Dv
cAqg8DjLXUN6VqFvhHIAjRA7QEG7AIOuXM/Czw==</SignatureValue>
  <KeyInfo>
    <X509Data>
      <X509Certificate>MIIGODCCBSCgAwIBAgIKOCPUKwACAAFq+zANBgkqhkiG9w0BAQsFADBKMRIwEAYKCZImiZPyLGQBGRYCZ2UxEzARBgoJkiaJk/IsZAEZFgNuYmcxHzAdBgNVBAMTFk5CRyBDbGFzcyAyIElOVCBTdWIgQ0EwHhcNMjAwMjE0MTAzNDE1WhcNMjExMjIyMDk0NjU2WjA2MRswGQYDVQQKExJKU0MgSXNiYW5rIEdlb3JnaWExFzAVBgNVBAMTDkJJUyAtIE96YW4gR3VyMIIBIjANBgkqhkiG9w0BAQEFAAOCAQ8AMIIBCgKCAQEA5AaKV/Q4021K/K7TS/Rxv91ukAAKvgKT9KBzgfRok5LbPbM/oa5Kgk7bnpCCByJ3EmT8YSHQoCs4A9+iHfxywV7+kuyL5DPmPMH7u1hNZRuSq8YUPHytgdotqgvxVeTmvlaZkU7grvb4e5ezbWwQj9T9dxVjqphFtAx0y5ipQsBTBbnUYLN6cTBZWOEhO6uZCOy8a7q7Q/XWVho4e3MbORqLDWyZU9Mw04ha+015krYzNo3QU0RD9u2DVHQQdc6yhjS0N+ln5RQTSCnnOiuQNrsN0Ww15TNsstQmROmknAcVXJTUIY52QyuWtTzmmaBfE2spuAdSeA1KjmzTVQivMwIDAQABo4IDMjCCAy4wPAYJKwYBBAGCNxUHBC8wLQYlKwYBBAGCNxUI5rJgg431RIaBmQmDuKFKg76EcQSDxJEzhIOIXQIBZAIBIzAdBgNVHSUEFjAUBggrBgEFBQcDAgYIKwYBBQUHAwQwCwYDVR0PBAQDAgeAMCcGCSsGAQQBgjcVCgQaMBgwCgYIKwYBBQUHAwIwCgYIKwYBBQUHAwQwHQYDVR0OBBYEFAAhotqKxsfCcotgI5UDu2FDuGF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v0gxZI1NAfSOrNjeffn9Xk2dvV07qVJ79j6sHOw/5qO0asgLt1ArVjKHqSrYLXnU9G09WjXIY6FWltb0uh0VzQN/qJGsDTMsIGYowaVCz5C+cIRPFTyat2/P7OrBzvQOrpYOCXdoq4j2EN9zzoAZ29ZI4P1JUP/KokkFFxNeHFJcCN838s4SbsDL3fzvWdD6kDgEJVnxkTs/kfSmGvPahXzlQqt/cYDAS48dV44sqruABqeS+9xpcbCk0JbRWSpoaeNcD+tnyZVAoRKbCBJ2oWnvfi/nR42f7tCLMqy2hS1DpLt4/0sJGer3Q+fRc5o2Oym/rKKiTfzWk4XXMGlN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LeyXO8uOq3svijAg6HqWwTo2MCmyroTjGnmq8+mW28I=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I2kCb18LIwMkFQQJ2iB8bW+H0O8SO6nVv3uKz089SRM=</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d8HERcJGtDC/Nj1voQlh+xVAa7qVlqwFPlLcE/2w/Rg=</DigestValue>
      </Reference>
      <Reference URI="/xl/styles.xml?ContentType=application/vnd.openxmlformats-officedocument.spreadsheetml.styles+xml">
        <DigestMethod Algorithm="http://www.w3.org/2001/04/xmlenc#sha256"/>
        <DigestValue>uKav16XMT1CDrsaQATcURXT4FMXfHngDKpR05JKKsVA=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XQN055mFvFEX0148p724HFewWnZzG52RrDYv11Obc6w=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PA+M2R4zhhb1BEr5ikuTI3uWeFxt03nAtw1HlDAqXZg=</DigestValue>
      </Reference>
      <Reference URI="/xl/worksheets/sheet10.xml?ContentType=application/vnd.openxmlformats-officedocument.spreadsheetml.worksheet+xml">
        <DigestMethod Algorithm="http://www.w3.org/2001/04/xmlenc#sha256"/>
        <DigestValue>9CPODrw27WOkqwtQjLVeycioq7x/B1lzB0qXFotDQCA=</DigestValue>
      </Reference>
      <Reference URI="/xl/worksheets/sheet2.xml?ContentType=application/vnd.openxmlformats-officedocument.spreadsheetml.worksheet+xml">
        <DigestMethod Algorithm="http://www.w3.org/2001/04/xmlenc#sha256"/>
        <DigestValue>fo0dJIsm81/Qd6YHDjGiAHD506hWIeUmMJeIc5zanCY=</DigestValue>
      </Reference>
      <Reference URI="/xl/worksheets/sheet3.xml?ContentType=application/vnd.openxmlformats-officedocument.spreadsheetml.worksheet+xml">
        <DigestMethod Algorithm="http://www.w3.org/2001/04/xmlenc#sha256"/>
        <DigestValue>jeP1DOmnrGueD9v44FbxaD7Qic9EABf9JLcopjy5mUQ=</DigestValue>
      </Reference>
      <Reference URI="/xl/worksheets/sheet4.xml?ContentType=application/vnd.openxmlformats-officedocument.spreadsheetml.worksheet+xml">
        <DigestMethod Algorithm="http://www.w3.org/2001/04/xmlenc#sha256"/>
        <DigestValue>KsSJ+TUTKvFVlXbgwp1dwAPSjowwFVG0qltUkX7ndXg=</DigestValue>
      </Reference>
      <Reference URI="/xl/worksheets/sheet5.xml?ContentType=application/vnd.openxmlformats-officedocument.spreadsheetml.worksheet+xml">
        <DigestMethod Algorithm="http://www.w3.org/2001/04/xmlenc#sha256"/>
        <DigestValue>yYRyn/y5TtgyplRekigoFAQBB2kQv8cGjnhyNtisSCE=</DigestValue>
      </Reference>
      <Reference URI="/xl/worksheets/sheet6.xml?ContentType=application/vnd.openxmlformats-officedocument.spreadsheetml.worksheet+xml">
        <DigestMethod Algorithm="http://www.w3.org/2001/04/xmlenc#sha256"/>
        <DigestValue>lm/Wmw93wxNJHO1bGnb6SBTKMQNPQvFdOnFmZblvntg=</DigestValue>
      </Reference>
      <Reference URI="/xl/worksheets/sheet7.xml?ContentType=application/vnd.openxmlformats-officedocument.spreadsheetml.worksheet+xml">
        <DigestMethod Algorithm="http://www.w3.org/2001/04/xmlenc#sha256"/>
        <DigestValue>V2ha9/IcKIJeaYse2nIebAD2PVQMPWfoDO2SpijtKGM=</DigestValue>
      </Reference>
      <Reference URI="/xl/worksheets/sheet8.xml?ContentType=application/vnd.openxmlformats-officedocument.spreadsheetml.worksheet+xml">
        <DigestMethod Algorithm="http://www.w3.org/2001/04/xmlenc#sha256"/>
        <DigestValue>u2A/kBmuMGeJITFuZaxQdWF13PvUysgCLLaG58EdVgU=</DigestValue>
      </Reference>
      <Reference URI="/xl/worksheets/sheet9.xml?ContentType=application/vnd.openxmlformats-officedocument.spreadsheetml.worksheet+xml">
        <DigestMethod Algorithm="http://www.w3.org/2001/04/xmlenc#sha256"/>
        <DigestValue>BZezGpjBokAjuGk3grm3K84eKTFHjyZl4Tzm7ZZzyK8=</DigestValue>
      </Reference>
    </Manifest>
    <SignatureProperties>
      <SignatureProperty Id="idSignatureTime" Target="#idPackageSignature">
        <mdssi:SignatureTime xmlns:mdssi="http://schemas.openxmlformats.org/package/2006/digital-signature">
          <mdssi:Format>YYYY-MM-DDThh:mm:ssTZD</mdssi:Format>
          <mdssi:Value>2020-05-18T09:06:50Z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2020-05-18T09:06:50Z</xd:SigningTime>
          <xd:SigningCertificate>
            <xd:Cert>
              <xd:CertDigest>
                <DigestMethod Algorithm="http://www.w3.org/2001/04/xmlenc#sha256"/>
                <DigestValue>siOL6Vfls/yhyQKp7XPvybUcaMULq6zrSELPm5cUglk=</DigestValue>
              </xd:CertDigest>
              <xd:IssuerSerial>
                <X509IssuerName>CN=NBG Class 2 INT Sub CA, DC=nbg, DC=ge</X509IssuerName>
                <X509SerialNumber>265113447396648595581691</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CEO</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E0fxO+VGqOixp3bYw5JNss313VagAoNaxkCPGe87KkM=</DigestValue>
    </Reference>
    <Reference Type="http://www.w3.org/2000/09/xmldsig#Object" URI="#idOfficeObject">
      <DigestMethod Algorithm="http://www.w3.org/2001/04/xmlenc#sha256"/>
      <DigestValue>uA9tDED2FCzy/4318sp/gpE/g3uyJsWM+WN4jcaP1YQ=</DigestValue>
    </Reference>
    <Reference Type="http://uri.etsi.org/01903#SignedProperties" URI="#idSignedProperties">
      <Transforms>
        <Transform Algorithm="http://www.w3.org/TR/2001/REC-xml-c14n-20010315"/>
      </Transforms>
      <DigestMethod Algorithm="http://www.w3.org/2001/04/xmlenc#sha256"/>
      <DigestValue>uswKJPYuITzURJzOhHchUfP2f5APNVQVd1gbrXE0JKE=</DigestValue>
    </Reference>
  </SignedInfo>
  <SignatureValue>pNtamMT/9XaDB2/bkptHfVKh9mj1OuUT06vxdAnQ2Oci/qrRhbqz2VOj+SjrDrJSoCXhQ8T4IHhr
A8Wxjxxjeqw3EVqPxTsRLF1wh7CvQAO9aYSWtLe4f43cPNS3eO11DoNDoIQj38Cq+e786YSevl6i
YY2v4au975EAEdxkqVcwzgm3HI/UKezqa5UcTdD03arWjGCRhg/5EjlnwUdH3rn9o9V0qL4AJDuX
ES/yeciCO1imWvF5ZJWYtnIw1Oquk1OTcPOlj2SNLuyxNyxO59N+AzDUi8eA292xs+Z+WIMfWmNZ
HzTVPkLdiRuLxJYk/AtNWpqZZE6X6CywoNZ2Lg==</SignatureValue>
  <KeyInfo>
    <X509Data>
      <X509Certificate>MIIGPjCCBSagAwIBAgIKN+cNcgACAAFq9jANBgkqhkiG9w0BAQsFADBKMRIwEAYKCZImiZPyLGQBGRYCZ2UxEzARBgoJkiaJk/IsZAEZFgNuYmcxHzAdBgNVBAMTFk5CRyBDbGFzcyAyIElOVCBTdWIgQ0EwHhcNMjAwMjE0MDkyNzUyWhcNMjExMjIyMDk0NjU2WjA8MRswGQYDVQQKExJKU0MgSXNiYW5rIEdlb3JnaWExHTAbBgNVBAMTFEJJUyAtIFVjaGEgU2FyYWxpZHplMIIBIjANBgkqhkiG9w0BAQEFAAOCAQ8AMIIBCgKCAQEA0D4bqdqp/9ipmgmoZKySYvP1OzaVfG2jMLfjnryApDA0+E4gZV5v8sr4u4hthhIghbW0pqyHfI3MUJuzLTIAD1I9rrf5EQ196OfiQJ/WODkcx3kPQu1RIIyo35etA436eayL1XZu8wa2BV9yVrXmUqS94s1L4ahl5RxiXjGGAl2iUrL6d15Q46+2tCgAk/X4mJtGQfU9V8k/t/jJKdoLGLVZrE6awz55dKTkhl4cb7VLByPcccT3eIPDLzbtL/TrLIs7L9hnHn4phQaqZElFU4vyCfFNr/w/2IQ1PSI7i5tKnFCJrk85X08TQRbaVoYDIW0SXPRVgOuGvcoFxHx3OQIDAQABo4IDMjCCAy4wPAYJKwYBBAGCNxUHBC8wLQYlKwYBBAGCNxUI5rJgg431RIaBmQmDuKFKg76EcQSDxJEzhIOIXQIBZAIBIzAdBgNVHSUEFjAUBggrBgEFBQcDAgYIKwYBBQUHAwQwCwYDVR0PBAQDAgeAMCcGCSsGAQQBgjcVCgQaMBgwCgYIKwYBBQUHAwIwCgYIKwYBBQUHAwQwHQYDVR0OBBYEFNyLub/t3TZbR0K2Y1XZbyM0oR26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JkDHFPFcCz1veNJp0X5jjGf3KPGpEIwlmWjH6OidxOLKl9SlLHzlKGNkc/FgrNaPQedQjwlG2r8ACQFp6VsEKyagRnu5achg7OJk8CTTWYTbW4yfQxFCE7cXMlrhs0KnE8EMi8f3mnDRzzqv33d+aBT+HZTkr7H58FBWih9q3qgIHT1EpikWSeGuPd9/Fi7c2aofrydiwe3+uRqrchrUPvrH5t5/jwaKqz0DuMJ6h8aLZhRyLlJHyjUbLpEEoiruSqxW70YM9+wDWUmf909JrvVbAAJQqDrJFLyn/aD0RVRhOjecNWjSptTzBw+OiSq35E+dA2trghaE8ZkyOt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LeyXO8uOq3svijAg6HqWwTo2MCmyroTjGnmq8+mW28I=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I2kCb18LIwMkFQQJ2iB8bW+H0O8SO6nVv3uKz089SRM=</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d8HERcJGtDC/Nj1voQlh+xVAa7qVlqwFPlLcE/2w/Rg=</DigestValue>
      </Reference>
      <Reference URI="/xl/styles.xml?ContentType=application/vnd.openxmlformats-officedocument.spreadsheetml.styles+xml">
        <DigestMethod Algorithm="http://www.w3.org/2001/04/xmlenc#sha256"/>
        <DigestValue>uKav16XMT1CDrsaQATcURXT4FMXfHngDKpR05JKKsVA=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XQN055mFvFEX0148p724HFewWnZzG52RrDYv11Obc6w=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PA+M2R4zhhb1BEr5ikuTI3uWeFxt03nAtw1HlDAqXZg=</DigestValue>
      </Reference>
      <Reference URI="/xl/worksheets/sheet10.xml?ContentType=application/vnd.openxmlformats-officedocument.spreadsheetml.worksheet+xml">
        <DigestMethod Algorithm="http://www.w3.org/2001/04/xmlenc#sha256"/>
        <DigestValue>9CPODrw27WOkqwtQjLVeycioq7x/B1lzB0qXFotDQCA=</DigestValue>
      </Reference>
      <Reference URI="/xl/worksheets/sheet2.xml?ContentType=application/vnd.openxmlformats-officedocument.spreadsheetml.worksheet+xml">
        <DigestMethod Algorithm="http://www.w3.org/2001/04/xmlenc#sha256"/>
        <DigestValue>fo0dJIsm81/Qd6YHDjGiAHD506hWIeUmMJeIc5zanCY=</DigestValue>
      </Reference>
      <Reference URI="/xl/worksheets/sheet3.xml?ContentType=application/vnd.openxmlformats-officedocument.spreadsheetml.worksheet+xml">
        <DigestMethod Algorithm="http://www.w3.org/2001/04/xmlenc#sha256"/>
        <DigestValue>jeP1DOmnrGueD9v44FbxaD7Qic9EABf9JLcopjy5mUQ=</DigestValue>
      </Reference>
      <Reference URI="/xl/worksheets/sheet4.xml?ContentType=application/vnd.openxmlformats-officedocument.spreadsheetml.worksheet+xml">
        <DigestMethod Algorithm="http://www.w3.org/2001/04/xmlenc#sha256"/>
        <DigestValue>KsSJ+TUTKvFVlXbgwp1dwAPSjowwFVG0qltUkX7ndXg=</DigestValue>
      </Reference>
      <Reference URI="/xl/worksheets/sheet5.xml?ContentType=application/vnd.openxmlformats-officedocument.spreadsheetml.worksheet+xml">
        <DigestMethod Algorithm="http://www.w3.org/2001/04/xmlenc#sha256"/>
        <DigestValue>yYRyn/y5TtgyplRekigoFAQBB2kQv8cGjnhyNtisSCE=</DigestValue>
      </Reference>
      <Reference URI="/xl/worksheets/sheet6.xml?ContentType=application/vnd.openxmlformats-officedocument.spreadsheetml.worksheet+xml">
        <DigestMethod Algorithm="http://www.w3.org/2001/04/xmlenc#sha256"/>
        <DigestValue>lm/Wmw93wxNJHO1bGnb6SBTKMQNPQvFdOnFmZblvntg=</DigestValue>
      </Reference>
      <Reference URI="/xl/worksheets/sheet7.xml?ContentType=application/vnd.openxmlformats-officedocument.spreadsheetml.worksheet+xml">
        <DigestMethod Algorithm="http://www.w3.org/2001/04/xmlenc#sha256"/>
        <DigestValue>V2ha9/IcKIJeaYse2nIebAD2PVQMPWfoDO2SpijtKGM=</DigestValue>
      </Reference>
      <Reference URI="/xl/worksheets/sheet8.xml?ContentType=application/vnd.openxmlformats-officedocument.spreadsheetml.worksheet+xml">
        <DigestMethod Algorithm="http://www.w3.org/2001/04/xmlenc#sha256"/>
        <DigestValue>u2A/kBmuMGeJITFuZaxQdWF13PvUysgCLLaG58EdVgU=</DigestValue>
      </Reference>
      <Reference URI="/xl/worksheets/sheet9.xml?ContentType=application/vnd.openxmlformats-officedocument.spreadsheetml.worksheet+xml">
        <DigestMethod Algorithm="http://www.w3.org/2001/04/xmlenc#sha256"/>
        <DigestValue>BZezGpjBokAjuGk3grm3K84eKTFHjyZl4Tzm7ZZzyK8=</DigestValue>
      </Reference>
    </Manifest>
    <SignatureProperties>
      <SignatureProperty Id="idSignatureTime" Target="#idPackageSignature">
        <mdssi:SignatureTime xmlns:mdssi="http://schemas.openxmlformats.org/package/2006/digital-signature">
          <mdssi:Format>YYYY-MM-DDThh:mm:ssTZD</mdssi:Format>
          <mdssi:Value>2020-05-18T09:07:17Z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2020-05-18T09:07:17Z</xd:SigningTime>
          <xd:SigningCertificate>
            <xd:Cert>
              <xd:CertDigest>
                <DigestMethod Algorithm="http://www.w3.org/2001/04/xmlenc#sha256"/>
                <DigestValue>A7e5m2h1KbNiZGOGwzomIFCkYqfEghvfmU1iqaQ7Lw8=</DigestValue>
              </xd:CertDigest>
              <xd:IssuerSerial>
                <X509IssuerName>CN=NBG Class 2 INT Sub CA, DC=nbg, DC=ge</X509IssuerName>
                <X509SerialNumber>263992323275735821282038</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CFO</xd:ClaimedRole>
            </xd:ClaimedRoles>
          </xd:SignerRole>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2020-05-18T09:04:12Z</dcterms:modified>
</cp:coreProperties>
</file>