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3324D553-0C60-4F8F-B29E-6B4C6A8B4F51}" xr6:coauthVersionLast="47" xr6:coauthVersionMax="47" xr10:uidLastSave="{00000000-0000-0000-0000-000000000000}"/>
  <bookViews>
    <workbookView xWindow="-120" yWindow="-120" windowWidth="29040" windowHeight="1599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63" l="1"/>
  <c r="C10" i="63"/>
  <c r="D10" i="63"/>
  <c r="G22" i="50"/>
  <c r="F22" i="50"/>
  <c r="E22" i="50"/>
  <c r="D22" i="50"/>
  <c r="E15" i="49"/>
  <c r="E9" i="49"/>
  <c r="D10" i="40" l="1"/>
  <c r="E10" i="40"/>
  <c r="C10" i="40"/>
  <c r="C26" i="67" l="1"/>
  <c r="D26" i="67"/>
  <c r="D7" i="48" l="1"/>
  <c r="M11" i="63"/>
  <c r="E11" i="63"/>
  <c r="F10" i="40" l="1"/>
  <c r="G10" i="40" s="1"/>
  <c r="N17" i="63" l="1"/>
  <c r="M17" i="63"/>
  <c r="O17" i="63" s="1"/>
  <c r="C7" i="50" l="1"/>
  <c r="C15" i="49" l="1"/>
  <c r="F15" i="48"/>
  <c r="E15" i="48"/>
  <c r="D15" i="48"/>
  <c r="D7" i="50" l="1"/>
  <c r="E7" i="50"/>
  <c r="F7" i="50"/>
  <c r="G7" i="50"/>
  <c r="C17" i="50"/>
  <c r="C22" i="50" s="1"/>
  <c r="D9" i="49"/>
  <c r="D15" i="49"/>
  <c r="E7" i="48"/>
  <c r="E22" i="48" s="1"/>
  <c r="C9" i="49" l="1"/>
  <c r="F7" i="48" l="1"/>
  <c r="D22" i="48"/>
  <c r="D52" i="67" l="1"/>
  <c r="C41" i="67"/>
  <c r="D41" i="67"/>
  <c r="N12" i="63" l="1"/>
  <c r="N13" i="63"/>
  <c r="N14" i="63"/>
  <c r="N15" i="63"/>
  <c r="N11" i="63"/>
  <c r="M12" i="63"/>
  <c r="M13" i="63"/>
  <c r="M14" i="63"/>
  <c r="M15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1" i="63"/>
  <c r="O12" i="63"/>
  <c r="O13" i="63"/>
  <c r="O14" i="63"/>
  <c r="O15" i="63"/>
  <c r="E12" i="63"/>
  <c r="E13" i="63"/>
  <c r="E14" i="63"/>
  <c r="E15" i="63"/>
  <c r="E10" i="63" l="1"/>
  <c r="F22" i="48"/>
  <c r="O10" i="63"/>
  <c r="C52" i="67" l="1"/>
</calcChain>
</file>

<file path=xl/sharedStrings.xml><?xml version="1.0" encoding="utf-8"?>
<sst xmlns="http://schemas.openxmlformats.org/spreadsheetml/2006/main" count="281" uniqueCount="187">
  <si>
    <t>a</t>
  </si>
  <si>
    <t>b</t>
  </si>
  <si>
    <t>c</t>
  </si>
  <si>
    <t>d</t>
  </si>
  <si>
    <t>e</t>
  </si>
  <si>
    <t>f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</si>
  <si>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</si>
  <si>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</si>
  <si>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</si>
  <si>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</si>
  <si>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</si>
  <si>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</si>
  <si>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</si>
  <si>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</si>
  <si>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</si>
  <si>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</si>
  <si>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</si>
  <si>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</si>
  <si>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</si>
  <si>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</si>
  <si>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</si>
  <si>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</si>
  <si>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მთლიანი აქტივები</t>
  </si>
  <si>
    <t>მთლიანი ვალდებულებები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</si>
  <si>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</si>
  <si>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</si>
  <si>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</si>
  <si>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</si>
  <si>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</si>
  <si>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</si>
  <si>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</si>
  <si>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</si>
  <si>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</si>
  <si>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</si>
  <si>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</si>
  <si>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</si>
  <si>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</si>
  <si>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</si>
  <si>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</si>
  <si>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</si>
  <si>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მთლიანი კაპიტალი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</si>
  <si>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</si>
  <si>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</si>
  <si>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</si>
  <si>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</si>
  <si>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</si>
  <si>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</si>
  <si>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</si>
  <si>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</si>
  <si>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</si>
  <si>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</si>
  <si>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</si>
  <si>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</si>
  <si>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</si>
  <si>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</si>
  <si>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</si>
  <si>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</si>
  <si>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</si>
  <si>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</si>
  <si>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</si>
  <si>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</si>
  <si>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</si>
  <si>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</si>
  <si>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</si>
  <si>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</si>
  <si>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</si>
  <si>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</si>
  <si>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</si>
  <si>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</si>
  <si>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</si>
  <si>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</si>
  <si>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</si>
  <si>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</si>
  <si>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</si>
  <si>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</si>
  <si>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</si>
  <si>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</si>
  <si>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</si>
  <si>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</si>
  <si>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</si>
  <si>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</si>
  <si>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</si>
  <si>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</si>
  <si>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</si>
  <si>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</si>
  <si>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</si>
  <si>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</si>
  <si>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</si>
  <si>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</si>
  <si>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</si>
  <si>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</si>
  <si>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</si>
  <si>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</si>
  <si>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</si>
  <si>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</si>
  <si>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</si>
  <si>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</si>
  <si>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</si>
  <si>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</si>
  <si>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</si>
  <si>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</si>
  <si>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</si>
  <si>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</si>
  <si>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</si>
  <si>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</si>
  <si>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</si>
  <si>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</si>
  <si>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</si>
  <si>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</si>
  <si>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</si>
  <si>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</si>
  <si>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</si>
  <si>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</si>
  <si>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</si>
  <si>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</si>
  <si>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</si>
  <si>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</si>
  <si>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</si>
  <si>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</si>
  <si>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</si>
  <si>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</si>
  <si>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</si>
  <si>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</si>
  <si>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</si>
  <si>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თიბისი ბანკი</t>
  </si>
  <si>
    <t>ფულადი სახსრები და მათი ეკვივალენტები</t>
  </si>
  <si>
    <t>მოთხოვნები სხვა ბანკების მიმართ</t>
  </si>
  <si>
    <t>სავალდებულო ნაღდი ფულის ნაშთები საქართველოს ეროვნულ ბანკში</t>
  </si>
  <si>
    <t>მომხმარებლებზე გაცემული სესხები და ავანსები</t>
  </si>
  <si>
    <t>გამოსყიდვასთან დაკავშირებული მოთხოვნები</t>
  </si>
  <si>
    <t>ფინანსურ იჯარასთან დაკავშირებული მოთხოვნები</t>
  </si>
  <si>
    <t>საინვესტიციო ქონება</t>
  </si>
  <si>
    <t>ინვესტიციები მეკავშირე საწარმოებში</t>
  </si>
  <si>
    <t>მიმდინარე მოგების გადასახადის წინასწარ გადახდა</t>
  </si>
  <si>
    <t>მოგების გადავადებული საგადასახადო აქტივი</t>
  </si>
  <si>
    <t>სხვა ფინანსური აქტივები</t>
  </si>
  <si>
    <t>სხვა აქტივები</t>
  </si>
  <si>
    <t>შენობა-ნაგებობები და მოწყობილობები</t>
  </si>
  <si>
    <t>აქტივის გამოყენების უფლება</t>
  </si>
  <si>
    <t>არამატერიალური აქტივები</t>
  </si>
  <si>
    <t>გუდვილი</t>
  </si>
  <si>
    <t>ვალდებულებები საკრედიტო დაწესებულებების მიმართ</t>
  </si>
  <si>
    <t>მომხმარებელთა ანგარიშები</t>
  </si>
  <si>
    <t>სხვა ფინანსური ვალდებულებები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</si>
  <si>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</si>
  <si>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</si>
  <si>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გამოშვებული სავალო ფასიანი ქაღალდები</t>
  </si>
  <si>
    <t>სხვა ვალდებულებები</t>
  </si>
  <si>
    <t>საიჯარო ვალდებულებები</t>
  </si>
  <si>
    <t>სუბორდინირებული ვალი</t>
  </si>
  <si>
    <t>დამატებითი პირველადი კაპიტალის სუბორდინირებული ინსტრუმენტები </t>
  </si>
  <si>
    <t>სააქციო კაპიტალი</t>
  </si>
  <si>
    <t>საემისიო შემოსავალი</t>
  </si>
  <si>
    <t>გაუნაწილებელი მოგება</t>
  </si>
  <si>
    <t>აქციებზე დაფუძნებული გადახდის რეზერვი</t>
  </si>
  <si>
    <t>სხვა რეზერვები</t>
  </si>
  <si>
    <t>არამაკონტროლებელი წილი</t>
  </si>
  <si>
    <t>სს გაერთიანებული საფინანსო კორპორაცია</t>
  </si>
  <si>
    <t>ბარათების დამუშავება</t>
  </si>
  <si>
    <t>შპს თიბისი კაპიტალი</t>
  </si>
  <si>
    <t>საბროკერო საქმიანობა</t>
  </si>
  <si>
    <t>სს თიბისი ლიზინგი</t>
  </si>
  <si>
    <t>ლიზინგი</t>
  </si>
  <si>
    <t>შპს თიბისი კრედიტი</t>
  </si>
  <si>
    <t>არასაბანკო საკრედიტო ინსტიტუტი</t>
  </si>
  <si>
    <t>შპს თიბისი ფეი</t>
  </si>
  <si>
    <t>გადახდების დამუშავება</t>
  </si>
  <si>
    <t>შპს თიბისი ინვესტ-ჯორჯია</t>
  </si>
  <si>
    <t>ფინანსური სერვისები</t>
  </si>
  <si>
    <t>შპს თიბისი ესეთ მენეჯმენტი</t>
  </si>
  <si>
    <t>აქტივების მართვა</t>
  </si>
  <si>
    <t>სს კრედიტინფო საქართველო</t>
  </si>
  <si>
    <t>ფინანსური შუამავლობა</t>
  </si>
  <si>
    <t>2024*</t>
  </si>
  <si>
    <t>* შენიშვნა:</t>
  </si>
  <si>
    <t>ინკასაციების საბუღალტრო გატარებებისას დაშვებული ცდომილებები, რომელთა წმინდა დანაკარგი ნულოვანია, არ არის მოცემული წინამდებარე ანგარიშგებაში, მთლიანი დანაკარგით 736,340 ლარი.</t>
  </si>
  <si>
    <t>მათ შორის: სხვა ფორმის*</t>
  </si>
  <si>
    <t>მათ შორის: გადავადებული**</t>
  </si>
  <si>
    <t>* აღნიშნული მოიცავს ყველა იმ გასაცემს, რომელიც არ არის ფიქსირებული ხელფასი. მაგალითად, სოციალური დახმარება, კომპანიის წილი საპენსიო განაცემები (მ.შ., ცვლადი ანაზღაურების), მივლინების ხარჯები და ა.შ.</t>
  </si>
  <si>
    <t>** მოიცავს 2024 წლის ბონუსის გრძელვადიან ნაწილს 60%-ს, ასევე 2021 წლის LTIP-ის რომელიც დაკრისტალიზირდა 2022-2024 წლების შესრულების შედეგად.</t>
  </si>
  <si>
    <t>ნინო მასურაშვილი</t>
  </si>
  <si>
    <t>გიორგი თხელიძე</t>
  </si>
  <si>
    <t>ვახტანგ ბუცხრიკიძე</t>
  </si>
  <si>
    <t>თორნიკე გოგიჩაიშვილი</t>
  </si>
  <si>
    <t>გიორგი მეგრელიშვილი</t>
  </si>
  <si>
    <r>
      <t>სხვა მატერიალური რისკის ამღები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პირები </t>
    </r>
  </si>
  <si>
    <t>საინვესტიციო ფასიანი ქაღალდები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</si>
</sst>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8" fontId="24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3" fillId="8" borderId="23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0" fontId="22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167" fontId="24" fillId="63" borderId="29" applyNumberFormat="0" applyAlignment="0" applyProtection="0"/>
    <xf numFmtId="168" fontId="24" fillId="63" borderId="29" applyNumberFormat="0" applyAlignment="0" applyProtection="0"/>
    <xf numFmtId="167" fontId="24" fillId="63" borderId="29" applyNumberFormat="0" applyAlignment="0" applyProtection="0"/>
    <xf numFmtId="0" fontId="22" fillId="63" borderId="29" applyNumberFormat="0" applyAlignment="0" applyProtection="0"/>
    <xf numFmtId="0" fontId="25" fillId="64" borderId="30" applyNumberFormat="0" applyAlignment="0" applyProtection="0"/>
    <xf numFmtId="0" fontId="26" fillId="9" borderId="26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0" fontId="25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0" fontId="26" fillId="9" borderId="26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168" fontId="27" fillId="64" borderId="30" applyNumberFormat="0" applyAlignment="0" applyProtection="0"/>
    <xf numFmtId="167" fontId="27" fillId="64" borderId="30" applyNumberFormat="0" applyAlignment="0" applyProtection="0"/>
    <xf numFmtId="0" fontId="25" fillId="64" borderId="30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31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2" applyNumberFormat="0" applyAlignment="0" applyProtection="0">
      <alignment horizontal="left" vertical="center"/>
    </xf>
    <xf numFmtId="0" fontId="38" fillId="0" borderId="22" applyNumberFormat="0" applyAlignment="0" applyProtection="0">
      <alignment horizontal="left" vertical="center"/>
    </xf>
    <xf numFmtId="167" fontId="38" fillId="0" borderId="22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2" applyNumberFormat="0" applyFill="0" applyAlignment="0" applyProtection="0"/>
    <xf numFmtId="168" fontId="39" fillId="0" borderId="32" applyNumberFormat="0" applyFill="0" applyAlignment="0" applyProtection="0"/>
    <xf numFmtId="0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167" fontId="39" fillId="0" borderId="32" applyNumberFormat="0" applyFill="0" applyAlignment="0" applyProtection="0"/>
    <xf numFmtId="168" fontId="39" fillId="0" borderId="32" applyNumberFormat="0" applyFill="0" applyAlignment="0" applyProtection="0"/>
    <xf numFmtId="167" fontId="39" fillId="0" borderId="32" applyNumberFormat="0" applyFill="0" applyAlignment="0" applyProtection="0"/>
    <xf numFmtId="0" fontId="39" fillId="0" borderId="32" applyNumberFormat="0" applyFill="0" applyAlignment="0" applyProtection="0"/>
    <xf numFmtId="0" fontId="40" fillId="0" borderId="33" applyNumberFormat="0" applyFill="0" applyAlignment="0" applyProtection="0"/>
    <xf numFmtId="168" fontId="40" fillId="0" borderId="33" applyNumberFormat="0" applyFill="0" applyAlignment="0" applyProtection="0"/>
    <xf numFmtId="0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167" fontId="40" fillId="0" borderId="33" applyNumberFormat="0" applyFill="0" applyAlignment="0" applyProtection="0"/>
    <xf numFmtId="168" fontId="40" fillId="0" borderId="33" applyNumberFormat="0" applyFill="0" applyAlignment="0" applyProtection="0"/>
    <xf numFmtId="167" fontId="40" fillId="0" borderId="33" applyNumberFormat="0" applyFill="0" applyAlignment="0" applyProtection="0"/>
    <xf numFmtId="0" fontId="40" fillId="0" borderId="33" applyNumberFormat="0" applyFill="0" applyAlignment="0" applyProtection="0"/>
    <xf numFmtId="0" fontId="41" fillId="0" borderId="34" applyNumberFormat="0" applyFill="0" applyAlignment="0" applyProtection="0"/>
    <xf numFmtId="168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167" fontId="41" fillId="0" borderId="34" applyNumberFormat="0" applyFill="0" applyAlignment="0" applyProtection="0"/>
    <xf numFmtId="168" fontId="41" fillId="0" borderId="34" applyNumberFormat="0" applyFill="0" applyAlignment="0" applyProtection="0"/>
    <xf numFmtId="167" fontId="41" fillId="0" borderId="34" applyNumberFormat="0" applyFill="0" applyAlignment="0" applyProtection="0"/>
    <xf numFmtId="0" fontId="41" fillId="0" borderId="34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8" fontId="52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1" fillId="7" borderId="23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0" fontId="50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167" fontId="52" fillId="42" borderId="29" applyNumberFormat="0" applyAlignment="0" applyProtection="0"/>
    <xf numFmtId="168" fontId="52" fillId="42" borderId="29" applyNumberFormat="0" applyAlignment="0" applyProtection="0"/>
    <xf numFmtId="167" fontId="52" fillId="42" borderId="29" applyNumberFormat="0" applyAlignment="0" applyProtection="0"/>
    <xf numFmtId="0" fontId="50" fillId="42" borderId="29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5" applyNumberFormat="0" applyFill="0" applyAlignment="0" applyProtection="0"/>
    <xf numFmtId="0" fontId="54" fillId="0" borderId="2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0" fontId="53" fillId="0" borderId="3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0" fontId="54" fillId="0" borderId="2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167" fontId="55" fillId="0" borderId="35" applyNumberFormat="0" applyFill="0" applyAlignment="0" applyProtection="0"/>
    <xf numFmtId="168" fontId="55" fillId="0" borderId="35" applyNumberFormat="0" applyFill="0" applyAlignment="0" applyProtection="0"/>
    <xf numFmtId="167" fontId="55" fillId="0" borderId="35" applyNumberFormat="0" applyFill="0" applyAlignment="0" applyProtection="0"/>
    <xf numFmtId="0" fontId="53" fillId="0" borderId="35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6"/>
    <xf numFmtId="168" fontId="10" fillId="0" borderId="36"/>
    <xf numFmtId="167" fontId="10" fillId="0" borderId="36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167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167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168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0" borderId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2" fillId="10" borderId="2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11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8" fontId="69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8" fillId="8" borderId="24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0" fontId="67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167" fontId="69" fillId="63" borderId="38" applyNumberFormat="0" applyAlignment="0" applyProtection="0"/>
    <xf numFmtId="168" fontId="69" fillId="63" borderId="38" applyNumberFormat="0" applyAlignment="0" applyProtection="0"/>
    <xf numFmtId="167" fontId="69" fillId="63" borderId="38" applyNumberFormat="0" applyAlignment="0" applyProtection="0"/>
    <xf numFmtId="0" fontId="67" fillId="63" borderId="38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8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4" fillId="0" borderId="2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167" fontId="78" fillId="0" borderId="39" applyNumberFormat="0" applyFill="0" applyAlignment="0" applyProtection="0"/>
    <xf numFmtId="168" fontId="78" fillId="0" borderId="39" applyNumberFormat="0" applyFill="0" applyAlignment="0" applyProtection="0"/>
    <xf numFmtId="167" fontId="78" fillId="0" borderId="39" applyNumberFormat="0" applyFill="0" applyAlignment="0" applyProtection="0"/>
    <xf numFmtId="0" fontId="31" fillId="0" borderId="39" applyNumberFormat="0" applyFill="0" applyAlignment="0" applyProtection="0"/>
    <xf numFmtId="0" fontId="9" fillId="0" borderId="4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2" borderId="2" xfId="0" applyFont="1" applyFill="1" applyBorder="1"/>
    <xf numFmtId="0" fontId="85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17" xfId="0" applyFont="1" applyBorder="1"/>
    <xf numFmtId="0" fontId="3" fillId="0" borderId="47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7" xfId="0" applyFont="1" applyFill="1" applyBorder="1" applyAlignment="1">
      <alignment horizontal="left"/>
    </xf>
    <xf numFmtId="0" fontId="86" fillId="0" borderId="0" xfId="0" applyFont="1" applyBorder="1"/>
    <xf numFmtId="0" fontId="6" fillId="0" borderId="2" xfId="12" applyFill="1" applyBorder="1" applyAlignment="1" applyProtection="1"/>
    <xf numFmtId="0" fontId="0" fillId="0" borderId="0" xfId="0" applyFill="1" applyBorder="1"/>
    <xf numFmtId="0" fontId="87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88" fillId="0" borderId="2" xfId="12" applyFont="1" applyFill="1" applyBorder="1" applyAlignment="1" applyProtection="1"/>
    <xf numFmtId="0" fontId="88" fillId="0" borderId="2" xfId="12" applyFont="1" applyFill="1" applyBorder="1" applyAlignment="1" applyProtection="1">
      <alignment horizontal="left" vertical="center" wrapText="1"/>
    </xf>
    <xf numFmtId="0" fontId="4" fillId="35" borderId="17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89" fillId="0" borderId="0" xfId="20955" applyFont="1" applyFill="1" applyBorder="1" applyAlignment="1" applyProtection="1">
      <alignment horizontal="left" wrapText="1" indent="1"/>
    </xf>
    <xf numFmtId="0" fontId="3" fillId="0" borderId="2" xfId="0" applyFont="1" applyBorder="1" applyAlignment="1">
      <alignment horizontal="left" vertical="center"/>
    </xf>
    <xf numFmtId="0" fontId="90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2" xfId="0" applyFont="1" applyBorder="1"/>
    <xf numFmtId="0" fontId="3" fillId="0" borderId="0" xfId="0" applyFont="1" applyFill="1"/>
    <xf numFmtId="0" fontId="90" fillId="0" borderId="51" xfId="20955" applyFont="1" applyFill="1" applyBorder="1" applyAlignment="1" applyProtection="1"/>
    <xf numFmtId="0" fontId="90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5" xfId="0" applyFont="1" applyFill="1" applyBorder="1" applyAlignment="1">
      <alignment horizontal="center"/>
    </xf>
    <xf numFmtId="192" fontId="4" fillId="35" borderId="17" xfId="0" applyNumberFormat="1" applyFont="1" applyFill="1" applyBorder="1" applyAlignment="1">
      <alignment horizontal="center" vertical="center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Protection="1">
      <protection locked="0"/>
    </xf>
    <xf numFmtId="192" fontId="3" fillId="0" borderId="15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192" fontId="3" fillId="0" borderId="18" xfId="0" applyNumberFormat="1" applyFont="1" applyBorder="1" applyProtection="1">
      <protection locked="0"/>
    </xf>
    <xf numFmtId="192" fontId="3" fillId="35" borderId="17" xfId="0" applyNumberFormat="1" applyFont="1" applyFill="1" applyBorder="1"/>
    <xf numFmtId="192" fontId="3" fillId="35" borderId="18" xfId="0" applyNumberFormat="1" applyFont="1" applyFill="1" applyBorder="1"/>
    <xf numFmtId="192" fontId="3" fillId="35" borderId="2" xfId="0" applyNumberFormat="1" applyFont="1" applyFill="1" applyBorder="1"/>
    <xf numFmtId="192" fontId="3" fillId="0" borderId="1" xfId="0" applyNumberFormat="1" applyFont="1" applyBorder="1" applyProtection="1">
      <protection locked="0"/>
    </xf>
    <xf numFmtId="192" fontId="3" fillId="0" borderId="50" xfId="0" applyNumberFormat="1" applyFont="1" applyBorder="1" applyProtection="1">
      <protection locked="0"/>
    </xf>
    <xf numFmtId="192" fontId="3" fillId="35" borderId="2" xfId="0" applyNumberFormat="1" applyFont="1" applyFill="1" applyBorder="1" applyAlignment="1">
      <alignment horizontal="center" vertical="center"/>
    </xf>
    <xf numFmtId="192" fontId="3" fillId="35" borderId="2" xfId="0" applyNumberFormat="1" applyFont="1" applyFill="1" applyBorder="1" applyAlignment="1">
      <alignment horizontal="center" vertical="center" wrapText="1"/>
    </xf>
    <xf numFmtId="192" fontId="3" fillId="35" borderId="15" xfId="0" applyNumberFormat="1" applyFont="1" applyFill="1" applyBorder="1" applyAlignment="1">
      <alignment horizontal="center" vertical="center"/>
    </xf>
    <xf numFmtId="192" fontId="3" fillId="2" borderId="2" xfId="0" applyNumberFormat="1" applyFont="1" applyFill="1" applyBorder="1" applyAlignment="1" applyProtection="1">
      <alignment horizontal="center" vertical="center"/>
      <protection locked="0"/>
    </xf>
    <xf numFmtId="192" fontId="3" fillId="0" borderId="0" xfId="0" applyNumberFormat="1" applyFont="1"/>
    <xf numFmtId="0" fontId="3" fillId="0" borderId="17" xfId="0" applyFont="1" applyBorder="1" applyAlignment="1">
      <alignment horizontal="right" wrapText="1"/>
    </xf>
    <xf numFmtId="192" fontId="3" fillId="35" borderId="17" xfId="0" applyNumberFormat="1" applyFont="1" applyFill="1" applyBorder="1" applyAlignment="1">
      <alignment horizontal="center" vertical="center"/>
    </xf>
    <xf numFmtId="192" fontId="3" fillId="35" borderId="18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horizontal="right" vertical="center"/>
      <protection locked="0"/>
    </xf>
    <xf numFmtId="164" fontId="3" fillId="0" borderId="2" xfId="20956" applyNumberFormat="1" applyFont="1" applyBorder="1" applyAlignment="1" applyProtection="1">
      <alignment horizontal="right" vertical="center" wrapText="1"/>
      <protection locked="0"/>
    </xf>
    <xf numFmtId="164" fontId="3" fillId="0" borderId="2" xfId="20956" applyNumberFormat="1" applyFont="1" applyBorder="1" applyAlignment="1" applyProtection="1">
      <alignment horizontal="right"/>
      <protection locked="0"/>
    </xf>
    <xf numFmtId="164" fontId="4" fillId="35" borderId="17" xfId="20956" applyNumberFormat="1" applyFont="1" applyFill="1" applyBorder="1" applyAlignment="1">
      <alignment horizontal="right" vertical="center"/>
    </xf>
    <xf numFmtId="164" fontId="4" fillId="35" borderId="17" xfId="20956" applyNumberFormat="1" applyFont="1" applyFill="1" applyBorder="1" applyAlignment="1">
      <alignment horizontal="center"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164" fontId="3" fillId="0" borderId="4" xfId="20956" applyNumberFormat="1" applyFont="1" applyBorder="1" applyAlignment="1" applyProtection="1">
      <alignment horizontal="center"/>
      <protection locked="0"/>
    </xf>
    <xf numFmtId="164" fontId="3" fillId="0" borderId="4" xfId="20956" applyNumberFormat="1" applyFont="1" applyBorder="1" applyProtection="1">
      <protection locked="0"/>
    </xf>
    <xf numFmtId="164" fontId="3" fillId="0" borderId="2" xfId="20956" applyNumberFormat="1" applyFont="1" applyBorder="1" applyAlignment="1" applyProtection="1">
      <alignment horizontal="center"/>
      <protection locked="0"/>
    </xf>
    <xf numFmtId="164" fontId="3" fillId="0" borderId="2" xfId="20956" applyNumberFormat="1" applyFont="1" applyBorder="1" applyProtection="1">
      <protection locked="0"/>
    </xf>
    <xf numFmtId="0" fontId="3" fillId="0" borderId="17" xfId="0" applyFont="1" applyBorder="1" applyAlignment="1">
      <alignment horizontal="center" vertical="center"/>
    </xf>
    <xf numFmtId="164" fontId="3" fillId="0" borderId="15" xfId="20956" applyNumberFormat="1" applyFont="1" applyBorder="1" applyProtection="1">
      <protection locked="0"/>
    </xf>
    <xf numFmtId="164" fontId="3" fillId="0" borderId="17" xfId="20956" applyNumberFormat="1" applyFont="1" applyBorder="1" applyProtection="1">
      <protection locked="0"/>
    </xf>
    <xf numFmtId="164" fontId="3" fillId="0" borderId="18" xfId="20956" applyNumberFormat="1" applyFont="1" applyBorder="1" applyProtection="1"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4" fillId="35" borderId="19" xfId="0" applyFont="1" applyFill="1" applyBorder="1" applyAlignment="1">
      <alignment horizontal="left" vertical="center"/>
    </xf>
    <xf numFmtId="0" fontId="90" fillId="0" borderId="0" xfId="8" applyFont="1" applyFill="1" applyBorder="1" applyProtection="1"/>
    <xf numFmtId="0" fontId="90" fillId="0" borderId="0" xfId="8" applyFont="1" applyFill="1" applyBorder="1" applyAlignment="1" applyProtection="1"/>
    <xf numFmtId="14" fontId="90" fillId="0" borderId="0" xfId="8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wrapText="1"/>
    </xf>
    <xf numFmtId="0" fontId="90" fillId="0" borderId="14" xfId="8" applyFont="1" applyFill="1" applyBorder="1" applyProtection="1"/>
    <xf numFmtId="0" fontId="90" fillId="0" borderId="14" xfId="8" applyFont="1" applyFill="1" applyBorder="1" applyAlignment="1" applyProtection="1"/>
    <xf numFmtId="0" fontId="90" fillId="0" borderId="16" xfId="8" applyFont="1" applyFill="1" applyBorder="1" applyAlignment="1" applyProtection="1"/>
    <xf numFmtId="14" fontId="90" fillId="0" borderId="0" xfId="8" applyNumberFormat="1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20956" applyNumberFormat="1" applyFont="1" applyBorder="1" applyAlignment="1" applyProtection="1">
      <alignment vertical="center" wrapText="1"/>
      <protection locked="0"/>
    </xf>
    <xf numFmtId="164" fontId="3" fillId="0" borderId="15" xfId="20956" applyNumberFormat="1" applyFont="1" applyBorder="1" applyAlignment="1" applyProtection="1">
      <alignment vertical="center" wrapText="1"/>
      <protection locked="0"/>
    </xf>
    <xf numFmtId="164" fontId="3" fillId="35" borderId="2" xfId="20956" applyNumberFormat="1" applyFont="1" applyFill="1" applyBorder="1" applyAlignment="1">
      <alignment vertical="center" wrapText="1"/>
    </xf>
    <xf numFmtId="164" fontId="3" fillId="35" borderId="15" xfId="20956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4"/>
    </xf>
    <xf numFmtId="164" fontId="3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15" xfId="20956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 wrapText="1"/>
    </xf>
    <xf numFmtId="164" fontId="3" fillId="35" borderId="2" xfId="20956" applyNumberFormat="1" applyFont="1" applyFill="1" applyBorder="1" applyAlignment="1">
      <alignment horizontal="right" vertical="center" wrapText="1"/>
    </xf>
    <xf numFmtId="164" fontId="3" fillId="35" borderId="15" xfId="20956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64" fontId="3" fillId="35" borderId="17" xfId="20956" applyNumberFormat="1" applyFont="1" applyFill="1" applyBorder="1" applyAlignment="1">
      <alignment horizontal="right" vertical="center" wrapText="1"/>
    </xf>
    <xf numFmtId="164" fontId="3" fillId="35" borderId="18" xfId="20956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3"/>
    </xf>
    <xf numFmtId="0" fontId="3" fillId="0" borderId="1" xfId="0" applyFont="1" applyFill="1" applyBorder="1" applyAlignment="1">
      <alignment horizontal="left" vertical="center" wrapText="1" indent="3"/>
    </xf>
    <xf numFmtId="0" fontId="3" fillId="0" borderId="17" xfId="0" applyFont="1" applyFill="1" applyBorder="1" applyAlignment="1">
      <alignment horizontal="left" vertical="center" wrapText="1" indent="3"/>
    </xf>
    <xf numFmtId="192" fontId="3" fillId="35" borderId="15" xfId="0" applyNumberFormat="1" applyFont="1" applyFill="1" applyBorder="1"/>
    <xf numFmtId="0" fontId="4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3" fillId="35" borderId="8" xfId="20956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2"/>
    </xf>
    <xf numFmtId="164" fontId="3" fillId="0" borderId="8" xfId="20956" applyNumberFormat="1" applyFont="1" applyBorder="1" applyAlignment="1" applyProtection="1">
      <alignment horizontal="center" vertical="center" wrapText="1"/>
      <protection locked="0"/>
    </xf>
    <xf numFmtId="0" fontId="90" fillId="0" borderId="2" xfId="0" applyFont="1" applyBorder="1" applyAlignment="1">
      <alignment horizontal="left" vertical="center" wrapText="1" indent="2"/>
    </xf>
    <xf numFmtId="0" fontId="3" fillId="0" borderId="17" xfId="0" applyFont="1" applyBorder="1" applyAlignment="1">
      <alignment vertical="center" wrapText="1"/>
    </xf>
    <xf numFmtId="164" fontId="3" fillId="35" borderId="17" xfId="20956" applyNumberFormat="1" applyFont="1" applyFill="1" applyBorder="1" applyAlignment="1">
      <alignment vertical="center" wrapText="1"/>
    </xf>
    <xf numFmtId="164" fontId="3" fillId="35" borderId="18" xfId="20956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168" fontId="90" fillId="36" borderId="0" xfId="15" applyFont="1" applyBorder="1"/>
    <xf numFmtId="168" fontId="90" fillId="36" borderId="46" xfId="15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90" fillId="0" borderId="3" xfId="8" applyFont="1" applyFill="1" applyBorder="1" applyAlignment="1" applyProtection="1">
      <alignment horizontal="center"/>
    </xf>
    <xf numFmtId="0" fontId="90" fillId="0" borderId="42" xfId="8" applyFont="1" applyFill="1" applyBorder="1" applyAlignment="1" applyProtection="1">
      <alignment horizontal="center"/>
    </xf>
    <xf numFmtId="0" fontId="91" fillId="0" borderId="1" xfId="0" applyFont="1" applyBorder="1" applyAlignment="1">
      <alignment horizontal="center" vertical="center"/>
    </xf>
    <xf numFmtId="0" fontId="91" fillId="0" borderId="4" xfId="0" applyFont="1" applyBorder="1" applyAlignment="1">
      <alignment horizontal="center" vertical="center"/>
    </xf>
    <xf numFmtId="0" fontId="92" fillId="0" borderId="53" xfId="0" applyFont="1" applyBorder="1" applyAlignment="1">
      <alignment horizontal="left" vertical="center" wrapText="1"/>
    </xf>
    <xf numFmtId="0" fontId="92" fillId="0" borderId="54" xfId="0" applyFont="1" applyBorder="1" applyAlignment="1">
      <alignment horizontal="left" vertical="center" wrapText="1"/>
    </xf>
    <xf numFmtId="0" fontId="92" fillId="0" borderId="55" xfId="0" applyFont="1" applyBorder="1" applyAlignment="1">
      <alignment horizontal="left" vertical="center" wrapText="1"/>
    </xf>
    <xf numFmtId="0" fontId="92" fillId="0" borderId="56" xfId="0" applyFont="1" applyBorder="1" applyAlignment="1">
      <alignment horizontal="left" vertical="center" wrapText="1"/>
    </xf>
    <xf numFmtId="192" fontId="3" fillId="3" borderId="9" xfId="0" applyNumberFormat="1" applyFont="1" applyFill="1" applyBorder="1" applyAlignment="1">
      <alignment horizontal="center"/>
    </xf>
    <xf numFmtId="192" fontId="3" fillId="3" borderId="21" xfId="0" applyNumberFormat="1" applyFont="1" applyFill="1" applyBorder="1" applyAlignment="1">
      <alignment horizontal="center"/>
    </xf>
    <xf numFmtId="192" fontId="3" fillId="3" borderId="43" xfId="0" applyNumberFormat="1" applyFont="1" applyFill="1" applyBorder="1" applyAlignment="1">
      <alignment horizontal="center"/>
    </xf>
    <xf numFmtId="192" fontId="3" fillId="3" borderId="46" xfId="0" applyNumberFormat="1" applyFont="1" applyFill="1" applyBorder="1" applyAlignment="1">
      <alignment horizontal="center"/>
    </xf>
    <xf numFmtId="192" fontId="3" fillId="3" borderId="41" xfId="0" applyNumberFormat="1" applyFont="1" applyFill="1" applyBorder="1" applyAlignment="1">
      <alignment horizontal="center"/>
    </xf>
    <xf numFmtId="192" fontId="3" fillId="3" borderId="48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0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/>
  </sheetViews>
  <sheetFormatPr defaultRowHeight="15"/>
  <cols>
    <col min="1" max="1" width="9.7109375" style="72" bestFit="1" customWidth="1"/>
    <col min="2" max="2" width="128.7109375" style="59" bestFit="1" customWidth="1"/>
    <col min="3" max="3" width="39.42578125" customWidth="1"/>
  </cols>
  <sheetData>
    <row r="1" spans="1:3" s="1" customFormat="1">
      <c r="A1" s="70" t="s">
        <v>108</v>
      </c>
      <c r="B1" s="60" t="s">
        <v>84</v>
      </c>
      <c r="C1" s="57"/>
    </row>
    <row r="2" spans="1:3" s="61" customFormat="1">
      <c r="A2" s="71">
        <v>20</v>
      </c>
      <c r="B2" s="58" t="s">
        <v>86</v>
      </c>
    </row>
    <row r="3" spans="1:3" s="61" customFormat="1">
      <c r="A3" s="71">
        <v>21</v>
      </c>
      <c r="B3" s="58" t="s">
        <v>56</v>
      </c>
    </row>
    <row r="4" spans="1:3" s="61" customFormat="1">
      <c r="A4" s="71">
        <v>22</v>
      </c>
      <c r="B4" s="63" t="s">
        <v>96</v>
      </c>
    </row>
    <row r="5" spans="1:3" s="61" customFormat="1">
      <c r="A5" s="71">
        <v>23</v>
      </c>
      <c r="B5" s="63" t="s">
        <v>79</v>
      </c>
    </row>
    <row r="6" spans="1:3" s="61" customFormat="1">
      <c r="A6" s="71">
        <v>24</v>
      </c>
      <c r="B6" s="58" t="s">
        <v>94</v>
      </c>
    </row>
    <row r="7" spans="1:3" s="61" customFormat="1">
      <c r="A7" s="71">
        <v>25</v>
      </c>
      <c r="B7" s="62" t="s">
        <v>80</v>
      </c>
    </row>
    <row r="8" spans="1:3" s="61" customFormat="1">
      <c r="A8" s="71">
        <v>26</v>
      </c>
      <c r="B8" s="62" t="s">
        <v>82</v>
      </c>
    </row>
    <row r="9" spans="1:3" s="61" customFormat="1">
      <c r="A9" s="71">
        <v>27</v>
      </c>
      <c r="B9" s="62" t="s">
        <v>81</v>
      </c>
    </row>
    <row r="10" spans="1:3" s="1" customFormat="1">
      <c r="A10" s="73"/>
      <c r="B10" s="59"/>
      <c r="C10" s="57"/>
    </row>
    <row r="11" spans="1:3" s="1" customFormat="1" ht="45">
      <c r="A11" s="73"/>
      <c r="B11" s="68" t="s">
        <v>122</v>
      </c>
      <c r="C11" s="57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7"/>
  <sheetViews>
    <sheetView zoomScale="70" zoomScaleNormal="70" workbookViewId="0">
      <pane xSplit="1" ySplit="4" topLeftCell="B14" activePane="bottomRight" state="frozen"/>
      <selection activeCell="L18" sqref="L18"/>
      <selection pane="topRight" activeCell="L18" sqref="L18"/>
      <selection pane="bottomLeft" activeCell="L18" sqref="L18"/>
      <selection pane="bottomRight" activeCell="D38" sqref="D38"/>
    </sheetView>
  </sheetViews>
  <sheetFormatPr defaultRowHeight="15"/>
  <cols>
    <col min="1" max="1" width="11.85546875" style="3" bestFit="1" customWidth="1"/>
    <col min="2" max="2" width="138.7109375" style="3" customWidth="1"/>
    <col min="3" max="3" width="29.7109375" style="3" customWidth="1"/>
    <col min="4" max="4" width="38.5703125" style="3" customWidth="1"/>
    <col min="5" max="5" width="13.28515625" style="3" customWidth="1"/>
    <col min="6" max="16384" width="9.140625" style="72"/>
  </cols>
  <sheetData>
    <row r="1" spans="1:5">
      <c r="A1" s="124" t="s">
        <v>24</v>
      </c>
      <c r="B1" s="75" t="s">
        <v>124</v>
      </c>
    </row>
    <row r="2" spans="1:5" s="125" customFormat="1" ht="15.75" customHeight="1">
      <c r="A2" s="125" t="s">
        <v>25</v>
      </c>
      <c r="B2" s="126">
        <v>45657</v>
      </c>
    </row>
    <row r="3" spans="1:5">
      <c r="A3" s="45"/>
      <c r="B3" s="75"/>
      <c r="C3" s="27"/>
      <c r="D3" s="27"/>
      <c r="E3" s="12"/>
    </row>
    <row r="4" spans="1:5" ht="15.75" thickBot="1">
      <c r="A4" s="77" t="s">
        <v>109</v>
      </c>
      <c r="B4" s="78" t="s">
        <v>85</v>
      </c>
      <c r="C4" s="27"/>
      <c r="D4" s="27"/>
      <c r="E4" s="12"/>
    </row>
    <row r="5" spans="1:5">
      <c r="A5" s="79"/>
      <c r="B5" s="80" t="s">
        <v>0</v>
      </c>
      <c r="C5" s="48" t="s">
        <v>1</v>
      </c>
      <c r="D5" s="49" t="s">
        <v>2</v>
      </c>
      <c r="E5" s="41" t="s">
        <v>3</v>
      </c>
    </row>
    <row r="6" spans="1:5" ht="16.899999999999999" customHeight="1">
      <c r="A6" s="183"/>
      <c r="B6" s="179" t="s">
        <v>45</v>
      </c>
      <c r="C6" s="179" t="s">
        <v>44</v>
      </c>
      <c r="D6" s="179" t="s">
        <v>90</v>
      </c>
      <c r="E6" s="179" t="s">
        <v>41</v>
      </c>
    </row>
    <row r="7" spans="1:5" ht="14.45" customHeight="1">
      <c r="A7" s="184"/>
      <c r="B7" s="180"/>
      <c r="C7" s="180"/>
      <c r="D7" s="180"/>
      <c r="E7" s="180"/>
    </row>
    <row r="8" spans="1:5" ht="52.5" customHeight="1">
      <c r="A8" s="185"/>
      <c r="B8" s="181"/>
      <c r="C8" s="181"/>
      <c r="D8" s="181"/>
      <c r="E8" s="181"/>
    </row>
    <row r="9" spans="1:5">
      <c r="A9" s="120">
        <v>1</v>
      </c>
      <c r="B9" s="121" t="s">
        <v>125</v>
      </c>
      <c r="C9" s="106">
        <v>2818110000</v>
      </c>
      <c r="D9" s="106">
        <v>2765181000</v>
      </c>
      <c r="E9" s="83"/>
    </row>
    <row r="10" spans="1:5">
      <c r="A10" s="120">
        <v>2</v>
      </c>
      <c r="B10" s="121" t="s">
        <v>126</v>
      </c>
      <c r="C10" s="106">
        <v>20153000</v>
      </c>
      <c r="D10" s="106">
        <v>20129000</v>
      </c>
      <c r="E10" s="83"/>
    </row>
    <row r="11" spans="1:5">
      <c r="A11" s="120">
        <v>3</v>
      </c>
      <c r="B11" s="121" t="s">
        <v>127</v>
      </c>
      <c r="C11" s="106">
        <v>2576731000</v>
      </c>
      <c r="D11" s="106">
        <v>2576731000</v>
      </c>
      <c r="E11" s="83"/>
    </row>
    <row r="12" spans="1:5">
      <c r="A12" s="120">
        <v>4</v>
      </c>
      <c r="B12" s="121" t="s">
        <v>128</v>
      </c>
      <c r="C12" s="106">
        <v>24187344000</v>
      </c>
      <c r="D12" s="106">
        <v>24188589000</v>
      </c>
      <c r="E12" s="83"/>
    </row>
    <row r="13" spans="1:5">
      <c r="A13" s="120">
        <v>5</v>
      </c>
      <c r="B13" s="122" t="s">
        <v>186</v>
      </c>
      <c r="C13" s="106">
        <v>5364624000</v>
      </c>
      <c r="D13" s="106">
        <v>5389337000</v>
      </c>
      <c r="E13" s="83"/>
    </row>
    <row r="14" spans="1:5">
      <c r="A14" s="120">
        <v>6</v>
      </c>
      <c r="B14" s="122" t="s">
        <v>129</v>
      </c>
      <c r="C14" s="106">
        <v>140058000</v>
      </c>
      <c r="D14" s="106">
        <v>140058000</v>
      </c>
      <c r="E14" s="83"/>
    </row>
    <row r="15" spans="1:5">
      <c r="A15" s="120">
        <v>7</v>
      </c>
      <c r="B15" s="122" t="s">
        <v>130</v>
      </c>
      <c r="C15" s="106">
        <v>432661000</v>
      </c>
      <c r="D15" s="106">
        <v>0</v>
      </c>
      <c r="E15" s="83"/>
    </row>
    <row r="16" spans="1:5">
      <c r="A16" s="120">
        <v>8</v>
      </c>
      <c r="B16" s="122" t="s">
        <v>131</v>
      </c>
      <c r="C16" s="106">
        <v>9752000</v>
      </c>
      <c r="D16" s="106">
        <v>9752000</v>
      </c>
      <c r="E16" s="83"/>
    </row>
    <row r="17" spans="1:5">
      <c r="A17" s="120">
        <v>9</v>
      </c>
      <c r="B17" s="122" t="s">
        <v>132</v>
      </c>
      <c r="C17" s="106">
        <v>0</v>
      </c>
      <c r="D17" s="106">
        <v>35101000</v>
      </c>
      <c r="E17" s="83"/>
    </row>
    <row r="18" spans="1:5">
      <c r="A18" s="120">
        <v>10</v>
      </c>
      <c r="B18" s="122" t="s">
        <v>133</v>
      </c>
      <c r="C18" s="106">
        <v>50892000</v>
      </c>
      <c r="D18" s="106">
        <v>49699000</v>
      </c>
      <c r="E18" s="83"/>
    </row>
    <row r="19" spans="1:5">
      <c r="A19" s="120">
        <v>11</v>
      </c>
      <c r="B19" s="122" t="s">
        <v>134</v>
      </c>
      <c r="C19" s="106">
        <v>485000</v>
      </c>
      <c r="D19" s="106">
        <v>0</v>
      </c>
      <c r="E19" s="83"/>
    </row>
    <row r="20" spans="1:5">
      <c r="A20" s="120">
        <v>12</v>
      </c>
      <c r="B20" s="122" t="s">
        <v>135</v>
      </c>
      <c r="C20" s="106">
        <v>426005000</v>
      </c>
      <c r="D20" s="106">
        <v>431635000</v>
      </c>
      <c r="E20" s="83"/>
    </row>
    <row r="21" spans="1:5">
      <c r="A21" s="120">
        <v>13</v>
      </c>
      <c r="B21" s="122" t="s">
        <v>136</v>
      </c>
      <c r="C21" s="106">
        <v>541289000</v>
      </c>
      <c r="D21" s="106">
        <v>400404000</v>
      </c>
      <c r="E21" s="83"/>
    </row>
    <row r="22" spans="1:5">
      <c r="A22" s="120">
        <v>14</v>
      </c>
      <c r="B22" s="122" t="s">
        <v>137</v>
      </c>
      <c r="C22" s="106">
        <v>559760000</v>
      </c>
      <c r="D22" s="106">
        <v>534054000</v>
      </c>
      <c r="E22" s="83"/>
    </row>
    <row r="23" spans="1:5">
      <c r="A23" s="120">
        <v>15</v>
      </c>
      <c r="B23" s="122" t="s">
        <v>138</v>
      </c>
      <c r="C23" s="106">
        <v>102660000</v>
      </c>
      <c r="D23" s="106">
        <v>101956000</v>
      </c>
      <c r="E23" s="83"/>
    </row>
    <row r="24" spans="1:5">
      <c r="A24" s="120">
        <v>16</v>
      </c>
      <c r="B24" s="122" t="s">
        <v>139</v>
      </c>
      <c r="C24" s="106">
        <v>396569000</v>
      </c>
      <c r="D24" s="106">
        <v>352883000</v>
      </c>
      <c r="E24" s="83"/>
    </row>
    <row r="25" spans="1:5">
      <c r="A25" s="120">
        <v>17</v>
      </c>
      <c r="B25" s="122" t="s">
        <v>140</v>
      </c>
      <c r="C25" s="106">
        <v>28197000</v>
      </c>
      <c r="D25" s="106">
        <v>27502000</v>
      </c>
      <c r="E25" s="83"/>
    </row>
    <row r="26" spans="1:5" ht="15.75" thickBot="1">
      <c r="A26" s="40"/>
      <c r="B26" s="123" t="s">
        <v>22</v>
      </c>
      <c r="C26" s="109">
        <f>SUM(C9:C25)</f>
        <v>37655290000</v>
      </c>
      <c r="D26" s="109">
        <f>SUM(D9:D25)</f>
        <v>37023011000</v>
      </c>
      <c r="E26" s="81"/>
    </row>
    <row r="27" spans="1:5">
      <c r="A27" s="35"/>
      <c r="B27" s="41" t="s">
        <v>0</v>
      </c>
      <c r="C27" s="48" t="s">
        <v>1</v>
      </c>
      <c r="D27" s="49" t="s">
        <v>2</v>
      </c>
      <c r="E27" s="41" t="s">
        <v>3</v>
      </c>
    </row>
    <row r="28" spans="1:5" ht="14.45" customHeight="1">
      <c r="A28" s="186"/>
      <c r="B28" s="179" t="s">
        <v>43</v>
      </c>
      <c r="C28" s="182" t="s">
        <v>42</v>
      </c>
      <c r="D28" s="182" t="s">
        <v>91</v>
      </c>
      <c r="E28" s="182" t="s">
        <v>41</v>
      </c>
    </row>
    <row r="29" spans="1:5" ht="14.45" customHeight="1">
      <c r="A29" s="186"/>
      <c r="B29" s="180"/>
      <c r="C29" s="182"/>
      <c r="D29" s="182"/>
      <c r="E29" s="182"/>
    </row>
    <row r="30" spans="1:5" ht="51" customHeight="1">
      <c r="A30" s="186"/>
      <c r="B30" s="181"/>
      <c r="C30" s="182"/>
      <c r="D30" s="182"/>
      <c r="E30" s="182"/>
    </row>
    <row r="31" spans="1:5">
      <c r="A31" s="54">
        <v>1</v>
      </c>
      <c r="B31" s="46" t="s">
        <v>141</v>
      </c>
      <c r="C31" s="107">
        <v>7316632000</v>
      </c>
      <c r="D31" s="107">
        <v>6971630000</v>
      </c>
      <c r="E31" s="84"/>
    </row>
    <row r="32" spans="1:5">
      <c r="A32" s="54">
        <v>2</v>
      </c>
      <c r="B32" s="46" t="s">
        <v>142</v>
      </c>
      <c r="C32" s="108">
        <v>21941222000</v>
      </c>
      <c r="D32" s="108">
        <v>22140849000</v>
      </c>
      <c r="E32" s="83"/>
    </row>
    <row r="33" spans="1:5">
      <c r="A33" s="54">
        <v>3</v>
      </c>
      <c r="B33" s="46" t="s">
        <v>143</v>
      </c>
      <c r="C33" s="108">
        <v>373905000</v>
      </c>
      <c r="D33" s="108">
        <v>221687000</v>
      </c>
      <c r="E33" s="83"/>
    </row>
    <row r="34" spans="1:5">
      <c r="A34" s="54">
        <v>4</v>
      </c>
      <c r="B34" s="14" t="s">
        <v>144</v>
      </c>
      <c r="C34" s="108">
        <v>62000</v>
      </c>
      <c r="D34" s="108">
        <v>0</v>
      </c>
      <c r="E34" s="83"/>
    </row>
    <row r="35" spans="1:5">
      <c r="A35" s="54">
        <v>5</v>
      </c>
      <c r="B35" s="14" t="s">
        <v>145</v>
      </c>
      <c r="C35" s="108">
        <v>50220000</v>
      </c>
      <c r="D35" s="108">
        <v>50220000</v>
      </c>
      <c r="E35" s="83"/>
    </row>
    <row r="36" spans="1:5">
      <c r="A36" s="54">
        <v>6</v>
      </c>
      <c r="B36" s="14" t="s">
        <v>146</v>
      </c>
      <c r="C36" s="108">
        <v>109141000</v>
      </c>
      <c r="D36" s="108">
        <v>0</v>
      </c>
      <c r="E36" s="83"/>
    </row>
    <row r="37" spans="1:5">
      <c r="A37" s="54">
        <v>7</v>
      </c>
      <c r="B37" s="14" t="s">
        <v>147</v>
      </c>
      <c r="C37" s="108">
        <v>117534000</v>
      </c>
      <c r="D37" s="108">
        <v>108789000</v>
      </c>
      <c r="E37" s="83"/>
    </row>
    <row r="38" spans="1:5">
      <c r="A38" s="54">
        <v>8</v>
      </c>
      <c r="B38" s="14" t="s">
        <v>148</v>
      </c>
      <c r="C38" s="108">
        <v>80411000</v>
      </c>
      <c r="D38" s="108">
        <v>79570000</v>
      </c>
      <c r="E38" s="83"/>
    </row>
    <row r="39" spans="1:5">
      <c r="A39" s="54">
        <v>9</v>
      </c>
      <c r="B39" s="14" t="s">
        <v>149</v>
      </c>
      <c r="C39" s="108">
        <v>1148374000</v>
      </c>
      <c r="D39" s="108">
        <v>1118078000</v>
      </c>
      <c r="E39" s="83"/>
    </row>
    <row r="40" spans="1:5">
      <c r="A40" s="54">
        <v>10</v>
      </c>
      <c r="B40" s="14" t="s">
        <v>150</v>
      </c>
      <c r="C40" s="108">
        <v>1062960000</v>
      </c>
      <c r="D40" s="108">
        <v>1062119000</v>
      </c>
      <c r="E40" s="83"/>
    </row>
    <row r="41" spans="1:5" ht="15.75" thickBot="1">
      <c r="A41" s="40"/>
      <c r="B41" s="64" t="s">
        <v>23</v>
      </c>
      <c r="C41" s="110">
        <f>SUM(C31:C40)</f>
        <v>32200461000</v>
      </c>
      <c r="D41" s="110">
        <f t="shared" ref="D41" si="0">SUM(D31:D40)</f>
        <v>31752942000</v>
      </c>
      <c r="E41" s="81"/>
    </row>
    <row r="42" spans="1:5">
      <c r="A42" s="35"/>
      <c r="B42" s="41" t="s">
        <v>0</v>
      </c>
      <c r="C42" s="48" t="s">
        <v>1</v>
      </c>
      <c r="D42" s="49" t="s">
        <v>2</v>
      </c>
      <c r="E42" s="41" t="s">
        <v>3</v>
      </c>
    </row>
    <row r="43" spans="1:5" ht="40.15" customHeight="1">
      <c r="A43" s="186"/>
      <c r="B43" s="179" t="s">
        <v>102</v>
      </c>
      <c r="C43" s="182" t="s">
        <v>42</v>
      </c>
      <c r="D43" s="182" t="s">
        <v>91</v>
      </c>
      <c r="E43" s="182" t="s">
        <v>41</v>
      </c>
    </row>
    <row r="44" spans="1:5" ht="13.9" customHeight="1">
      <c r="A44" s="186"/>
      <c r="B44" s="180"/>
      <c r="C44" s="182"/>
      <c r="D44" s="182"/>
      <c r="E44" s="182"/>
    </row>
    <row r="45" spans="1:5" ht="27" customHeight="1">
      <c r="A45" s="186"/>
      <c r="B45" s="181"/>
      <c r="C45" s="182"/>
      <c r="D45" s="182"/>
      <c r="E45" s="182"/>
    </row>
    <row r="46" spans="1:5">
      <c r="A46" s="54">
        <v>1</v>
      </c>
      <c r="B46" s="47" t="s">
        <v>151</v>
      </c>
      <c r="C46" s="111">
        <v>21014000</v>
      </c>
      <c r="D46" s="111">
        <v>21014000</v>
      </c>
      <c r="E46" s="84"/>
    </row>
    <row r="47" spans="1:5">
      <c r="A47" s="54">
        <v>2</v>
      </c>
      <c r="B47" s="47" t="s">
        <v>152</v>
      </c>
      <c r="C47" s="112">
        <v>521190000</v>
      </c>
      <c r="D47" s="113">
        <v>521190000</v>
      </c>
      <c r="E47" s="85"/>
    </row>
    <row r="48" spans="1:5">
      <c r="A48" s="54">
        <v>3</v>
      </c>
      <c r="B48" s="47" t="s">
        <v>153</v>
      </c>
      <c r="C48" s="112">
        <v>4979871000</v>
      </c>
      <c r="D48" s="113">
        <v>4789253000</v>
      </c>
      <c r="E48" s="85"/>
    </row>
    <row r="49" spans="1:5">
      <c r="A49" s="54">
        <v>4</v>
      </c>
      <c r="B49" s="4" t="s">
        <v>154</v>
      </c>
      <c r="C49" s="114">
        <v>-98937000</v>
      </c>
      <c r="D49" s="115">
        <v>-99146000</v>
      </c>
      <c r="E49" s="83"/>
    </row>
    <row r="50" spans="1:5">
      <c r="A50" s="54">
        <v>5</v>
      </c>
      <c r="B50" s="4" t="s">
        <v>155</v>
      </c>
      <c r="C50" s="114">
        <v>31439000</v>
      </c>
      <c r="D50" s="115">
        <v>37758000</v>
      </c>
      <c r="E50" s="83"/>
    </row>
    <row r="51" spans="1:5">
      <c r="A51" s="54">
        <v>7</v>
      </c>
      <c r="B51" s="4" t="s">
        <v>156</v>
      </c>
      <c r="C51" s="114">
        <v>252000</v>
      </c>
      <c r="D51" s="115">
        <v>0</v>
      </c>
      <c r="E51" s="83"/>
    </row>
    <row r="52" spans="1:5" ht="15.75" thickBot="1">
      <c r="A52" s="40"/>
      <c r="B52" s="64" t="s">
        <v>40</v>
      </c>
      <c r="C52" s="110">
        <f>SUM(C46:C51)</f>
        <v>5454829000</v>
      </c>
      <c r="D52" s="110">
        <f>SUM(D46:D51)</f>
        <v>5270069000</v>
      </c>
      <c r="E52" s="81"/>
    </row>
    <row r="55" spans="1:5" s="127" customFormat="1">
      <c r="A55" s="7"/>
      <c r="B55" s="7"/>
      <c r="C55" s="7"/>
      <c r="D55" s="7"/>
      <c r="E55" s="7"/>
    </row>
    <row r="56" spans="1:5" s="127" customFormat="1">
      <c r="A56" s="7"/>
      <c r="B56" s="7"/>
      <c r="C56" s="7"/>
      <c r="D56" s="7"/>
      <c r="E56" s="7"/>
    </row>
    <row r="57" spans="1:5" s="127" customFormat="1">
      <c r="A57" s="7"/>
      <c r="B57" s="7"/>
      <c r="C57" s="7"/>
      <c r="D57" s="7"/>
      <c r="E57" s="7"/>
    </row>
  </sheetData>
  <mergeCells count="15">
    <mergeCell ref="B43:B45"/>
    <mergeCell ref="C43:C45"/>
    <mergeCell ref="D43:D45"/>
    <mergeCell ref="E43:E45"/>
    <mergeCell ref="A6:A8"/>
    <mergeCell ref="A28:A30"/>
    <mergeCell ref="A43:A45"/>
    <mergeCell ref="B6:B8"/>
    <mergeCell ref="C6:C8"/>
    <mergeCell ref="D6:D8"/>
    <mergeCell ref="E6:E8"/>
    <mergeCell ref="B28:B30"/>
    <mergeCell ref="C28:C30"/>
    <mergeCell ref="D28:D30"/>
    <mergeCell ref="E28:E30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5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F7" sqref="F7:G14"/>
    </sheetView>
  </sheetViews>
  <sheetFormatPr defaultRowHeight="15"/>
  <cols>
    <col min="1" max="1" width="10.5703125" style="72" bestFit="1" customWidth="1"/>
    <col min="2" max="2" width="39" style="3" customWidth="1"/>
    <col min="3" max="3" width="31.28515625" style="3" bestFit="1" customWidth="1"/>
    <col min="4" max="5" width="14.5703125" style="3" bestFit="1" customWidth="1"/>
    <col min="6" max="6" width="21.7109375" style="3" customWidth="1"/>
    <col min="7" max="7" width="12" style="3" bestFit="1" customWidth="1"/>
    <col min="8" max="8" width="31.42578125" style="3" bestFit="1" customWidth="1"/>
    <col min="9" max="16384" width="9.140625" style="72"/>
  </cols>
  <sheetData>
    <row r="1" spans="1:8">
      <c r="A1" s="124" t="s">
        <v>24</v>
      </c>
      <c r="B1" s="75" t="s">
        <v>124</v>
      </c>
    </row>
    <row r="2" spans="1:8">
      <c r="A2" s="125" t="s">
        <v>25</v>
      </c>
      <c r="B2" s="131">
        <v>45657</v>
      </c>
      <c r="C2" s="125"/>
      <c r="D2" s="125"/>
      <c r="E2" s="125"/>
      <c r="F2" s="125"/>
      <c r="G2" s="125"/>
      <c r="H2" s="125"/>
    </row>
    <row r="3" spans="1:8">
      <c r="A3" s="125"/>
      <c r="B3" s="125"/>
      <c r="C3" s="125"/>
      <c r="D3" s="125"/>
      <c r="E3" s="125"/>
      <c r="F3" s="125"/>
      <c r="G3" s="125"/>
      <c r="H3" s="125"/>
    </row>
    <row r="4" spans="1:8" ht="15.75" thickBot="1">
      <c r="A4" s="77" t="s">
        <v>110</v>
      </c>
      <c r="B4" s="10" t="s">
        <v>56</v>
      </c>
    </row>
    <row r="5" spans="1:8" ht="14.45" customHeight="1">
      <c r="A5" s="192"/>
      <c r="B5" s="187" t="s">
        <v>55</v>
      </c>
      <c r="C5" s="189" t="s">
        <v>87</v>
      </c>
      <c r="D5" s="187" t="s">
        <v>54</v>
      </c>
      <c r="E5" s="187"/>
      <c r="F5" s="187"/>
      <c r="G5" s="187"/>
      <c r="H5" s="190" t="s">
        <v>53</v>
      </c>
    </row>
    <row r="6" spans="1:8" ht="38.25">
      <c r="A6" s="193"/>
      <c r="B6" s="188"/>
      <c r="C6" s="179"/>
      <c r="D6" s="102" t="s">
        <v>52</v>
      </c>
      <c r="E6" s="102" t="s">
        <v>51</v>
      </c>
      <c r="F6" s="102" t="s">
        <v>50</v>
      </c>
      <c r="G6" s="102" t="s">
        <v>49</v>
      </c>
      <c r="H6" s="191"/>
    </row>
    <row r="7" spans="1:8">
      <c r="A7" s="128">
        <v>1</v>
      </c>
      <c r="B7" s="28" t="s">
        <v>157</v>
      </c>
      <c r="C7" s="24" t="s">
        <v>48</v>
      </c>
      <c r="D7" s="4"/>
      <c r="E7" s="4"/>
      <c r="F7" s="104"/>
      <c r="G7" s="104" t="s">
        <v>46</v>
      </c>
      <c r="H7" s="23" t="s">
        <v>158</v>
      </c>
    </row>
    <row r="8" spans="1:8">
      <c r="A8" s="129">
        <v>2</v>
      </c>
      <c r="B8" s="28" t="s">
        <v>159</v>
      </c>
      <c r="C8" s="24" t="s">
        <v>48</v>
      </c>
      <c r="D8" s="4"/>
      <c r="E8" s="4"/>
      <c r="F8" s="104" t="s">
        <v>46</v>
      </c>
      <c r="G8" s="104"/>
      <c r="H8" s="23" t="s">
        <v>160</v>
      </c>
    </row>
    <row r="9" spans="1:8">
      <c r="A9" s="128">
        <v>3</v>
      </c>
      <c r="B9" s="28" t="s">
        <v>161</v>
      </c>
      <c r="C9" s="24" t="s">
        <v>48</v>
      </c>
      <c r="D9" s="4"/>
      <c r="E9" s="4"/>
      <c r="F9" s="104" t="s">
        <v>46</v>
      </c>
      <c r="G9" s="104"/>
      <c r="H9" s="23" t="s">
        <v>162</v>
      </c>
    </row>
    <row r="10" spans="1:8">
      <c r="A10" s="128">
        <v>4</v>
      </c>
      <c r="B10" s="28" t="s">
        <v>163</v>
      </c>
      <c r="C10" s="24" t="s">
        <v>48</v>
      </c>
      <c r="D10" s="4"/>
      <c r="E10" s="4"/>
      <c r="F10" s="104"/>
      <c r="G10" s="104" t="s">
        <v>46</v>
      </c>
      <c r="H10" s="23" t="s">
        <v>164</v>
      </c>
    </row>
    <row r="11" spans="1:8">
      <c r="A11" s="128">
        <v>5</v>
      </c>
      <c r="B11" s="28" t="s">
        <v>165</v>
      </c>
      <c r="C11" s="24" t="s">
        <v>48</v>
      </c>
      <c r="D11" s="4"/>
      <c r="E11" s="4"/>
      <c r="F11" s="104"/>
      <c r="G11" s="104" t="s">
        <v>46</v>
      </c>
      <c r="H11" s="23" t="s">
        <v>166</v>
      </c>
    </row>
    <row r="12" spans="1:8">
      <c r="A12" s="129">
        <v>6</v>
      </c>
      <c r="B12" s="28" t="s">
        <v>167</v>
      </c>
      <c r="C12" s="24" t="s">
        <v>48</v>
      </c>
      <c r="D12" s="4"/>
      <c r="E12" s="4"/>
      <c r="F12" s="104" t="s">
        <v>46</v>
      </c>
      <c r="G12" s="104"/>
      <c r="H12" s="23" t="s">
        <v>168</v>
      </c>
    </row>
    <row r="13" spans="1:8">
      <c r="A13" s="128">
        <v>7</v>
      </c>
      <c r="B13" s="28" t="s">
        <v>169</v>
      </c>
      <c r="C13" s="24" t="s">
        <v>48</v>
      </c>
      <c r="D13" s="4"/>
      <c r="E13" s="4"/>
      <c r="F13" s="104" t="s">
        <v>46</v>
      </c>
      <c r="G13" s="104"/>
      <c r="H13" s="23" t="s">
        <v>170</v>
      </c>
    </row>
    <row r="14" spans="1:8" ht="15.75" thickBot="1">
      <c r="A14" s="130">
        <v>8</v>
      </c>
      <c r="B14" s="50" t="s">
        <v>171</v>
      </c>
      <c r="C14" s="51" t="s">
        <v>47</v>
      </c>
      <c r="D14" s="37"/>
      <c r="E14" s="37"/>
      <c r="F14" s="116"/>
      <c r="G14" s="116" t="s">
        <v>46</v>
      </c>
      <c r="H14" s="52" t="s">
        <v>172</v>
      </c>
    </row>
    <row r="15" spans="1:8">
      <c r="A15" s="124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L13"/>
  <sheetViews>
    <sheetView zoomScaleNormal="100" workbookViewId="0">
      <selection activeCell="A12" sqref="A12:A13"/>
    </sheetView>
  </sheetViews>
  <sheetFormatPr defaultColWidth="9.140625" defaultRowHeight="12.75"/>
  <cols>
    <col min="1" max="1" width="10.5703125" style="3" bestFit="1" customWidth="1"/>
    <col min="2" max="2" width="70.140625" style="3" customWidth="1"/>
    <col min="3" max="5" width="10.7109375" style="3" customWidth="1"/>
    <col min="6" max="16384" width="9.140625" style="3"/>
  </cols>
  <sheetData>
    <row r="1" spans="1:12">
      <c r="A1" s="75" t="s">
        <v>24</v>
      </c>
      <c r="B1" s="75" t="s">
        <v>124</v>
      </c>
    </row>
    <row r="2" spans="1:12">
      <c r="A2" s="75" t="s">
        <v>25</v>
      </c>
      <c r="B2" s="126">
        <v>45657</v>
      </c>
    </row>
    <row r="3" spans="1:12">
      <c r="A3" s="45"/>
      <c r="B3" s="75"/>
    </row>
    <row r="4" spans="1:12" ht="13.5" thickBot="1">
      <c r="A4" s="76" t="s">
        <v>111</v>
      </c>
      <c r="B4" s="29" t="s">
        <v>96</v>
      </c>
      <c r="C4" s="18"/>
      <c r="D4" s="5"/>
      <c r="E4" s="5"/>
      <c r="F4" s="5"/>
      <c r="G4" s="5"/>
      <c r="H4" s="5"/>
      <c r="I4" s="5"/>
      <c r="J4" s="5"/>
      <c r="K4" s="5"/>
      <c r="L4" s="5"/>
    </row>
    <row r="5" spans="1:12">
      <c r="A5" s="74"/>
      <c r="B5" s="39"/>
      <c r="C5" s="42" t="s">
        <v>173</v>
      </c>
      <c r="D5" s="42">
        <v>2023</v>
      </c>
      <c r="E5" s="43">
        <v>2022</v>
      </c>
      <c r="F5" s="5"/>
    </row>
    <row r="6" spans="1:12">
      <c r="A6" s="13">
        <v>1</v>
      </c>
      <c r="B6" s="4" t="s">
        <v>9</v>
      </c>
      <c r="C6" s="115">
        <v>9990824.5367000699</v>
      </c>
      <c r="D6" s="115">
        <v>9720659</v>
      </c>
      <c r="E6" s="117">
        <v>12767143.210000012</v>
      </c>
      <c r="F6" s="5"/>
    </row>
    <row r="7" spans="1:12">
      <c r="A7" s="13">
        <v>2</v>
      </c>
      <c r="B7" s="17" t="s">
        <v>78</v>
      </c>
      <c r="C7" s="115">
        <v>7321563.7039999999</v>
      </c>
      <c r="D7" s="115">
        <v>7178995</v>
      </c>
      <c r="E7" s="117">
        <v>10682622.149999999</v>
      </c>
      <c r="F7" s="5"/>
    </row>
    <row r="8" spans="1:12">
      <c r="A8" s="13">
        <v>3</v>
      </c>
      <c r="B8" s="4" t="s">
        <v>92</v>
      </c>
      <c r="C8" s="115">
        <v>108</v>
      </c>
      <c r="D8" s="115">
        <v>117</v>
      </c>
      <c r="E8" s="117">
        <v>71</v>
      </c>
    </row>
    <row r="9" spans="1:12" ht="13.5" thickBot="1">
      <c r="A9" s="40">
        <v>4</v>
      </c>
      <c r="B9" s="37" t="s">
        <v>72</v>
      </c>
      <c r="C9" s="118">
        <v>3025990</v>
      </c>
      <c r="D9" s="118">
        <v>2024831</v>
      </c>
      <c r="E9" s="119">
        <v>6393026.8700000001</v>
      </c>
    </row>
    <row r="12" spans="1:12">
      <c r="A12" s="194" t="s">
        <v>174</v>
      </c>
      <c r="B12" s="196" t="s">
        <v>175</v>
      </c>
      <c r="C12" s="196"/>
      <c r="D12" s="196"/>
      <c r="E12" s="197"/>
    </row>
    <row r="13" spans="1:12">
      <c r="A13" s="195"/>
      <c r="B13" s="198"/>
      <c r="C13" s="198"/>
      <c r="D13" s="198"/>
      <c r="E13" s="199"/>
    </row>
  </sheetData>
  <mergeCells count="2">
    <mergeCell ref="A12:A13"/>
    <mergeCell ref="B12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H11"/>
  <sheetViews>
    <sheetView zoomScaleNormal="100" workbookViewId="0">
      <selection activeCell="C9" sqref="C9"/>
    </sheetView>
  </sheetViews>
  <sheetFormatPr defaultColWidth="9.140625" defaultRowHeight="12.75"/>
  <cols>
    <col min="1" max="1" width="10.5703125" style="3" bestFit="1" customWidth="1"/>
    <col min="2" max="2" width="52.5703125" style="3" customWidth="1"/>
    <col min="3" max="3" width="12.7109375" style="3" bestFit="1" customWidth="1"/>
    <col min="4" max="5" width="16" style="3" bestFit="1" customWidth="1"/>
    <col min="6" max="6" width="24.140625" style="3" customWidth="1"/>
    <col min="7" max="7" width="27.5703125" style="3" customWidth="1"/>
    <col min="8" max="16384" width="9.140625" style="3"/>
  </cols>
  <sheetData>
    <row r="1" spans="1:8">
      <c r="A1" s="132" t="s">
        <v>24</v>
      </c>
      <c r="B1" s="133" t="s">
        <v>124</v>
      </c>
    </row>
    <row r="2" spans="1:8">
      <c r="A2" s="134" t="s">
        <v>25</v>
      </c>
      <c r="B2" s="126">
        <v>45657</v>
      </c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 ht="13.5" thickBot="1">
      <c r="A4" s="76" t="s">
        <v>112</v>
      </c>
      <c r="B4" s="30" t="s">
        <v>79</v>
      </c>
      <c r="F4" s="5"/>
      <c r="G4" s="5"/>
      <c r="H4" s="5"/>
    </row>
    <row r="5" spans="1:8">
      <c r="A5" s="53"/>
      <c r="B5" s="39"/>
      <c r="C5" s="25" t="s">
        <v>0</v>
      </c>
      <c r="D5" s="25" t="s">
        <v>1</v>
      </c>
      <c r="E5" s="25" t="s">
        <v>2</v>
      </c>
      <c r="F5" s="25" t="s">
        <v>3</v>
      </c>
      <c r="G5" s="26" t="s">
        <v>4</v>
      </c>
      <c r="H5" s="5"/>
    </row>
    <row r="6" spans="1:8" s="7" customFormat="1" ht="76.5">
      <c r="A6" s="65"/>
      <c r="B6" s="14"/>
      <c r="C6" s="103">
        <v>2024</v>
      </c>
      <c r="D6" s="103">
        <v>2023</v>
      </c>
      <c r="E6" s="103">
        <v>2022</v>
      </c>
      <c r="F6" s="44" t="s">
        <v>88</v>
      </c>
      <c r="G6" s="67" t="s">
        <v>89</v>
      </c>
      <c r="H6" s="66"/>
    </row>
    <row r="7" spans="1:8">
      <c r="A7" s="54">
        <v>1</v>
      </c>
      <c r="B7" s="4" t="s">
        <v>26</v>
      </c>
      <c r="C7" s="83">
        <v>1425343641.1580005</v>
      </c>
      <c r="D7" s="115">
        <v>1336210419.2999992</v>
      </c>
      <c r="E7" s="115">
        <v>992425974.28999996</v>
      </c>
      <c r="F7" s="200"/>
      <c r="G7" s="201"/>
      <c r="H7" s="5"/>
    </row>
    <row r="8" spans="1:8">
      <c r="A8" s="54">
        <v>2</v>
      </c>
      <c r="B8" s="31" t="s">
        <v>10</v>
      </c>
      <c r="C8" s="83">
        <v>802195362.07350016</v>
      </c>
      <c r="D8" s="115">
        <v>669198060.42999983</v>
      </c>
      <c r="E8" s="115">
        <v>818693924.67000008</v>
      </c>
      <c r="F8" s="202"/>
      <c r="G8" s="203"/>
    </row>
    <row r="9" spans="1:8">
      <c r="A9" s="54">
        <v>3</v>
      </c>
      <c r="B9" s="32" t="s">
        <v>93</v>
      </c>
      <c r="C9" s="115">
        <v>3315292.61</v>
      </c>
      <c r="D9" s="115">
        <v>1541708.88</v>
      </c>
      <c r="E9" s="115">
        <v>-2461606.13</v>
      </c>
      <c r="F9" s="204"/>
      <c r="G9" s="205"/>
    </row>
    <row r="10" spans="1:8" ht="13.5" thickBot="1">
      <c r="A10" s="55">
        <v>4</v>
      </c>
      <c r="B10" s="56" t="s">
        <v>27</v>
      </c>
      <c r="C10" s="87">
        <f>C7+C8-C9</f>
        <v>2224223710.6215005</v>
      </c>
      <c r="D10" s="118">
        <f t="shared" ref="D10:E10" si="0">D7+D8-D9</f>
        <v>2003866770.849999</v>
      </c>
      <c r="E10" s="118">
        <f t="shared" si="0"/>
        <v>1813581505.0900002</v>
      </c>
      <c r="F10" s="89">
        <f>SUMIF(C10:E10, "&gt;=0",C10:E10)/3</f>
        <v>2013890662.1871665</v>
      </c>
      <c r="G10" s="90">
        <f>F10*15%/8%</f>
        <v>3776044991.6009364</v>
      </c>
    </row>
    <row r="11" spans="1:8">
      <c r="A11" s="15"/>
      <c r="B11" s="5"/>
      <c r="C11" s="5"/>
      <c r="D11" s="5"/>
      <c r="E11" s="5"/>
      <c r="F11" s="98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6"/>
  <sheetViews>
    <sheetView zoomScaleNormal="100" workbookViewId="0">
      <selection activeCell="D6" sqref="D6:F22"/>
    </sheetView>
  </sheetViews>
  <sheetFormatPr defaultColWidth="9.140625" defaultRowHeight="12.75"/>
  <cols>
    <col min="1" max="1" width="10.5703125" style="19" bestFit="1" customWidth="1"/>
    <col min="2" max="2" width="16.28515625" style="3" customWidth="1"/>
    <col min="3" max="3" width="42.85546875" style="3" customWidth="1"/>
    <col min="4" max="5" width="33.42578125" style="3" customWidth="1"/>
    <col min="6" max="6" width="38.85546875" style="3" customWidth="1"/>
    <col min="7" max="16384" width="9.140625" style="3"/>
  </cols>
  <sheetData>
    <row r="1" spans="1:9">
      <c r="A1" s="132" t="s">
        <v>24</v>
      </c>
      <c r="B1" s="133" t="s">
        <v>124</v>
      </c>
    </row>
    <row r="2" spans="1:9">
      <c r="A2" s="132" t="s">
        <v>25</v>
      </c>
      <c r="B2" s="126">
        <v>45657</v>
      </c>
    </row>
    <row r="3" spans="1:9">
      <c r="A3" s="2"/>
    </row>
    <row r="4" spans="1:9" ht="13.5" thickBot="1">
      <c r="A4" s="76" t="s">
        <v>113</v>
      </c>
      <c r="B4" s="20" t="s">
        <v>121</v>
      </c>
      <c r="D4" s="8"/>
      <c r="E4" s="8"/>
      <c r="F4" s="8"/>
    </row>
    <row r="5" spans="1:9" s="6" customFormat="1">
      <c r="A5" s="135"/>
      <c r="B5" s="136"/>
      <c r="C5" s="136"/>
      <c r="D5" s="137" t="s">
        <v>104</v>
      </c>
      <c r="E5" s="137" t="s">
        <v>105</v>
      </c>
      <c r="F5" s="138" t="s">
        <v>185</v>
      </c>
    </row>
    <row r="6" spans="1:9" ht="15" customHeight="1">
      <c r="A6" s="139">
        <v>1</v>
      </c>
      <c r="B6" s="206" t="s">
        <v>16</v>
      </c>
      <c r="C6" s="140" t="s">
        <v>13</v>
      </c>
      <c r="D6" s="141">
        <v>5</v>
      </c>
      <c r="E6" s="141">
        <v>8</v>
      </c>
      <c r="F6" s="142">
        <v>73</v>
      </c>
    </row>
    <row r="7" spans="1:9" ht="15" customHeight="1">
      <c r="A7" s="139">
        <v>2</v>
      </c>
      <c r="B7" s="206"/>
      <c r="C7" s="140" t="s">
        <v>77</v>
      </c>
      <c r="D7" s="143">
        <f>D8+D10+D12</f>
        <v>12840924.460000001</v>
      </c>
      <c r="E7" s="143">
        <f>E8+E10+E12</f>
        <v>2624227.3318750029</v>
      </c>
      <c r="F7" s="144">
        <f>F8+F10+F12</f>
        <v>15528402.746983131</v>
      </c>
    </row>
    <row r="8" spans="1:9" ht="15" customHeight="1">
      <c r="A8" s="139">
        <v>3</v>
      </c>
      <c r="B8" s="206"/>
      <c r="C8" s="145" t="s">
        <v>73</v>
      </c>
      <c r="D8" s="141">
        <v>8788320</v>
      </c>
      <c r="E8" s="141">
        <v>2020634.81729167</v>
      </c>
      <c r="F8" s="142">
        <v>14606178.400000002</v>
      </c>
      <c r="G8" s="5"/>
      <c r="H8" s="5"/>
    </row>
    <row r="9" spans="1:9" ht="15" customHeight="1">
      <c r="A9" s="139">
        <v>4</v>
      </c>
      <c r="B9" s="206"/>
      <c r="C9" s="146" t="s">
        <v>14</v>
      </c>
      <c r="D9" s="141"/>
      <c r="E9" s="141"/>
      <c r="F9" s="142">
        <v>0</v>
      </c>
      <c r="G9" s="5"/>
      <c r="H9" s="5"/>
    </row>
    <row r="10" spans="1:9" ht="30" customHeight="1">
      <c r="A10" s="139">
        <v>5</v>
      </c>
      <c r="B10" s="206"/>
      <c r="C10" s="145" t="s">
        <v>15</v>
      </c>
      <c r="D10" s="141">
        <v>3235449</v>
      </c>
      <c r="E10" s="141"/>
      <c r="F10" s="142">
        <v>0</v>
      </c>
    </row>
    <row r="11" spans="1:9" ht="15" customHeight="1">
      <c r="A11" s="139">
        <v>6</v>
      </c>
      <c r="B11" s="206"/>
      <c r="C11" s="146" t="s">
        <v>14</v>
      </c>
      <c r="D11" s="141">
        <v>3235449</v>
      </c>
      <c r="E11" s="141"/>
      <c r="F11" s="142">
        <v>0</v>
      </c>
    </row>
    <row r="12" spans="1:9" ht="15" customHeight="1">
      <c r="A12" s="139">
        <v>7</v>
      </c>
      <c r="B12" s="206"/>
      <c r="C12" s="145" t="s">
        <v>176</v>
      </c>
      <c r="D12" s="141">
        <v>817155.46</v>
      </c>
      <c r="E12" s="141">
        <v>603592.51458333305</v>
      </c>
      <c r="F12" s="142">
        <v>922224.34698312916</v>
      </c>
    </row>
    <row r="13" spans="1:9" ht="15" customHeight="1">
      <c r="A13" s="139">
        <v>8</v>
      </c>
      <c r="B13" s="206"/>
      <c r="C13" s="146" t="s">
        <v>14</v>
      </c>
      <c r="D13" s="141"/>
      <c r="E13" s="141"/>
      <c r="F13" s="142">
        <v>0</v>
      </c>
    </row>
    <row r="14" spans="1:9" ht="15" customHeight="1">
      <c r="A14" s="139">
        <v>9</v>
      </c>
      <c r="B14" s="206" t="s">
        <v>106</v>
      </c>
      <c r="C14" s="140" t="s">
        <v>13</v>
      </c>
      <c r="D14" s="147">
        <v>5</v>
      </c>
      <c r="E14" s="147">
        <v>8</v>
      </c>
      <c r="F14" s="148">
        <v>67</v>
      </c>
      <c r="I14" s="149"/>
    </row>
    <row r="15" spans="1:9" ht="15" customHeight="1">
      <c r="A15" s="139">
        <v>10</v>
      </c>
      <c r="B15" s="206"/>
      <c r="C15" s="140" t="s">
        <v>107</v>
      </c>
      <c r="D15" s="150">
        <f>D16+D18+D20</f>
        <v>31127119.2135024</v>
      </c>
      <c r="E15" s="150">
        <f>E16+E18+E20</f>
        <v>0</v>
      </c>
      <c r="F15" s="151">
        <f>F16+F18+F20</f>
        <v>11417031.482166667</v>
      </c>
    </row>
    <row r="16" spans="1:9" ht="15" customHeight="1">
      <c r="A16" s="139">
        <v>11</v>
      </c>
      <c r="B16" s="206"/>
      <c r="C16" s="145" t="s">
        <v>74</v>
      </c>
      <c r="D16" s="147"/>
      <c r="E16" s="147"/>
      <c r="F16" s="148">
        <v>3103662.8123499998</v>
      </c>
    </row>
    <row r="17" spans="1:6" ht="15" customHeight="1">
      <c r="A17" s="139">
        <v>12</v>
      </c>
      <c r="B17" s="206"/>
      <c r="C17" s="146" t="s">
        <v>14</v>
      </c>
      <c r="D17" s="141"/>
      <c r="E17" s="141"/>
      <c r="F17" s="142">
        <v>0</v>
      </c>
    </row>
    <row r="18" spans="1:6" ht="30" customHeight="1">
      <c r="A18" s="139">
        <v>13</v>
      </c>
      <c r="B18" s="206"/>
      <c r="C18" s="145" t="s">
        <v>15</v>
      </c>
      <c r="D18" s="147">
        <v>31127119.2135024</v>
      </c>
      <c r="E18" s="147"/>
      <c r="F18" s="148">
        <v>8313368.6698166672</v>
      </c>
    </row>
    <row r="19" spans="1:6" ht="15" customHeight="1">
      <c r="A19" s="139">
        <v>14</v>
      </c>
      <c r="B19" s="206"/>
      <c r="C19" s="146" t="s">
        <v>177</v>
      </c>
      <c r="D19" s="147">
        <v>24305896.2719157</v>
      </c>
      <c r="E19" s="147"/>
      <c r="F19" s="148">
        <v>5209774.2574666673</v>
      </c>
    </row>
    <row r="20" spans="1:6" ht="15" customHeight="1">
      <c r="A20" s="139">
        <v>15</v>
      </c>
      <c r="B20" s="206"/>
      <c r="C20" s="145" t="s">
        <v>95</v>
      </c>
      <c r="D20" s="147">
        <v>0</v>
      </c>
      <c r="E20" s="147"/>
      <c r="F20" s="148">
        <v>0</v>
      </c>
    </row>
    <row r="21" spans="1:6" ht="15" customHeight="1">
      <c r="A21" s="139">
        <v>16</v>
      </c>
      <c r="B21" s="206"/>
      <c r="C21" s="146" t="s">
        <v>14</v>
      </c>
      <c r="D21" s="147">
        <v>0</v>
      </c>
      <c r="E21" s="147"/>
      <c r="F21" s="148">
        <v>0</v>
      </c>
    </row>
    <row r="22" spans="1:6" ht="15" customHeight="1" thickBot="1">
      <c r="A22" s="152">
        <v>17</v>
      </c>
      <c r="B22" s="207" t="s">
        <v>76</v>
      </c>
      <c r="C22" s="207"/>
      <c r="D22" s="153">
        <f>D7+D15</f>
        <v>43968043.673502401</v>
      </c>
      <c r="E22" s="153">
        <f>E7+E15</f>
        <v>2624227.3318750029</v>
      </c>
      <c r="F22" s="154">
        <f>F7+F15</f>
        <v>26945434.229149796</v>
      </c>
    </row>
    <row r="25" spans="1:6" ht="28.5" customHeight="1">
      <c r="B25" s="208" t="s">
        <v>178</v>
      </c>
      <c r="C25" s="208"/>
      <c r="D25" s="208"/>
      <c r="E25" s="208"/>
      <c r="F25" s="208"/>
    </row>
    <row r="26" spans="1:6">
      <c r="B26" s="3" t="s">
        <v>179</v>
      </c>
    </row>
  </sheetData>
  <mergeCells count="4">
    <mergeCell ref="B6:B13"/>
    <mergeCell ref="B14:B21"/>
    <mergeCell ref="B22:C22"/>
    <mergeCell ref="B25:F2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C6" sqref="C6:E19"/>
    </sheetView>
  </sheetViews>
  <sheetFormatPr defaultColWidth="9.140625" defaultRowHeight="12.75"/>
  <cols>
    <col min="1" max="1" width="35.140625" style="3" customWidth="1"/>
    <col min="2" max="2" width="45.85546875" style="3" customWidth="1"/>
    <col min="3" max="4" width="29.42578125" style="3" customWidth="1"/>
    <col min="5" max="5" width="28.42578125" style="3" customWidth="1"/>
    <col min="6" max="6" width="14" style="3" bestFit="1" customWidth="1"/>
    <col min="7" max="7" width="14.7109375" style="3" customWidth="1"/>
    <col min="8" max="8" width="26.42578125" style="3" customWidth="1"/>
    <col min="9" max="9" width="16.140625" style="3" bestFit="1" customWidth="1"/>
    <col min="10" max="10" width="14" style="3" bestFit="1" customWidth="1"/>
    <col min="11" max="11" width="14.7109375" style="3" customWidth="1"/>
    <col min="12" max="12" width="26.85546875" style="3" customWidth="1"/>
    <col min="13" max="16384" width="9.140625" style="3"/>
  </cols>
  <sheetData>
    <row r="1" spans="1:12">
      <c r="A1" s="132" t="s">
        <v>24</v>
      </c>
      <c r="B1" s="133" t="s">
        <v>124</v>
      </c>
    </row>
    <row r="2" spans="1:12">
      <c r="A2" s="132" t="s">
        <v>25</v>
      </c>
      <c r="B2" s="126">
        <v>45657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3.5" thickBot="1">
      <c r="A4" s="76" t="s">
        <v>114</v>
      </c>
      <c r="B4" s="21" t="s">
        <v>80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25.5">
      <c r="A5" s="16"/>
      <c r="B5" s="39"/>
      <c r="C5" s="137" t="s">
        <v>104</v>
      </c>
      <c r="D5" s="137" t="s">
        <v>105</v>
      </c>
      <c r="E5" s="138" t="s">
        <v>83</v>
      </c>
      <c r="F5" s="22"/>
      <c r="G5" s="22"/>
      <c r="H5" s="22"/>
      <c r="I5" s="22"/>
      <c r="J5" s="22"/>
      <c r="K5" s="22"/>
      <c r="L5" s="22"/>
    </row>
    <row r="6" spans="1:12">
      <c r="A6" s="209" t="s">
        <v>17</v>
      </c>
      <c r="B6" s="69" t="s">
        <v>13</v>
      </c>
      <c r="C6" s="83"/>
      <c r="D6" s="83"/>
      <c r="E6" s="86"/>
      <c r="F6" s="22"/>
      <c r="G6" s="22"/>
      <c r="H6" s="22"/>
      <c r="I6" s="22"/>
      <c r="J6" s="22"/>
      <c r="K6" s="22"/>
      <c r="L6" s="22"/>
    </row>
    <row r="7" spans="1:12">
      <c r="A7" s="209"/>
      <c r="B7" s="155" t="s">
        <v>75</v>
      </c>
      <c r="C7" s="83"/>
      <c r="D7" s="83"/>
      <c r="E7" s="86"/>
      <c r="F7" s="22"/>
      <c r="G7" s="22"/>
      <c r="H7" s="22"/>
      <c r="I7" s="22"/>
      <c r="J7" s="22"/>
      <c r="K7" s="22"/>
      <c r="L7" s="22"/>
    </row>
    <row r="8" spans="1:12">
      <c r="A8" s="209" t="s">
        <v>39</v>
      </c>
      <c r="B8" s="155" t="s">
        <v>13</v>
      </c>
      <c r="C8" s="83"/>
      <c r="D8" s="83"/>
      <c r="E8" s="86">
        <v>1</v>
      </c>
      <c r="F8" s="22"/>
      <c r="G8" s="22"/>
      <c r="H8" s="22"/>
      <c r="I8" s="22"/>
      <c r="J8" s="22"/>
      <c r="K8" s="22"/>
      <c r="L8" s="22"/>
    </row>
    <row r="9" spans="1:12">
      <c r="A9" s="209"/>
      <c r="B9" s="155" t="s">
        <v>11</v>
      </c>
      <c r="C9" s="91">
        <f>C10+C11+C12+C13</f>
        <v>0</v>
      </c>
      <c r="D9" s="91">
        <f>D10+D11+D12+D13</f>
        <v>0</v>
      </c>
      <c r="E9" s="159">
        <f>E10+E11+E12+E13</f>
        <v>40465.5</v>
      </c>
      <c r="F9" s="22"/>
      <c r="G9" s="22"/>
      <c r="H9" s="22"/>
      <c r="I9" s="22"/>
      <c r="J9" s="22"/>
      <c r="K9" s="22"/>
      <c r="L9" s="22"/>
    </row>
    <row r="10" spans="1:12">
      <c r="A10" s="209"/>
      <c r="B10" s="156" t="s">
        <v>18</v>
      </c>
      <c r="C10" s="83"/>
      <c r="D10" s="83"/>
      <c r="E10" s="86">
        <v>40465.5</v>
      </c>
      <c r="F10" s="22"/>
      <c r="G10" s="22"/>
      <c r="H10" s="22"/>
      <c r="I10" s="22"/>
      <c r="J10" s="22"/>
      <c r="K10" s="22"/>
      <c r="L10" s="22"/>
    </row>
    <row r="11" spans="1:12">
      <c r="A11" s="209"/>
      <c r="B11" s="156" t="s">
        <v>99</v>
      </c>
      <c r="C11" s="83"/>
      <c r="D11" s="83"/>
      <c r="E11" s="86">
        <v>0</v>
      </c>
      <c r="F11" s="22"/>
      <c r="G11" s="22"/>
      <c r="H11" s="22"/>
      <c r="I11" s="22"/>
      <c r="J11" s="22"/>
      <c r="K11" s="22"/>
      <c r="L11" s="22"/>
    </row>
    <row r="12" spans="1:12" ht="25.5">
      <c r="A12" s="209"/>
      <c r="B12" s="156" t="s">
        <v>100</v>
      </c>
      <c r="C12" s="83"/>
      <c r="D12" s="83"/>
      <c r="E12" s="86">
        <v>0</v>
      </c>
      <c r="F12" s="22"/>
      <c r="G12" s="22"/>
      <c r="H12" s="22"/>
      <c r="I12" s="22"/>
      <c r="J12" s="22"/>
      <c r="K12" s="22"/>
      <c r="L12" s="22"/>
    </row>
    <row r="13" spans="1:12">
      <c r="A13" s="209"/>
      <c r="B13" s="156" t="s">
        <v>101</v>
      </c>
      <c r="C13" s="83"/>
      <c r="D13" s="83"/>
      <c r="E13" s="86">
        <v>0</v>
      </c>
      <c r="F13" s="22"/>
      <c r="G13" s="22"/>
      <c r="H13" s="22"/>
      <c r="I13" s="22"/>
      <c r="J13" s="22"/>
      <c r="K13" s="22"/>
      <c r="L13" s="22"/>
    </row>
    <row r="14" spans="1:12">
      <c r="A14" s="209" t="s">
        <v>103</v>
      </c>
      <c r="B14" s="155" t="s">
        <v>13</v>
      </c>
      <c r="C14" s="83"/>
      <c r="D14" s="83"/>
      <c r="E14" s="86">
        <v>3</v>
      </c>
      <c r="F14" s="22"/>
      <c r="G14" s="22"/>
      <c r="H14" s="22"/>
      <c r="I14" s="22"/>
      <c r="J14" s="22"/>
      <c r="K14" s="22"/>
      <c r="L14" s="22"/>
    </row>
    <row r="15" spans="1:12">
      <c r="A15" s="209"/>
      <c r="B15" s="155" t="s">
        <v>11</v>
      </c>
      <c r="C15" s="91">
        <f>C16+C17+C18+C19</f>
        <v>0</v>
      </c>
      <c r="D15" s="91">
        <f>D16+D17+D18+D19</f>
        <v>0</v>
      </c>
      <c r="E15" s="159">
        <f>E16+E17+E18+E19</f>
        <v>780000</v>
      </c>
      <c r="F15" s="22"/>
      <c r="G15" s="22"/>
      <c r="H15" s="22"/>
      <c r="I15" s="22"/>
      <c r="J15" s="22"/>
      <c r="K15" s="22"/>
      <c r="L15" s="22"/>
    </row>
    <row r="16" spans="1:12">
      <c r="A16" s="209"/>
      <c r="B16" s="156" t="s">
        <v>18</v>
      </c>
      <c r="C16" s="83"/>
      <c r="D16" s="83"/>
      <c r="E16" s="86">
        <v>780000</v>
      </c>
      <c r="F16" s="22"/>
      <c r="G16" s="22"/>
      <c r="H16" s="22"/>
      <c r="I16" s="22"/>
      <c r="J16" s="22"/>
      <c r="K16" s="22"/>
      <c r="L16" s="22"/>
    </row>
    <row r="17" spans="1:12">
      <c r="A17" s="210"/>
      <c r="B17" s="157" t="s">
        <v>99</v>
      </c>
      <c r="C17" s="92"/>
      <c r="D17" s="92"/>
      <c r="E17" s="93">
        <v>0</v>
      </c>
      <c r="F17" s="22"/>
      <c r="G17" s="22"/>
      <c r="H17" s="22"/>
      <c r="I17" s="22"/>
      <c r="J17" s="22"/>
      <c r="K17" s="22"/>
      <c r="L17" s="22"/>
    </row>
    <row r="18" spans="1:12" ht="25.5">
      <c r="A18" s="210"/>
      <c r="B18" s="157" t="s">
        <v>100</v>
      </c>
      <c r="C18" s="92"/>
      <c r="D18" s="92"/>
      <c r="E18" s="93">
        <v>0</v>
      </c>
      <c r="F18" s="22"/>
      <c r="G18" s="22"/>
      <c r="H18" s="22"/>
      <c r="I18" s="22"/>
      <c r="J18" s="22"/>
      <c r="K18" s="22"/>
      <c r="L18" s="22"/>
    </row>
    <row r="19" spans="1:12" ht="13.5" thickBot="1">
      <c r="A19" s="211"/>
      <c r="B19" s="158" t="s">
        <v>101</v>
      </c>
      <c r="C19" s="87"/>
      <c r="D19" s="87"/>
      <c r="E19" s="88">
        <v>0</v>
      </c>
      <c r="F19" s="22"/>
      <c r="G19" s="22"/>
      <c r="H19" s="22"/>
      <c r="I19" s="22"/>
      <c r="J19" s="22"/>
      <c r="K19" s="22"/>
      <c r="L19" s="22"/>
    </row>
    <row r="20" spans="1:1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C7" sqref="C7:G22"/>
    </sheetView>
  </sheetViews>
  <sheetFormatPr defaultColWidth="9.140625" defaultRowHeight="12.75"/>
  <cols>
    <col min="1" max="1" width="10.5703125" style="3" bestFit="1" customWidth="1"/>
    <col min="2" max="2" width="54.7109375" style="3" customWidth="1"/>
    <col min="3" max="3" width="26.7109375" style="3" customWidth="1"/>
    <col min="4" max="4" width="32.85546875" style="3" customWidth="1"/>
    <col min="5" max="5" width="26.7109375" style="3" customWidth="1"/>
    <col min="6" max="6" width="25.5703125" style="3" customWidth="1"/>
    <col min="7" max="7" width="28.140625" style="3" customWidth="1"/>
    <col min="8" max="16384" width="9.140625" style="3"/>
  </cols>
  <sheetData>
    <row r="1" spans="1:7">
      <c r="A1" s="132" t="s">
        <v>24</v>
      </c>
      <c r="B1" s="133" t="s">
        <v>124</v>
      </c>
    </row>
    <row r="2" spans="1:7">
      <c r="A2" s="132" t="s">
        <v>25</v>
      </c>
      <c r="B2" s="126">
        <v>45657</v>
      </c>
    </row>
    <row r="3" spans="1:7">
      <c r="B3" s="9"/>
    </row>
    <row r="4" spans="1:7" ht="13.5" thickBot="1">
      <c r="A4" s="76" t="s">
        <v>115</v>
      </c>
      <c r="B4" s="160" t="s">
        <v>82</v>
      </c>
    </row>
    <row r="5" spans="1:7" s="9" customFormat="1">
      <c r="A5" s="161"/>
      <c r="B5" s="41"/>
      <c r="C5" s="162" t="s">
        <v>0</v>
      </c>
      <c r="D5" s="137" t="s">
        <v>1</v>
      </c>
      <c r="E5" s="137" t="s">
        <v>2</v>
      </c>
      <c r="F5" s="137" t="s">
        <v>3</v>
      </c>
      <c r="G5" s="138" t="s">
        <v>4</v>
      </c>
    </row>
    <row r="6" spans="1:7" ht="63.75">
      <c r="A6" s="163"/>
      <c r="B6" s="164"/>
      <c r="C6" s="165" t="s">
        <v>117</v>
      </c>
      <c r="D6" s="103" t="s">
        <v>118</v>
      </c>
      <c r="E6" s="103" t="s">
        <v>120</v>
      </c>
      <c r="F6" s="103" t="s">
        <v>119</v>
      </c>
      <c r="G6" s="166" t="s">
        <v>21</v>
      </c>
    </row>
    <row r="7" spans="1:7">
      <c r="A7" s="163">
        <v>1</v>
      </c>
      <c r="B7" s="167" t="s">
        <v>104</v>
      </c>
      <c r="C7" s="168">
        <f>SUM(C8:C11)</f>
        <v>24305896.2719157</v>
      </c>
      <c r="D7" s="168">
        <f t="shared" ref="D7:G7" si="0">SUM(D8:D11)</f>
        <v>24305896.2719157</v>
      </c>
      <c r="E7" s="168">
        <f t="shared" si="0"/>
        <v>0</v>
      </c>
      <c r="F7" s="168">
        <f t="shared" si="0"/>
        <v>0</v>
      </c>
      <c r="G7" s="151">
        <f t="shared" si="0"/>
        <v>5386349.0716175605</v>
      </c>
    </row>
    <row r="8" spans="1:7">
      <c r="A8" s="163">
        <v>2</v>
      </c>
      <c r="B8" s="169" t="s">
        <v>19</v>
      </c>
      <c r="C8" s="170"/>
      <c r="D8" s="147"/>
      <c r="E8" s="147"/>
      <c r="F8" s="147"/>
      <c r="G8" s="148"/>
    </row>
    <row r="9" spans="1:7">
      <c r="A9" s="163">
        <v>3</v>
      </c>
      <c r="B9" s="169" t="s">
        <v>20</v>
      </c>
      <c r="C9" s="170">
        <v>24305896.2719157</v>
      </c>
      <c r="D9" s="147">
        <v>24305896.2719157</v>
      </c>
      <c r="E9" s="147"/>
      <c r="F9" s="147"/>
      <c r="G9" s="148">
        <v>5386349.0716175605</v>
      </c>
    </row>
    <row r="10" spans="1:7">
      <c r="A10" s="163">
        <v>4</v>
      </c>
      <c r="B10" s="171" t="s">
        <v>97</v>
      </c>
      <c r="C10" s="170"/>
      <c r="D10" s="147"/>
      <c r="E10" s="147"/>
      <c r="F10" s="147"/>
      <c r="G10" s="148"/>
    </row>
    <row r="11" spans="1:7">
      <c r="A11" s="163">
        <v>5</v>
      </c>
      <c r="B11" s="169" t="s">
        <v>98</v>
      </c>
      <c r="C11" s="170"/>
      <c r="D11" s="147"/>
      <c r="E11" s="147"/>
      <c r="F11" s="147"/>
      <c r="G11" s="148"/>
    </row>
    <row r="12" spans="1:7">
      <c r="A12" s="163">
        <v>6</v>
      </c>
      <c r="B12" s="140" t="s">
        <v>105</v>
      </c>
      <c r="C12" s="143">
        <f>SUM(C13:C16)</f>
        <v>0</v>
      </c>
      <c r="D12" s="143">
        <f>SUM(D13:D16)</f>
        <v>0</v>
      </c>
      <c r="E12" s="143">
        <f>SUM(E13:E16)</f>
        <v>0</v>
      </c>
      <c r="F12" s="143">
        <f>SUM(F13:F16)</f>
        <v>0</v>
      </c>
      <c r="G12" s="144">
        <f>SUM(G13:G16)</f>
        <v>0</v>
      </c>
    </row>
    <row r="13" spans="1:7">
      <c r="A13" s="163">
        <v>7</v>
      </c>
      <c r="B13" s="169" t="s">
        <v>19</v>
      </c>
      <c r="C13" s="141"/>
      <c r="D13" s="141"/>
      <c r="E13" s="141"/>
      <c r="F13" s="141"/>
      <c r="G13" s="142"/>
    </row>
    <row r="14" spans="1:7">
      <c r="A14" s="163">
        <v>8</v>
      </c>
      <c r="B14" s="169" t="s">
        <v>20</v>
      </c>
      <c r="C14" s="141"/>
      <c r="D14" s="141"/>
      <c r="E14" s="141"/>
      <c r="F14" s="141"/>
      <c r="G14" s="142"/>
    </row>
    <row r="15" spans="1:7">
      <c r="A15" s="163">
        <v>9</v>
      </c>
      <c r="B15" s="171" t="s">
        <v>97</v>
      </c>
      <c r="C15" s="141"/>
      <c r="D15" s="141"/>
      <c r="E15" s="141"/>
      <c r="F15" s="141"/>
      <c r="G15" s="142"/>
    </row>
    <row r="16" spans="1:7">
      <c r="A16" s="163">
        <v>10</v>
      </c>
      <c r="B16" s="169" t="s">
        <v>98</v>
      </c>
      <c r="C16" s="141"/>
      <c r="D16" s="141"/>
      <c r="E16" s="141"/>
      <c r="F16" s="141"/>
      <c r="G16" s="142"/>
    </row>
    <row r="17" spans="1:7">
      <c r="A17" s="163">
        <v>11</v>
      </c>
      <c r="B17" s="140" t="s">
        <v>71</v>
      </c>
      <c r="C17" s="143">
        <f>SUM(C18:C21)</f>
        <v>5209774.2574666673</v>
      </c>
      <c r="D17" s="143">
        <f>SUM(D18:D21)</f>
        <v>0</v>
      </c>
      <c r="E17" s="143">
        <f>SUM(E18:E21)</f>
        <v>0</v>
      </c>
      <c r="F17" s="143">
        <f>SUM(F18:F21)</f>
        <v>0</v>
      </c>
      <c r="G17" s="144">
        <f>SUM(G18:G21)</f>
        <v>4182297.8869274626</v>
      </c>
    </row>
    <row r="18" spans="1:7">
      <c r="A18" s="163">
        <v>12</v>
      </c>
      <c r="B18" s="169" t="s">
        <v>19</v>
      </c>
      <c r="C18" s="141"/>
      <c r="D18" s="141"/>
      <c r="E18" s="141" t="s">
        <v>8</v>
      </c>
      <c r="F18" s="141"/>
      <c r="G18" s="142">
        <v>28492</v>
      </c>
    </row>
    <row r="19" spans="1:7">
      <c r="A19" s="163">
        <v>13</v>
      </c>
      <c r="B19" s="169" t="s">
        <v>20</v>
      </c>
      <c r="C19" s="141">
        <v>5209774.2574666673</v>
      </c>
      <c r="D19" s="141"/>
      <c r="E19" s="141"/>
      <c r="F19" s="141"/>
      <c r="G19" s="142">
        <v>4153805.8869274626</v>
      </c>
    </row>
    <row r="20" spans="1:7">
      <c r="A20" s="163">
        <v>14</v>
      </c>
      <c r="B20" s="171" t="s">
        <v>97</v>
      </c>
      <c r="C20" s="141"/>
      <c r="D20" s="141"/>
      <c r="E20" s="141"/>
      <c r="F20" s="141"/>
      <c r="G20" s="142">
        <v>0</v>
      </c>
    </row>
    <row r="21" spans="1:7">
      <c r="A21" s="163">
        <v>15</v>
      </c>
      <c r="B21" s="169" t="s">
        <v>98</v>
      </c>
      <c r="C21" s="141"/>
      <c r="D21" s="141"/>
      <c r="E21" s="141"/>
      <c r="F21" s="141"/>
      <c r="G21" s="142">
        <v>0</v>
      </c>
    </row>
    <row r="22" spans="1:7" ht="13.5" thickBot="1">
      <c r="A22" s="175">
        <v>16</v>
      </c>
      <c r="B22" s="172" t="s">
        <v>6</v>
      </c>
      <c r="C22" s="173">
        <f>C12+C17+C7</f>
        <v>29515670.529382367</v>
      </c>
      <c r="D22" s="173">
        <f>D12+D17+D7</f>
        <v>24305896.2719157</v>
      </c>
      <c r="E22" s="173">
        <f>E12+E17+E7</f>
        <v>0</v>
      </c>
      <c r="F22" s="173">
        <f>F12+F17+F7</f>
        <v>0</v>
      </c>
      <c r="G22" s="174">
        <f>G12+G17+G7</f>
        <v>9568646.9585450236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8"/>
  <sheetViews>
    <sheetView workbookViewId="0">
      <pane xSplit="2" ySplit="8" topLeftCell="H9" activePane="bottomRight" state="frozen"/>
      <selection activeCell="L18" sqref="L18"/>
      <selection pane="topRight" activeCell="L18" sqref="L18"/>
      <selection pane="bottomLeft" activeCell="L18" sqref="L18"/>
      <selection pane="bottomRight" activeCell="C1" sqref="C1:O1048576"/>
    </sheetView>
  </sheetViews>
  <sheetFormatPr defaultColWidth="9.140625" defaultRowHeight="12.75"/>
  <cols>
    <col min="1" max="1" width="10.5703125" style="3" bestFit="1" customWidth="1"/>
    <col min="2" max="2" width="89.140625" style="3" bestFit="1" customWidth="1"/>
    <col min="3" max="3" width="15.140625" style="11" customWidth="1"/>
    <col min="4" max="5" width="13.7109375" style="11" customWidth="1"/>
    <col min="6" max="6" width="16.28515625" style="11" customWidth="1"/>
    <col min="7" max="8" width="13.7109375" style="11" customWidth="1"/>
    <col min="9" max="9" width="17.5703125" style="11" customWidth="1"/>
    <col min="10" max="10" width="14.5703125" style="11" customWidth="1"/>
    <col min="11" max="12" width="13.7109375" style="11" customWidth="1"/>
    <col min="13" max="13" width="15" style="11" customWidth="1"/>
    <col min="14" max="15" width="13.7109375" style="11" customWidth="1"/>
    <col min="16" max="17" width="15.7109375" style="11" customWidth="1"/>
    <col min="18" max="18" width="9.140625" style="11"/>
    <col min="19" max="16384" width="9.140625" style="3"/>
  </cols>
  <sheetData>
    <row r="1" spans="1:15">
      <c r="A1" s="3" t="s">
        <v>24</v>
      </c>
      <c r="B1" s="133" t="s">
        <v>124</v>
      </c>
    </row>
    <row r="2" spans="1:15">
      <c r="A2" s="3" t="s">
        <v>25</v>
      </c>
      <c r="B2" s="126">
        <v>45657</v>
      </c>
    </row>
    <row r="4" spans="1:15" ht="13.5" thickBot="1">
      <c r="A4" s="76" t="s">
        <v>116</v>
      </c>
      <c r="B4" s="176" t="s">
        <v>123</v>
      </c>
    </row>
    <row r="5" spans="1:15">
      <c r="A5" s="35"/>
      <c r="B5" s="36"/>
      <c r="C5" s="25" t="s">
        <v>0</v>
      </c>
      <c r="D5" s="25" t="s">
        <v>1</v>
      </c>
      <c r="E5" s="25" t="s">
        <v>2</v>
      </c>
      <c r="F5" s="25" t="s">
        <v>3</v>
      </c>
      <c r="G5" s="25" t="s">
        <v>4</v>
      </c>
      <c r="H5" s="25" t="s">
        <v>5</v>
      </c>
      <c r="I5" s="25" t="s">
        <v>58</v>
      </c>
      <c r="J5" s="25" t="s">
        <v>59</v>
      </c>
      <c r="K5" s="25" t="s">
        <v>60</v>
      </c>
      <c r="L5" s="25" t="s">
        <v>61</v>
      </c>
      <c r="M5" s="25" t="s">
        <v>62</v>
      </c>
      <c r="N5" s="25" t="s">
        <v>63</v>
      </c>
      <c r="O5" s="26" t="s">
        <v>66</v>
      </c>
    </row>
    <row r="6" spans="1:15">
      <c r="A6" s="13"/>
      <c r="B6" s="4"/>
      <c r="C6" s="206" t="s">
        <v>28</v>
      </c>
      <c r="D6" s="206"/>
      <c r="E6" s="206"/>
      <c r="F6" s="213" t="s">
        <v>29</v>
      </c>
      <c r="G6" s="213"/>
      <c r="H6" s="213"/>
      <c r="I6" s="213"/>
      <c r="J6" s="213"/>
      <c r="K6" s="213"/>
      <c r="L6" s="213"/>
      <c r="M6" s="213" t="s">
        <v>30</v>
      </c>
      <c r="N6" s="213"/>
      <c r="O6" s="212"/>
    </row>
    <row r="7" spans="1:15" ht="15" customHeight="1">
      <c r="A7" s="13"/>
      <c r="B7" s="4"/>
      <c r="C7" s="213" t="s">
        <v>31</v>
      </c>
      <c r="D7" s="213" t="s">
        <v>32</v>
      </c>
      <c r="E7" s="213" t="s">
        <v>64</v>
      </c>
      <c r="F7" s="213" t="s">
        <v>33</v>
      </c>
      <c r="G7" s="213"/>
      <c r="H7" s="213" t="s">
        <v>34</v>
      </c>
      <c r="I7" s="213" t="s">
        <v>35</v>
      </c>
      <c r="J7" s="213"/>
      <c r="K7" s="214" t="s">
        <v>7</v>
      </c>
      <c r="L7" s="214"/>
      <c r="M7" s="206" t="s">
        <v>65</v>
      </c>
      <c r="N7" s="206" t="s">
        <v>69</v>
      </c>
      <c r="O7" s="212" t="s">
        <v>70</v>
      </c>
    </row>
    <row r="8" spans="1:15" ht="25.5">
      <c r="A8" s="13"/>
      <c r="B8" s="4"/>
      <c r="C8" s="213"/>
      <c r="D8" s="213"/>
      <c r="E8" s="213"/>
      <c r="F8" s="103" t="s">
        <v>14</v>
      </c>
      <c r="G8" s="103" t="s">
        <v>36</v>
      </c>
      <c r="H8" s="213"/>
      <c r="I8" s="103" t="s">
        <v>67</v>
      </c>
      <c r="J8" s="103" t="s">
        <v>68</v>
      </c>
      <c r="K8" s="105" t="s">
        <v>37</v>
      </c>
      <c r="L8" s="105" t="s">
        <v>38</v>
      </c>
      <c r="M8" s="206"/>
      <c r="N8" s="206"/>
      <c r="O8" s="212"/>
    </row>
    <row r="9" spans="1:15">
      <c r="A9" s="38"/>
      <c r="B9" s="34" t="s">
        <v>12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8"/>
    </row>
    <row r="10" spans="1:15">
      <c r="A10" s="13">
        <v>1</v>
      </c>
      <c r="B10" s="33" t="s">
        <v>57</v>
      </c>
      <c r="C10" s="94">
        <f t="shared" ref="C10:O10" si="0">SUM(C11:C15)</f>
        <v>201824</v>
      </c>
      <c r="D10" s="94">
        <f t="shared" si="0"/>
        <v>1196912</v>
      </c>
      <c r="E10" s="94">
        <f t="shared" si="0"/>
        <v>1398736</v>
      </c>
      <c r="F10" s="95">
        <f t="shared" si="0"/>
        <v>300009</v>
      </c>
      <c r="G10" s="95">
        <f t="shared" si="0"/>
        <v>7305</v>
      </c>
      <c r="H10" s="94">
        <f t="shared" si="0"/>
        <v>163653</v>
      </c>
      <c r="I10" s="94">
        <f t="shared" si="0"/>
        <v>0</v>
      </c>
      <c r="J10" s="94">
        <f t="shared" si="0"/>
        <v>0</v>
      </c>
      <c r="K10" s="94">
        <f t="shared" si="0"/>
        <v>0</v>
      </c>
      <c r="L10" s="94">
        <f t="shared" si="0"/>
        <v>103090</v>
      </c>
      <c r="M10" s="95">
        <f t="shared" si="0"/>
        <v>338180</v>
      </c>
      <c r="N10" s="95">
        <f t="shared" si="0"/>
        <v>1264780</v>
      </c>
      <c r="O10" s="96">
        <f t="shared" si="0"/>
        <v>1602960</v>
      </c>
    </row>
    <row r="11" spans="1:15">
      <c r="A11" s="13">
        <v>1.1000000000000001</v>
      </c>
      <c r="B11" s="4" t="s">
        <v>180</v>
      </c>
      <c r="C11" s="82">
        <v>29656</v>
      </c>
      <c r="D11" s="82">
        <v>270344</v>
      </c>
      <c r="E11" s="94">
        <f>C11+D11</f>
        <v>300000</v>
      </c>
      <c r="F11" s="82">
        <v>47480</v>
      </c>
      <c r="G11" s="82"/>
      <c r="H11" s="82">
        <v>24183</v>
      </c>
      <c r="I11" s="82"/>
      <c r="J11" s="82">
        <v>0</v>
      </c>
      <c r="K11" s="97"/>
      <c r="L11" s="97">
        <v>47480</v>
      </c>
      <c r="M11" s="94">
        <f>C11+F11-H11-I11</f>
        <v>52953</v>
      </c>
      <c r="N11" s="94">
        <f>D11+G11+H11-J11+K11-L11</f>
        <v>247047</v>
      </c>
      <c r="O11" s="96">
        <f t="shared" ref="O11:O15" si="1">M11+N11</f>
        <v>300000</v>
      </c>
    </row>
    <row r="12" spans="1:15">
      <c r="A12" s="13">
        <v>1.2</v>
      </c>
      <c r="B12" s="4" t="s">
        <v>181</v>
      </c>
      <c r="C12" s="82">
        <v>39298</v>
      </c>
      <c r="D12" s="82">
        <v>87896</v>
      </c>
      <c r="E12" s="94">
        <f t="shared" ref="E12:E15" si="2">C12+D12</f>
        <v>127194</v>
      </c>
      <c r="F12" s="82">
        <v>53137</v>
      </c>
      <c r="G12" s="82"/>
      <c r="H12" s="82">
        <v>31668</v>
      </c>
      <c r="I12" s="82"/>
      <c r="J12" s="82">
        <v>0</v>
      </c>
      <c r="K12" s="97"/>
      <c r="L12" s="97">
        <v>40000</v>
      </c>
      <c r="M12" s="94">
        <f t="shared" ref="M12:M15" si="3">C12+F12-H12-I12</f>
        <v>60767</v>
      </c>
      <c r="N12" s="94">
        <f t="shared" ref="N12:N15" si="4">D12+G12+H12-J12+K12-L12</f>
        <v>79564</v>
      </c>
      <c r="O12" s="96">
        <f t="shared" si="1"/>
        <v>140331</v>
      </c>
    </row>
    <row r="13" spans="1:15">
      <c r="A13" s="13">
        <v>1.3</v>
      </c>
      <c r="B13" s="4" t="s">
        <v>182</v>
      </c>
      <c r="C13" s="82">
        <v>66813</v>
      </c>
      <c r="D13" s="82">
        <v>827727</v>
      </c>
      <c r="E13" s="94">
        <f t="shared" si="2"/>
        <v>894540</v>
      </c>
      <c r="F13" s="82">
        <v>96114</v>
      </c>
      <c r="G13" s="82">
        <v>7305</v>
      </c>
      <c r="H13" s="82">
        <v>55727</v>
      </c>
      <c r="I13" s="82"/>
      <c r="J13" s="82">
        <v>0</v>
      </c>
      <c r="K13" s="97"/>
      <c r="L13" s="97"/>
      <c r="M13" s="94">
        <f t="shared" si="3"/>
        <v>107200</v>
      </c>
      <c r="N13" s="94">
        <f t="shared" si="4"/>
        <v>890759</v>
      </c>
      <c r="O13" s="96">
        <f t="shared" si="1"/>
        <v>997959</v>
      </c>
    </row>
    <row r="14" spans="1:15">
      <c r="A14" s="13">
        <v>1.4</v>
      </c>
      <c r="B14" s="4" t="s">
        <v>183</v>
      </c>
      <c r="C14" s="82">
        <v>35541</v>
      </c>
      <c r="D14" s="82">
        <v>0</v>
      </c>
      <c r="E14" s="94">
        <f t="shared" si="2"/>
        <v>35541</v>
      </c>
      <c r="F14" s="82">
        <v>51139</v>
      </c>
      <c r="G14" s="82"/>
      <c r="H14" s="82">
        <v>29190</v>
      </c>
      <c r="I14" s="82"/>
      <c r="J14" s="82">
        <v>0</v>
      </c>
      <c r="K14" s="97"/>
      <c r="L14" s="97">
        <v>15610</v>
      </c>
      <c r="M14" s="94">
        <f t="shared" si="3"/>
        <v>57490</v>
      </c>
      <c r="N14" s="94">
        <f t="shared" si="4"/>
        <v>13580</v>
      </c>
      <c r="O14" s="96">
        <f t="shared" si="1"/>
        <v>71070</v>
      </c>
    </row>
    <row r="15" spans="1:15">
      <c r="A15" s="13">
        <v>1.5</v>
      </c>
      <c r="B15" s="4" t="s">
        <v>184</v>
      </c>
      <c r="C15" s="82">
        <v>30516</v>
      </c>
      <c r="D15" s="82">
        <v>10945</v>
      </c>
      <c r="E15" s="94">
        <f t="shared" si="2"/>
        <v>41461</v>
      </c>
      <c r="F15" s="82">
        <v>52139</v>
      </c>
      <c r="G15" s="82"/>
      <c r="H15" s="82">
        <v>22885</v>
      </c>
      <c r="I15" s="82"/>
      <c r="J15" s="82">
        <v>0</v>
      </c>
      <c r="K15" s="97"/>
      <c r="L15" s="97"/>
      <c r="M15" s="94">
        <f t="shared" si="3"/>
        <v>59770</v>
      </c>
      <c r="N15" s="94">
        <f t="shared" si="4"/>
        <v>33830</v>
      </c>
      <c r="O15" s="96">
        <f t="shared" si="1"/>
        <v>93600</v>
      </c>
    </row>
    <row r="16" spans="1:15">
      <c r="A16" s="38"/>
      <c r="B16" s="5" t="s">
        <v>71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8"/>
    </row>
    <row r="17" spans="1:15" ht="11.25" customHeight="1" thickBot="1">
      <c r="A17" s="40">
        <v>2</v>
      </c>
      <c r="B17" s="99" t="s">
        <v>57</v>
      </c>
      <c r="C17" s="100">
        <v>69207</v>
      </c>
      <c r="D17" s="100">
        <v>74656</v>
      </c>
      <c r="E17" s="100">
        <f>C17+D17</f>
        <v>143863</v>
      </c>
      <c r="F17" s="100">
        <v>39210</v>
      </c>
      <c r="G17" s="100">
        <v>23266</v>
      </c>
      <c r="H17" s="100">
        <v>31257</v>
      </c>
      <c r="I17" s="100">
        <v>1853</v>
      </c>
      <c r="J17" s="100">
        <v>327</v>
      </c>
      <c r="K17" s="100">
        <v>1853</v>
      </c>
      <c r="L17" s="100">
        <v>40190</v>
      </c>
      <c r="M17" s="100">
        <f>C17+F17-H17-I17</f>
        <v>75307</v>
      </c>
      <c r="N17" s="100">
        <f t="shared" ref="N17" si="5">D17+G17+H17-J17+K17-L17</f>
        <v>90515</v>
      </c>
      <c r="O17" s="101">
        <f>M17+N17</f>
        <v>165822</v>
      </c>
    </row>
    <row r="18" spans="1:15">
      <c r="A18" s="5"/>
      <c r="B18" s="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2025-06-11T13:40:11Z</dcterms:modified>
</cp:coreProperties>
</file>