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CE652213-D827-4D32-B366-F497B3E47BC3}" xr6:coauthVersionLast="47" xr6:coauthVersionMax="47" xr10:uidLastSave="{00000000-0000-0000-0000-000000000000}"/>
  <bookViews>
    <workbookView xWindow="-120" yWindow="-120" windowWidth="29040" windowHeight="15990" tabRatio="919"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s" sheetId="71" r:id="rId10"/>
  </sheets>
  <externalReferences>
    <externalReference r:id="rId11"/>
    <externalReference r:id="rId12"/>
    <externalReference r:id="rId1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63" l="1"/>
  <c r="M18" i="63"/>
  <c r="O18" i="63" s="1"/>
  <c r="D53" i="67" l="1"/>
  <c r="C53" i="67" l="1"/>
  <c r="D26" i="67" l="1"/>
  <c r="C26" i="67"/>
  <c r="B2" i="40"/>
  <c r="B1" i="40"/>
  <c r="E10" i="40" l="1"/>
  <c r="D10" i="40"/>
  <c r="C10" i="40"/>
  <c r="B2" i="39"/>
  <c r="B1" i="39"/>
  <c r="B2" i="68"/>
  <c r="B1" i="68"/>
  <c r="D7" i="48" l="1"/>
  <c r="M11" i="63"/>
  <c r="E11" i="63"/>
  <c r="F10" i="40" l="1"/>
  <c r="G10" i="40" s="1"/>
  <c r="C7" i="50" l="1"/>
  <c r="C15" i="49" l="1"/>
  <c r="F15" i="48"/>
  <c r="E15" i="48"/>
  <c r="D15" i="48"/>
  <c r="D7" i="50" l="1"/>
  <c r="E7" i="50"/>
  <c r="F7" i="50"/>
  <c r="G7" i="50"/>
  <c r="C17" i="50"/>
  <c r="D9" i="49"/>
  <c r="D15" i="49"/>
  <c r="E7" i="48"/>
  <c r="E22" i="48" s="1"/>
  <c r="E15" i="49" l="1"/>
  <c r="E9" i="49"/>
  <c r="C9" i="49"/>
  <c r="F7" i="48" l="1"/>
  <c r="D22" i="48"/>
  <c r="C41" i="67" l="1"/>
  <c r="D41" i="67"/>
  <c r="N12" i="63" l="1"/>
  <c r="N13" i="63"/>
  <c r="N14" i="63"/>
  <c r="N15" i="63"/>
  <c r="N16" i="63"/>
  <c r="N11" i="63"/>
  <c r="M16" i="63"/>
  <c r="M12" i="63"/>
  <c r="M13" i="63"/>
  <c r="M14" i="63"/>
  <c r="M15" i="63"/>
  <c r="D10" i="63"/>
  <c r="C10" i="63"/>
  <c r="F10" i="63"/>
  <c r="G10" i="63"/>
  <c r="H10" i="63"/>
  <c r="I10" i="63"/>
  <c r="J10" i="63"/>
  <c r="K10" i="63"/>
  <c r="L10" i="63"/>
  <c r="M10" i="63" l="1"/>
  <c r="N10" i="63"/>
  <c r="F12" i="50"/>
  <c r="G12" i="50"/>
  <c r="D12" i="50"/>
  <c r="E12" i="50"/>
  <c r="C12" i="50"/>
  <c r="D17" i="50"/>
  <c r="E17" i="50"/>
  <c r="F17" i="50"/>
  <c r="G17" i="50"/>
  <c r="O11" i="63"/>
  <c r="O12" i="63"/>
  <c r="O13" i="63"/>
  <c r="O14" i="63"/>
  <c r="O15" i="63"/>
  <c r="O16" i="63"/>
  <c r="E12" i="63"/>
  <c r="E13" i="63"/>
  <c r="E14" i="63"/>
  <c r="E15" i="63"/>
  <c r="E16" i="63"/>
  <c r="E10" i="63" l="1"/>
  <c r="F22" i="50"/>
  <c r="D22" i="50"/>
  <c r="C22" i="50"/>
  <c r="G22" i="50"/>
  <c r="E22" i="50"/>
  <c r="F22" i="48"/>
  <c r="O10" i="63"/>
</calcChain>
</file>

<file path=xl/sharedStrings.xml><?xml version="1.0" encoding="utf-8"?>
<sst xmlns="http://schemas.openxmlformats.org/spreadsheetml/2006/main" count="319" uniqueCount="219">
  <si>
    <t>a</t>
  </si>
  <si>
    <t>b</t>
  </si>
  <si>
    <t>c</t>
  </si>
  <si>
    <t>d</t>
  </si>
  <si>
    <t>e</t>
  </si>
  <si>
    <t>f</t>
  </si>
  <si>
    <t>სულ</t>
  </si>
  <si>
    <t>სხვა ცვლილებები</t>
  </si>
  <si>
    <t xml:space="preserve">                                                                </t>
  </si>
  <si>
    <t>დანაკარგების მთლიანი მოცულობა</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</si>
  <si>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</si>
  <si>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</si>
  <si>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</si>
  <si>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</si>
  <si>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</si>
  <si>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</si>
  <si>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</si>
  <si>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</si>
  <si>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</si>
  <si>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</si>
  <si>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</si>
  <si>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</si>
  <si>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მთლიანი აქტივები</t>
  </si>
  <si>
    <t>მთლიანი ვალდებულებები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</si>
  <si>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</si>
  <si>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</si>
  <si>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</si>
  <si>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</si>
  <si>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</si>
  <si>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</si>
  <si>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</si>
  <si>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</si>
  <si>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</si>
  <si>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</si>
  <si>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</si>
  <si>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</si>
  <si>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</si>
  <si>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</si>
  <si>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</si>
  <si>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</si>
  <si>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მთლიანი კაპიტალი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</si>
  <si>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</si>
  <si>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</si>
  <si>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</si>
  <si>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</si>
  <si>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</si>
  <si>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</si>
  <si>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</si>
  <si>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</si>
  <si>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</si>
  <si>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</si>
  <si>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</si>
  <si>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</si>
  <si>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</si>
  <si>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</si>
  <si>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</si>
  <si>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</si>
  <si>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</si>
  <si>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</si>
  <si>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</si>
  <si>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</si>
  <si>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</si>
  <si>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</si>
  <si>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</si>
  <si>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</si>
  <si>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</si>
  <si>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</si>
  <si>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</si>
  <si>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</si>
  <si>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</si>
  <si>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</si>
  <si>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</si>
  <si>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</si>
  <si>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</si>
  <si>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</si>
  <si>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</si>
  <si>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</si>
  <si>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</si>
  <si>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</si>
  <si>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</si>
  <si>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</si>
  <si>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</si>
  <si>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</si>
  <si>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</si>
  <si>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</si>
  <si>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</si>
  <si>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</si>
  <si>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</si>
  <si>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</si>
  <si>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</si>
  <si>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</si>
  <si>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</si>
  <si>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</si>
  <si>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</si>
  <si>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</si>
  <si>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</si>
  <si>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</si>
  <si>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</si>
  <si>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</si>
  <si>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</si>
  <si>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</si>
  <si>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</si>
  <si>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</si>
  <si>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</si>
  <si>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</si>
  <si>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</si>
  <si>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</si>
  <si>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</si>
  <si>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</si>
  <si>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</si>
  <si>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</si>
  <si>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</si>
  <si>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</si>
  <si>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</si>
  <si>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</si>
  <si>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</si>
  <si>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</si>
  <si>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</si>
  <si>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</si>
  <si>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</si>
  <si>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</si>
  <si>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</si>
  <si>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</si>
  <si>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</si>
  <si>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</si>
  <si>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</si>
  <si>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</si>
  <si>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განმარტებები გვერდისთვის "20. LI3", ცხრილი 20</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</si>
  <si>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</si>
  <si>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</si>
  <si>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</si>
  <si>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</si>
  <si>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განმარტებები გვერდისთვის "21. LI0", ცხრილი 21</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</si>
  <si>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</si>
  <si>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</si>
  <si>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</si>
  <si>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</si>
  <si>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განმარტებები გვერდისთვის "23. OR2", ცხრილი 23</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</si>
  <si>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</si>
  <si>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წმინდა საპროცენტო შემოსავლის ველი (14);</t>
  </si>
  <si>
    <t>მთლიანი არასაპროცენტო შემოსავლების ველი (24);</t>
  </si>
  <si>
    <t>ქონების გაყიდვიდან მიღებული მოგების (ზარალის) ველი (21);</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</si>
  <si>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</si>
  <si>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(4-d) ველი გამოითვლება როგორც სამი წლის (T, T-1, T-2)  მთლიანი შემოსავლების საშუალო არითმეტიკული.</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</si>
  <si>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</si>
  <si>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განმარტებები გვერდისთვის "24. REM1", ცხრილი 24</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</si>
  <si>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</si>
  <si>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</si>
  <si>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განმარტებები გვერდისთვის "25. REM2", ცხრილი 25</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</si>
  <si>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</si>
  <si>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</si>
  <si>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</si>
  <si>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განმარტებები გვერდისთვის "26. REM3", ცხრილი 26</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</si>
  <si>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</si>
  <si>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</si>
  <si>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განმარტებები გვერდისთვის "27. REM4", ცხრილი 27</t>
  </si>
  <si>
    <t xml:space="preserve">უმაღლესი მენეჯმენტი - ბანკის დირექტორატისა და სამეთვალყურეო საბჭოს წევრები. </t>
  </si>
  <si>
    <t>აღნიშნულ ცხრილში უმაღლესი მენეჯმენტის მიერ აქციების მფლობელობა მჟღავნდება სახელობითად.</t>
  </si>
  <si>
    <t>თითოეული ცხრილის "d"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"d"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</si>
  <si>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სს გაერთიანებული საფინანსო კორპორაცია</t>
  </si>
  <si>
    <t>ბარათების დამუშავება</t>
  </si>
  <si>
    <t>შპს თიბისი კაპიტალი</t>
  </si>
  <si>
    <t>საბროკერო საქმიანობა</t>
  </si>
  <si>
    <t>სს თიბისი ლიზინგი</t>
  </si>
  <si>
    <t>ლიზინგი</t>
  </si>
  <si>
    <t>შპს თიბისი კრედიტი</t>
  </si>
  <si>
    <t>არასაბანკო საკრედიტო ინსტიტუტი</t>
  </si>
  <si>
    <t>შპს თიბისი ფეი</t>
  </si>
  <si>
    <t>გადახდების დამუშავება</t>
  </si>
  <si>
    <t>შპს თიბისი ინვესტ-ჯორჯია</t>
  </si>
  <si>
    <t>ფინანსური სერვისები</t>
  </si>
  <si>
    <t>შპს თიბისი ესეთ მენეჯმენტი</t>
  </si>
  <si>
    <t>აქტივების მართვა</t>
  </si>
  <si>
    <t>სს კრედიტინფო საქართველო</t>
  </si>
  <si>
    <t>ფინანსური შუამავლობა</t>
  </si>
  <si>
    <t>სს თიბისი ბანკი</t>
  </si>
  <si>
    <t>2023*</t>
  </si>
  <si>
    <t>ინკასაციების საბუღალტრო გატარებებისას დაშვებული ცდომილებები, რომელთა წმინდა დანაკარგი ნულოვანია, არ არის მოცემული წინამდებარე ანგარიშგებაში, მთლიანი დანაკარგით 5,474,322 ლარი.</t>
  </si>
  <si>
    <t>* შენიშვნა:</t>
  </si>
  <si>
    <t>ნინო მასურაშვილი</t>
  </si>
  <si>
    <t>გიორგი თხელიძე</t>
  </si>
  <si>
    <t>ნიკოლოზ ქურდიანი</t>
  </si>
  <si>
    <t>ვახტანგ ბუცხრიკიძე</t>
  </si>
  <si>
    <t>თორნიკე გოგიჩაიშვილი</t>
  </si>
  <si>
    <t>გიორგი მეგრელიშვილი</t>
  </si>
  <si>
    <t>ფულადი სახსრები და მათი ეკვივალენტები</t>
  </si>
  <si>
    <t>მოთხოვნები სხვა ბანკების მიმართ</t>
  </si>
  <si>
    <t>სავალდებულო ნაღდი ფულის ნაშთები საქართველოს ეროვნულ ბანკში</t>
  </si>
  <si>
    <t>მომხმარებლებზე გაცემული სესხები და ავანსები</t>
  </si>
  <si>
    <t>საინვესტიციო ფასიანი ქაღალდები, რომლებიც შეფასებულია სამართლიანი ღირებულებით, სხვა სრულ შემოსავალში ასახვით</t>
  </si>
  <si>
    <t>გამოსყიდვასთან დაკავშირებული მოთხოვნები</t>
  </si>
  <si>
    <t>ფინანსურ იჯარასთან დაკავშირებული მოთხოვნები</t>
  </si>
  <si>
    <t>საინვესტიციო ქონება</t>
  </si>
  <si>
    <t>ინვესტიციები მეკავშირე საწარმოებში</t>
  </si>
  <si>
    <t>მიმდინარე მოგების გადასახადის წინასწარ გადახდა</t>
  </si>
  <si>
    <t>მოგების გადავადებული საგადასახადო აქტივი</t>
  </si>
  <si>
    <t>სხვა ფინანსური აქტივები</t>
  </si>
  <si>
    <t>სხვა აქტივები</t>
  </si>
  <si>
    <t>შენობა-ნაგებობები და მოწყობილობები</t>
  </si>
  <si>
    <t>აქტივის გამოყენების უფლება</t>
  </si>
  <si>
    <t>არამატერიალური აქტივები</t>
  </si>
  <si>
    <t>გუდვილი</t>
  </si>
  <si>
    <t>ვალდებულებები საკრედიტო დაწესებულებების მიმართ</t>
  </si>
  <si>
    <t>მომხმარებელთა ანგარიშები</t>
  </si>
  <si>
    <t>სხვა ფინანსური ვალდებულებები</t>
  </si>
  <si>
    <t>მოგების გადასახადის მიმდინარე ვალდებულებები</t>
  </si>
  <si>
    <t>მოგების გადავადებული საგადასახადო ვალდებულებები</t>
  </si>
  <si>
    <t>გამოშვებული სავალო ფასიანი ქაღალდები</t>
  </si>
  <si>
    <t>ვალდებულებების და დანახარჯების რეზერვები</t>
  </si>
  <si>
    <t>სხვა ვალდებულებები</t>
  </si>
  <si>
    <t>საიჯარო ვალდებულებები</t>
  </si>
  <si>
    <t>სუბორდინირებული ვალი</t>
  </si>
  <si>
    <t>სააქციო კაპიტალი</t>
  </si>
  <si>
    <t>საემისიო შემოსავალი</t>
  </si>
  <si>
    <t>გაუნაწილებელი მოგება</t>
  </si>
  <si>
    <t>აქციებზე დაფუძნებული გადახდის რეზერვი</t>
  </si>
  <si>
    <t>სამართლიანი ღირებულების რეზერვი საინვესტიციო ფასიანი ქაღალდებისა, რომლებიც შეფასებულია სამართლიანი ღირებულებით, სხვა სრულ შემოსავალში ასახვით</t>
  </si>
  <si>
    <t>კუმულაციური საკურსო სხვაობის რეზერვი</t>
  </si>
  <si>
    <t>არამაკონტროლებელი წილი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</si>
</sst>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409]dd\-mmm\-yy;@"/>
    <numFmt numFmtId="168" formatCode="[$-409]mmm\-yy;@"/>
    <numFmt numFmtId="169" formatCode="_ * #,##0.00_)&quot;F&quot;_ ;_ * \(#,##0.00\)&quot;F&quot;_ ;_ * &quot;-&quot;??_)&quot;F&quot;_ ;_ @_ "/>
    <numFmt numFmtId="170" formatCode="_(* #,##0.0_);_(* \(#,##0.00\);_(* &quot;-&quot;??_);_(@_)"/>
    <numFmt numFmtId="171" formatCode="General_)"/>
    <numFmt numFmtId="172" formatCode="0.000"/>
    <numFmt numFmtId="173" formatCode="&quot;fl&quot;#,##0_);\(&quot;fl&quot;#,##0\)"/>
    <numFmt numFmtId="174" formatCode="&quot;fl&quot;#,##0_);[Red]\(&quot;fl&quot;#,##0\)"/>
    <numFmt numFmtId="175" formatCode="&quot;fl&quot;#,##0.00_);\(&quot;fl&quot;#,##0.00\)"/>
    <numFmt numFmtId="176" formatCode="_-* #,##0.00_$_-;\-* #,##0.00_$_-;_-* &quot;-&quot;??_$_-;_-@_-"/>
    <numFmt numFmtId="177" formatCode="_-* #,##0.00\ _L_a_r_i_-;\-* #,##0.00\ _L_a_r_i_-;_-* &quot;-&quot;??\ _L_a_r_i_-;_-@_-"/>
    <numFmt numFmtId="178" formatCode="[$-409]d\-mmm\-yy;@"/>
    <numFmt numFmtId="179" formatCode="_-* #,##0.00\ _D_M_-;\-* #,##0.00\ _D_M_-;_-* &quot;-&quot;??\ _D_M_-;_-@_-"/>
    <numFmt numFmtId="180" formatCode="&quot;balance  &quot;[$-409]d\-mmm\-yy;@"/>
    <numFmt numFmtId="181" formatCode="mmmm\-yy"/>
    <numFmt numFmtId="182" formatCode="_-* #,##0_ð_._-;\-* #,##0_ð_._-;_-* &quot;-&quot;_ð_._-;_-@_-"/>
    <numFmt numFmtId="183" formatCode="_-* #,##0.00_ð_._-;\-* #,##0.00_ð_._-;_-* &quot;-&quot;??_ð_._-;_-@_-"/>
    <numFmt numFmtId="184" formatCode="&quot;See Note &quot;\ #"/>
    <numFmt numFmtId="185" formatCode="\60\4\7\:"/>
    <numFmt numFmtId="186" formatCode="&quot;p.&quot;#,##0.00;[Red]\-&quot;p.&quot;#,##0.00"/>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s>
  <fonts count="10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b/>
      <sz val="8"/>
      <name val="Sylfaen"/>
      <family val="1"/>
    </font>
    <font>
      <sz val="8"/>
      <name val="Sylfaen"/>
      <family val="1"/>
    </font>
    <font>
      <sz val="9"/>
      <color theme="1"/>
      <name val="Calibri"/>
      <family val="2"/>
      <scheme val="minor"/>
    </font>
    <font>
      <i/>
      <sz val="9"/>
      <color theme="1"/>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7" fontId="13" fillId="36" borderId="0"/>
    <xf numFmtId="168" fontId="13" fillId="36" borderId="0"/>
    <xf numFmtId="167" fontId="13" fillId="36" borderId="0"/>
    <xf numFmtId="0" fontId="14" fillId="37" borderId="0" applyNumberFormat="0" applyBorder="0" applyAlignment="0" applyProtection="0"/>
    <xf numFmtId="0" fontId="3" fillId="12"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0" fontId="19" fillId="38" borderId="0" applyNumberFormat="0" applyBorder="0" applyAlignment="0" applyProtection="0"/>
    <xf numFmtId="169" fontId="22"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70" fontId="24" fillId="0" borderId="0" applyFill="0" applyBorder="0" applyAlignment="0"/>
    <xf numFmtId="170" fontId="2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71" fontId="24"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8"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8" fillId="64" borderId="30" applyNumberFormat="0" applyAlignment="0" applyProtection="0"/>
    <xf numFmtId="0" fontId="29" fillId="9" borderId="26"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0" fontId="28"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0" fontId="29" fillId="9" borderId="26"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0" fontId="28"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0"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6" fontId="1" fillId="0" borderId="0" applyFont="0" applyFill="0" applyBorder="0" applyAlignment="0" applyProtection="0"/>
    <xf numFmtId="17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1"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0" applyFont="0" applyFill="0" applyBorder="0" applyAlignment="0" applyProtection="0"/>
    <xf numFmtId="179"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0" fontId="35" fillId="0" borderId="0" applyNumberFormat="0" applyFill="0" applyBorder="0" applyAlignment="0" applyProtection="0"/>
    <xf numFmtId="167" fontId="2" fillId="0" borderId="0"/>
    <xf numFmtId="0" fontId="2" fillId="0" borderId="0"/>
    <xf numFmtId="167"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2" applyNumberFormat="0" applyAlignment="0" applyProtection="0">
      <alignment horizontal="left" vertical="center"/>
    </xf>
    <xf numFmtId="0" fontId="41" fillId="0" borderId="22" applyNumberFormat="0" applyAlignment="0" applyProtection="0">
      <alignment horizontal="left" vertical="center"/>
    </xf>
    <xf numFmtId="167" fontId="41" fillId="0" borderId="22" applyNumberFormat="0" applyAlignment="0" applyProtection="0">
      <alignment horizontal="left" vertical="center"/>
    </xf>
    <xf numFmtId="0" fontId="41" fillId="0" borderId="7">
      <alignment horizontal="left" vertical="center"/>
    </xf>
    <xf numFmtId="0" fontId="41" fillId="0" borderId="7">
      <alignment horizontal="left" vertical="center"/>
    </xf>
    <xf numFmtId="167" fontId="41" fillId="0" borderId="7">
      <alignment horizontal="left" vertical="center"/>
    </xf>
    <xf numFmtId="0" fontId="42" fillId="0" borderId="32" applyNumberFormat="0" applyFill="0" applyAlignment="0" applyProtection="0"/>
    <xf numFmtId="168" fontId="42" fillId="0" borderId="32" applyNumberFormat="0" applyFill="0" applyAlignment="0" applyProtection="0"/>
    <xf numFmtId="0"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0" fontId="42" fillId="0" borderId="32" applyNumberFormat="0" applyFill="0" applyAlignment="0" applyProtection="0"/>
    <xf numFmtId="0" fontId="43" fillId="0" borderId="33" applyNumberFormat="0" applyFill="0" applyAlignment="0" applyProtection="0"/>
    <xf numFmtId="168" fontId="43" fillId="0" borderId="33" applyNumberFormat="0" applyFill="0" applyAlignment="0" applyProtection="0"/>
    <xf numFmtId="0"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0" fontId="43" fillId="0" borderId="33" applyNumberFormat="0" applyFill="0" applyAlignment="0" applyProtection="0"/>
    <xf numFmtId="0" fontId="44" fillId="0" borderId="34" applyNumberFormat="0" applyFill="0" applyAlignment="0" applyProtection="0"/>
    <xf numFmtId="168"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37" fontId="45" fillId="0" borderId="0"/>
    <xf numFmtId="167" fontId="46" fillId="0" borderId="0"/>
    <xf numFmtId="0" fontId="46" fillId="0" borderId="0"/>
    <xf numFmtId="167" fontId="46" fillId="0" borderId="0"/>
    <xf numFmtId="167" fontId="41" fillId="0" borderId="0"/>
    <xf numFmtId="0" fontId="41" fillId="0" borderId="0"/>
    <xf numFmtId="167" fontId="41" fillId="0" borderId="0"/>
    <xf numFmtId="167" fontId="47" fillId="0" borderId="0"/>
    <xf numFmtId="0" fontId="47" fillId="0" borderId="0"/>
    <xf numFmtId="167" fontId="47" fillId="0" borderId="0"/>
    <xf numFmtId="167" fontId="48" fillId="0" borderId="0"/>
    <xf numFmtId="0" fontId="48" fillId="0" borderId="0"/>
    <xf numFmtId="167" fontId="48" fillId="0" borderId="0"/>
    <xf numFmtId="167" fontId="49" fillId="0" borderId="0"/>
    <xf numFmtId="0" fontId="49" fillId="0" borderId="0"/>
    <xf numFmtId="167" fontId="49" fillId="0" borderId="0"/>
    <xf numFmtId="167" fontId="50" fillId="0" borderId="0"/>
    <xf numFmtId="0" fontId="50" fillId="0" borderId="0"/>
    <xf numFmtId="167"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7" fontId="2" fillId="0" borderId="0">
      <alignment horizontal="center"/>
    </xf>
    <xf numFmtId="0" fontId="2" fillId="0" borderId="0">
      <alignment horizontal="center"/>
    </xf>
    <xf numFmtId="167" fontId="2" fillId="0" borderId="0">
      <alignment horizontal="center"/>
    </xf>
    <xf numFmtId="167"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7" fontId="51" fillId="0" borderId="0" applyNumberFormat="0" applyFill="0" applyBorder="0" applyAlignment="0" applyProtection="0">
      <alignment vertical="top"/>
      <protection locked="0"/>
    </xf>
    <xf numFmtId="167" fontId="52" fillId="0" borderId="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8"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0" fontId="53" fillId="42" borderId="29" applyNumberFormat="0" applyAlignment="0" applyProtection="0"/>
    <xf numFmtId="3" fontId="2" fillId="71" borderId="2" applyFont="0">
      <alignment horizontal="right" vertical="center"/>
      <protection locked="0"/>
    </xf>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0" fontId="56" fillId="0" borderId="35" applyNumberFormat="0" applyFill="0" applyAlignment="0" applyProtection="0"/>
    <xf numFmtId="0" fontId="57" fillId="0" borderId="2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0" fontId="56" fillId="0" borderId="3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0" fontId="56" fillId="0" borderId="35" applyNumberFormat="0" applyFill="0" applyAlignment="0" applyProtection="0"/>
    <xf numFmtId="167" fontId="2" fillId="0" borderId="0">
      <alignment horizontal="center"/>
    </xf>
    <xf numFmtId="0" fontId="2" fillId="0" borderId="0">
      <alignment horizontal="center"/>
    </xf>
    <xf numFmtId="167" fontId="2" fillId="0" borderId="0">
      <alignment horizontal="center"/>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0" fontId="59" fillId="72" borderId="0" applyNumberFormat="0" applyBorder="0" applyAlignment="0" applyProtection="0"/>
    <xf numFmtId="1" fontId="62" fillId="0" borderId="0" applyProtection="0"/>
    <xf numFmtId="167" fontId="13" fillId="0" borderId="36"/>
    <xf numFmtId="168" fontId="13" fillId="0" borderId="36"/>
    <xf numFmtId="167" fontId="13"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63" fillId="0" borderId="0"/>
    <xf numFmtId="180" fontId="2" fillId="0" borderId="0"/>
    <xf numFmtId="178" fontId="15"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4" fillId="0" borderId="0"/>
    <xf numFmtId="0" fontId="64" fillId="0" borderId="0"/>
    <xf numFmtId="0" fontId="63" fillId="0" borderId="0"/>
    <xf numFmtId="178" fontId="15" fillId="0" borderId="0"/>
    <xf numFmtId="178" fontId="2" fillId="0" borderId="0"/>
    <xf numFmtId="178" fontId="2" fillId="0" borderId="0"/>
    <xf numFmtId="0" fontId="2" fillId="0" borderId="0"/>
    <xf numFmtId="0" fontId="2"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178" fontId="15"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0" fontId="2" fillId="0" borderId="0"/>
    <xf numFmtId="167"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2" fillId="0" borderId="0"/>
    <xf numFmtId="178" fontId="1" fillId="0" borderId="0"/>
    <xf numFmtId="178" fontId="1" fillId="0" borderId="0"/>
    <xf numFmtId="178" fontId="1" fillId="0" borderId="0"/>
    <xf numFmtId="178"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167" fontId="2" fillId="0" borderId="0"/>
    <xf numFmtId="178" fontId="2" fillId="0" borderId="0"/>
    <xf numFmtId="178" fontId="2" fillId="0" borderId="0"/>
    <xf numFmtId="167"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2" fillId="0" borderId="0"/>
    <xf numFmtId="0" fontId="1" fillId="0" borderId="0"/>
    <xf numFmtId="0" fontId="1" fillId="0" borderId="0"/>
    <xf numFmtId="0" fontId="1" fillId="0" borderId="0"/>
    <xf numFmtId="0" fontId="1"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15" fillId="0" borderId="0"/>
    <xf numFmtId="0" fontId="15" fillId="0" borderId="0"/>
    <xf numFmtId="167"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5" fillId="0" borderId="0"/>
    <xf numFmtId="167" fontId="15" fillId="0" borderId="0"/>
    <xf numFmtId="0" fontId="15" fillId="0" borderId="0"/>
    <xf numFmtId="0" fontId="15" fillId="0" borderId="0"/>
    <xf numFmtId="0" fontId="2"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4"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4" fillId="0" borderId="0"/>
    <xf numFmtId="178" fontId="15" fillId="0" borderId="0"/>
    <xf numFmtId="178" fontId="15"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5" fillId="0" borderId="0"/>
    <xf numFmtId="178" fontId="15" fillId="0" borderId="0"/>
    <xf numFmtId="178" fontId="15" fillId="0" borderId="0"/>
    <xf numFmtId="1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5" fillId="0" borderId="0"/>
    <xf numFmtId="178"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2" fillId="0" borderId="0"/>
    <xf numFmtId="0" fontId="15" fillId="0" borderId="0"/>
    <xf numFmtId="0" fontId="2" fillId="0" borderId="0"/>
    <xf numFmtId="0" fontId="14" fillId="0" borderId="0"/>
    <xf numFmtId="167" fontId="12" fillId="0" borderId="0"/>
    <xf numFmtId="0" fontId="2" fillId="0" borderId="0"/>
    <xf numFmtId="0" fontId="1" fillId="0" borderId="0"/>
    <xf numFmtId="0" fontId="1"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8" fontId="2" fillId="0" borderId="0"/>
    <xf numFmtId="0" fontId="15" fillId="0" borderId="0"/>
    <xf numFmtId="0" fontId="15" fillId="0" borderId="0"/>
    <xf numFmtId="167" fontId="12" fillId="0" borderId="0"/>
    <xf numFmtId="0" fontId="52" fillId="0" borderId="0"/>
    <xf numFmtId="0" fontId="2" fillId="0" borderId="0"/>
    <xf numFmtId="167" fontId="12" fillId="0" borderId="0"/>
    <xf numFmtId="0" fontId="1"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7" fontId="12" fillId="0" borderId="0"/>
    <xf numFmtId="167" fontId="12" fillId="0" borderId="0"/>
    <xf numFmtId="0" fontId="1" fillId="0" borderId="0"/>
    <xf numFmtId="178" fontId="15" fillId="0" borderId="0"/>
    <xf numFmtId="178" fontId="15" fillId="0" borderId="0"/>
    <xf numFmtId="178" fontId="2" fillId="0" borderId="0"/>
    <xf numFmtId="0" fontId="2" fillId="0" borderId="0"/>
    <xf numFmtId="178" fontId="2" fillId="0" borderId="0"/>
    <xf numFmtId="0" fontId="2" fillId="0" borderId="0"/>
    <xf numFmtId="178"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7" fontId="12" fillId="0" borderId="0"/>
    <xf numFmtId="167" fontId="12" fillId="0" borderId="0"/>
    <xf numFmtId="0" fontId="1" fillId="0" borderId="0"/>
    <xf numFmtId="178" fontId="15" fillId="0" borderId="0"/>
    <xf numFmtId="178"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178"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8" fontId="15"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78" fontId="2"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8" fontId="13" fillId="0" borderId="0"/>
    <xf numFmtId="0" fontId="5"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8" fontId="5" fillId="0" borderId="0"/>
    <xf numFmtId="0" fontId="13" fillId="0" borderId="0"/>
    <xf numFmtId="178"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13" fillId="0" borderId="0"/>
    <xf numFmtId="178" fontId="5"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7" fontId="13" fillId="0" borderId="0"/>
    <xf numFmtId="0" fontId="63"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7" fontId="5" fillId="0" borderId="0"/>
    <xf numFmtId="0" fontId="63" fillId="0" borderId="0"/>
    <xf numFmtId="167"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8"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8"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178" fontId="13"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178" fontId="13" fillId="0" borderId="0"/>
    <xf numFmtId="178" fontId="13"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67"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31" fillId="0" borderId="0"/>
    <xf numFmtId="0" fontId="2" fillId="0" borderId="0"/>
    <xf numFmtId="0" fontId="63" fillId="0" borderId="0"/>
    <xf numFmtId="167" fontId="3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0" fontId="2"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8"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8" fontId="2" fillId="0" borderId="0"/>
    <xf numFmtId="0" fontId="2" fillId="0" borderId="0"/>
    <xf numFmtId="0" fontId="2" fillId="0" borderId="0"/>
    <xf numFmtId="178" fontId="2" fillId="0" borderId="0"/>
    <xf numFmtId="0" fontId="2" fillId="0" borderId="0"/>
    <xf numFmtId="178" fontId="2" fillId="0" borderId="0"/>
    <xf numFmtId="178" fontId="2" fillId="0" borderId="0"/>
    <xf numFmtId="178" fontId="2" fillId="0" borderId="0"/>
    <xf numFmtId="178" fontId="2" fillId="0" borderId="0"/>
    <xf numFmtId="17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8"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7"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67" fillId="0" borderId="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67"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167" fontId="2" fillId="0" borderId="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68"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8"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167" fontId="2" fillId="0" borderId="0"/>
    <xf numFmtId="167"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2" fontId="2" fillId="0" borderId="0" applyFont="0" applyFill="0" applyBorder="0" applyAlignment="0" applyProtection="0"/>
    <xf numFmtId="183" fontId="2" fillId="0" borderId="0" applyFont="0" applyFill="0" applyBorder="0" applyAlignment="0" applyProtection="0"/>
    <xf numFmtId="184" fontId="68" fillId="0" borderId="0">
      <alignment horizontal="left"/>
    </xf>
    <xf numFmtId="0" fontId="2" fillId="0" borderId="0"/>
    <xf numFmtId="0" fontId="2" fillId="0" borderId="0"/>
    <xf numFmtId="167" fontId="2" fillId="0" borderId="0"/>
    <xf numFmtId="3" fontId="2" fillId="74" borderId="2" applyFont="0">
      <alignment horizontal="right" vertical="center"/>
      <protection locked="0"/>
    </xf>
    <xf numFmtId="167" fontId="69" fillId="0" borderId="0"/>
    <xf numFmtId="0" fontId="69" fillId="0" borderId="0"/>
    <xf numFmtId="167" fontId="69" fillId="0" borderId="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8"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12" fillId="0" borderId="0"/>
    <xf numFmtId="174" fontId="24" fillId="0" borderId="0" applyFont="0" applyFill="0" applyBorder="0" applyAlignment="0" applyProtection="0"/>
    <xf numFmtId="185"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167" fontId="2" fillId="0" borderId="0"/>
    <xf numFmtId="0" fontId="2" fillId="0" borderId="0"/>
    <xf numFmtId="167" fontId="2" fillId="0" borderId="0"/>
    <xf numFmtId="186"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7" fontId="2" fillId="69" borderId="2" applyFont="0">
      <alignment horizontal="right" vertical="center"/>
    </xf>
    <xf numFmtId="0" fontId="75" fillId="0" borderId="0"/>
    <xf numFmtId="0" fontId="12" fillId="0" borderId="0"/>
    <xf numFmtId="0" fontId="76" fillId="0" borderId="0"/>
    <xf numFmtId="0" fontId="76" fillId="0" borderId="0"/>
    <xf numFmtId="167" fontId="12" fillId="0" borderId="0"/>
    <xf numFmtId="167"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8" fontId="24" fillId="0" borderId="0" applyFill="0" applyBorder="0" applyAlignment="0"/>
    <xf numFmtId="189" fontId="24" fillId="0" borderId="0" applyFill="0" applyBorder="0" applyAlignment="0"/>
    <xf numFmtId="0" fontId="79" fillId="0" borderId="0">
      <alignment horizontal="center" vertical="top"/>
    </xf>
    <xf numFmtId="0"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0" fontId="80" fillId="0" borderId="0" applyNumberFormat="0" applyFill="0" applyBorder="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8"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12" fillId="0" borderId="40"/>
    <xf numFmtId="184" fontId="68" fillId="0" borderId="0">
      <alignment horizontal="left"/>
    </xf>
    <xf numFmtId="0" fontId="2" fillId="0" borderId="0"/>
    <xf numFmtId="0" fontId="2" fillId="0" borderId="0"/>
    <xf numFmtId="167" fontId="2" fillId="0" borderId="0"/>
    <xf numFmtId="167" fontId="2" fillId="0" borderId="0">
      <alignment horizontal="center" textRotation="90"/>
    </xf>
    <xf numFmtId="0" fontId="2" fillId="0" borderId="0">
      <alignment horizontal="center" textRotation="90"/>
    </xf>
    <xf numFmtId="167" fontId="2" fillId="0" borderId="0">
      <alignment horizontal="center" textRotation="90"/>
    </xf>
    <xf numFmtId="190" fontId="13" fillId="0" borderId="0" applyFont="0" applyFill="0" applyBorder="0" applyAlignment="0" applyProtection="0"/>
    <xf numFmtId="191"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41">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4" xfId="0" applyFont="1" applyBorder="1"/>
    <xf numFmtId="0" fontId="9" fillId="0" borderId="17" xfId="0" applyFont="1" applyBorder="1" applyAlignment="1">
      <alignment vertical="center" wrapText="1"/>
    </xf>
    <xf numFmtId="0" fontId="3" fillId="0" borderId="45" xfId="0" applyFont="1" applyBorder="1"/>
    <xf numFmtId="0" fontId="3" fillId="0" borderId="17" xfId="0" applyFont="1" applyBorder="1"/>
    <xf numFmtId="0" fontId="3" fillId="0" borderId="47" xfId="0" applyFont="1" applyBorder="1"/>
    <xf numFmtId="0" fontId="3" fillId="0" borderId="12" xfId="0" applyFont="1" applyBorder="1"/>
    <xf numFmtId="0" fontId="3" fillId="0" borderId="16" xfId="0" applyFont="1" applyBorder="1"/>
    <xf numFmtId="0" fontId="3" fillId="0" borderId="45"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5" xfId="0" applyFont="1" applyBorder="1" applyAlignment="1">
      <alignment horizontal="center" wrapText="1"/>
    </xf>
    <xf numFmtId="0" fontId="3" fillId="0" borderId="45" xfId="0" applyFont="1" applyBorder="1" applyAlignment="1">
      <alignment horizontal="center" vertical="center" wrapText="1"/>
    </xf>
    <xf numFmtId="0" fontId="6" fillId="0" borderId="14" xfId="8" applyFont="1" applyFill="1" applyBorder="1" applyProtection="1"/>
    <xf numFmtId="0" fontId="6" fillId="0" borderId="14" xfId="8" applyFont="1" applyFill="1" applyBorder="1" applyAlignment="1" applyProtection="1"/>
    <xf numFmtId="0" fontId="6" fillId="0" borderId="16" xfId="8" applyFont="1" applyFill="1" applyBorder="1" applyAlignment="1" applyProtection="1"/>
    <xf numFmtId="0" fontId="3" fillId="0" borderId="17" xfId="0" applyFont="1" applyBorder="1" applyAlignment="1">
      <alignment horizontal="center"/>
    </xf>
    <xf numFmtId="0" fontId="3" fillId="0" borderId="18"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6" xfId="0" applyFont="1" applyBorder="1" applyAlignment="1">
      <alignment horizontal="right" vertical="center" wrapText="1"/>
    </xf>
    <xf numFmtId="0" fontId="10" fillId="0" borderId="44"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7"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6"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2" xfId="0" applyFont="1" applyBorder="1"/>
    <xf numFmtId="0" fontId="3" fillId="0" borderId="0" xfId="0" applyFont="1" applyFill="1"/>
    <xf numFmtId="0" fontId="96" fillId="0" borderId="51" xfId="20955" applyFont="1" applyFill="1" applyBorder="1" applyAlignment="1" applyProtection="1"/>
    <xf numFmtId="0" fontId="96"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5" xfId="0" applyFont="1" applyFill="1" applyBorder="1" applyAlignment="1">
      <alignment horizontal="center"/>
    </xf>
    <xf numFmtId="192" fontId="4" fillId="35" borderId="17" xfId="0" applyNumberFormat="1" applyFont="1" applyFill="1" applyBorder="1" applyAlignment="1">
      <alignment horizontal="center" vertical="center"/>
    </xf>
    <xf numFmtId="0" fontId="3" fillId="0" borderId="14" xfId="0" applyFont="1" applyBorder="1" applyProtection="1">
      <protection locked="0"/>
    </xf>
    <xf numFmtId="192" fontId="3" fillId="0" borderId="2" xfId="0" applyNumberFormat="1" applyFont="1" applyBorder="1" applyAlignment="1" applyProtection="1">
      <alignment horizontal="center" vertical="center"/>
      <protection locked="0"/>
    </xf>
    <xf numFmtId="192"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2" fontId="4" fillId="0" borderId="4" xfId="0" applyNumberFormat="1" applyFont="1" applyBorder="1" applyAlignment="1" applyProtection="1">
      <alignment horizontal="center" vertical="center" wrapText="1"/>
      <protection locked="0"/>
    </xf>
    <xf numFmtId="192" fontId="3" fillId="0" borderId="4" xfId="0" applyNumberFormat="1" applyFont="1" applyBorder="1" applyProtection="1">
      <protection locked="0"/>
    </xf>
    <xf numFmtId="192" fontId="3" fillId="0" borderId="15" xfId="0" applyNumberFormat="1" applyFont="1" applyBorder="1" applyProtection="1">
      <protection locked="0"/>
    </xf>
    <xf numFmtId="192" fontId="3" fillId="0" borderId="17" xfId="0" applyNumberFormat="1" applyFont="1" applyBorder="1" applyProtection="1">
      <protection locked="0"/>
    </xf>
    <xf numFmtId="192" fontId="3" fillId="0" borderId="18" xfId="0" applyNumberFormat="1" applyFont="1" applyBorder="1" applyProtection="1">
      <protection locked="0"/>
    </xf>
    <xf numFmtId="192" fontId="3" fillId="35" borderId="17" xfId="0" applyNumberFormat="1" applyFont="1" applyFill="1" applyBorder="1"/>
    <xf numFmtId="192" fontId="3" fillId="35" borderId="18" xfId="0" applyNumberFormat="1" applyFont="1" applyFill="1" applyBorder="1"/>
    <xf numFmtId="192" fontId="10" fillId="35" borderId="2" xfId="0" applyNumberFormat="1" applyFont="1" applyFill="1" applyBorder="1" applyAlignment="1">
      <alignment vertical="center" wrapText="1"/>
    </xf>
    <xf numFmtId="192" fontId="10" fillId="35" borderId="15" xfId="0" applyNumberFormat="1" applyFont="1" applyFill="1" applyBorder="1" applyAlignment="1">
      <alignment vertical="center" wrapText="1"/>
    </xf>
    <xf numFmtId="192" fontId="10" fillId="35" borderId="2" xfId="0" applyNumberFormat="1" applyFont="1" applyFill="1" applyBorder="1" applyAlignment="1">
      <alignment horizontal="right" vertical="center" wrapText="1"/>
    </xf>
    <xf numFmtId="192" fontId="10" fillId="35" borderId="15" xfId="0" applyNumberFormat="1" applyFont="1" applyFill="1" applyBorder="1" applyAlignment="1">
      <alignment horizontal="right" vertical="center" wrapText="1"/>
    </xf>
    <xf numFmtId="192" fontId="10" fillId="35" borderId="17" xfId="0" applyNumberFormat="1" applyFont="1" applyFill="1" applyBorder="1" applyAlignment="1">
      <alignment horizontal="right" vertical="center" wrapText="1"/>
    </xf>
    <xf numFmtId="192" fontId="10" fillId="35" borderId="18" xfId="0" applyNumberFormat="1" applyFont="1" applyFill="1" applyBorder="1" applyAlignment="1">
      <alignment horizontal="right" vertical="center" wrapText="1"/>
    </xf>
    <xf numFmtId="192" fontId="10" fillId="0" borderId="2" xfId="0" applyNumberFormat="1" applyFont="1" applyBorder="1" applyAlignment="1" applyProtection="1">
      <alignment vertical="center" wrapText="1"/>
      <protection locked="0"/>
    </xf>
    <xf numFmtId="192" fontId="10" fillId="0" borderId="15" xfId="0" applyNumberFormat="1" applyFont="1" applyBorder="1" applyAlignment="1" applyProtection="1">
      <alignment vertical="center" wrapText="1"/>
      <protection locked="0"/>
    </xf>
    <xf numFmtId="192" fontId="3" fillId="35" borderId="2" xfId="0" applyNumberFormat="1" applyFont="1" applyFill="1" applyBorder="1"/>
    <xf numFmtId="192" fontId="3" fillId="0" borderId="1" xfId="0" applyNumberFormat="1" applyFont="1" applyBorder="1" applyProtection="1">
      <protection locked="0"/>
    </xf>
    <xf numFmtId="192" fontId="3" fillId="0" borderId="50" xfId="0" applyNumberFormat="1" applyFont="1" applyBorder="1" applyProtection="1">
      <protection locked="0"/>
    </xf>
    <xf numFmtId="192" fontId="10" fillId="35" borderId="8" xfId="0" applyNumberFormat="1" applyFont="1" applyFill="1" applyBorder="1" applyAlignment="1">
      <alignment horizontal="right" vertical="center" wrapText="1"/>
    </xf>
    <xf numFmtId="192" fontId="10" fillId="35" borderId="17" xfId="0" applyNumberFormat="1" applyFont="1" applyFill="1" applyBorder="1" applyAlignment="1">
      <alignment vertical="center" wrapText="1"/>
    </xf>
    <xf numFmtId="192" fontId="10" fillId="35" borderId="18" xfId="0" applyNumberFormat="1" applyFont="1" applyFill="1" applyBorder="1" applyAlignment="1">
      <alignment vertical="center" wrapText="1"/>
    </xf>
    <xf numFmtId="192" fontId="3" fillId="35" borderId="2" xfId="0" applyNumberFormat="1" applyFont="1" applyFill="1" applyBorder="1" applyAlignment="1">
      <alignment horizontal="center" vertical="center"/>
    </xf>
    <xf numFmtId="192" fontId="3" fillId="35" borderId="2" xfId="0" applyNumberFormat="1" applyFont="1" applyFill="1" applyBorder="1" applyAlignment="1">
      <alignment horizontal="center" vertical="center" wrapText="1"/>
    </xf>
    <xf numFmtId="192" fontId="3" fillId="35" borderId="15" xfId="0" applyNumberFormat="1" applyFont="1" applyFill="1" applyBorder="1" applyAlignment="1">
      <alignment horizontal="center" vertical="center"/>
    </xf>
    <xf numFmtId="192"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2" fontId="3" fillId="0" borderId="0" xfId="0" applyNumberFormat="1" applyFont="1"/>
    <xf numFmtId="168" fontId="13" fillId="36" borderId="0" xfId="15" applyBorder="1"/>
    <xf numFmtId="168" fontId="13" fillId="36" borderId="46" xfId="15" applyBorder="1"/>
    <xf numFmtId="0" fontId="3" fillId="0" borderId="17" xfId="0" applyFont="1" applyBorder="1" applyAlignment="1">
      <alignment horizontal="right" wrapText="1"/>
    </xf>
    <xf numFmtId="192" fontId="3" fillId="35" borderId="17" xfId="0" applyNumberFormat="1" applyFont="1" applyFill="1" applyBorder="1" applyAlignment="1">
      <alignment horizontal="center" vertical="center"/>
    </xf>
    <xf numFmtId="192" fontId="3" fillId="35" borderId="18" xfId="0" applyNumberFormat="1" applyFont="1" applyFill="1" applyBorder="1" applyAlignment="1">
      <alignment horizontal="center" vertical="center"/>
    </xf>
    <xf numFmtId="0" fontId="98" fillId="0" borderId="0" xfId="0" applyFont="1" applyFill="1" applyBorder="1" applyAlignment="1"/>
    <xf numFmtId="49" fontId="98" fillId="0" borderId="2" xfId="0" applyNumberFormat="1" applyFont="1" applyFill="1" applyBorder="1" applyAlignment="1">
      <alignment horizontal="right" vertical="center"/>
    </xf>
    <xf numFmtId="49" fontId="98" fillId="0" borderId="0" xfId="0" applyNumberFormat="1" applyFont="1" applyFill="1" applyBorder="1" applyAlignment="1">
      <alignment horizontal="right" vertical="center"/>
    </xf>
    <xf numFmtId="0" fontId="98" fillId="0" borderId="0" xfId="0" applyFont="1" applyFill="1" applyBorder="1" applyAlignment="1">
      <alignment vertical="center" wrapText="1"/>
    </xf>
    <xf numFmtId="0" fontId="98" fillId="0" borderId="0" xfId="0" applyFont="1" applyFill="1" applyBorder="1" applyAlignment="1">
      <alignment horizontal="left" vertical="center" wrapText="1"/>
    </xf>
    <xf numFmtId="0" fontId="3" fillId="0" borderId="2" xfId="0" applyFont="1" applyBorder="1" applyAlignment="1">
      <alignment horizontal="center" vertical="center"/>
    </xf>
    <xf numFmtId="0" fontId="6" fillId="0" borderId="49" xfId="8" applyFont="1" applyFill="1" applyBorder="1" applyProtection="1"/>
    <xf numFmtId="0" fontId="3" fillId="0" borderId="1" xfId="0" applyFont="1" applyBorder="1"/>
    <xf numFmtId="0" fontId="3" fillId="0" borderId="50" xfId="0" applyFont="1" applyBorder="1" applyAlignment="1"/>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17" xfId="0" applyFont="1" applyBorder="1" applyAlignment="1">
      <alignment horizontal="left"/>
    </xf>
    <xf numFmtId="164" fontId="4" fillId="0" borderId="17" xfId="20956" applyNumberFormat="1" applyFont="1" applyFill="1" applyBorder="1" applyAlignment="1">
      <alignment horizontal="left"/>
    </xf>
    <xf numFmtId="192" fontId="10" fillId="0" borderId="2" xfId="0" applyNumberFormat="1" applyFont="1" applyBorder="1" applyAlignment="1" applyProtection="1">
      <alignment horizontal="right" vertical="center" wrapText="1"/>
      <protection locked="0"/>
    </xf>
    <xf numFmtId="192" fontId="10" fillId="0" borderId="15" xfId="0" applyNumberFormat="1" applyFont="1" applyBorder="1" applyAlignment="1" applyProtection="1">
      <alignment horizontal="right" vertical="center" wrapText="1"/>
      <protection locked="0"/>
    </xf>
    <xf numFmtId="192" fontId="9" fillId="0" borderId="8" xfId="0" applyNumberFormat="1" applyFont="1" applyBorder="1" applyAlignment="1" applyProtection="1">
      <alignment horizontal="right" vertical="center" wrapText="1"/>
      <protection locked="0"/>
    </xf>
    <xf numFmtId="192" fontId="9" fillId="0" borderId="2" xfId="0" applyNumberFormat="1" applyFont="1" applyBorder="1" applyAlignment="1" applyProtection="1">
      <alignment horizontal="right" vertical="center" wrapText="1"/>
      <protection locked="0"/>
    </xf>
    <xf numFmtId="192" fontId="9" fillId="0" borderId="15" xfId="0" applyNumberFormat="1" applyFont="1" applyBorder="1" applyAlignment="1" applyProtection="1">
      <alignment horizontal="right" vertical="center" wrapText="1"/>
      <protection locked="0"/>
    </xf>
    <xf numFmtId="0" fontId="3" fillId="0" borderId="49" xfId="0" applyFont="1" applyBorder="1"/>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9" xfId="0" applyFont="1" applyFill="1" applyBorder="1" applyAlignment="1">
      <alignment horizontal="center"/>
    </xf>
    <xf numFmtId="0" fontId="3" fillId="0" borderId="52" xfId="0" applyFont="1" applyFill="1" applyBorder="1" applyAlignment="1">
      <alignment horizontal="center"/>
    </xf>
    <xf numFmtId="0" fontId="3" fillId="0" borderId="42" xfId="0" applyFont="1" applyFill="1" applyBorder="1" applyAlignment="1">
      <alignment horizontal="center"/>
    </xf>
    <xf numFmtId="0" fontId="3" fillId="0" borderId="14" xfId="0" applyFont="1" applyBorder="1" applyAlignment="1">
      <alignment horizont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2" xfId="8" applyFont="1" applyFill="1" applyBorder="1" applyAlignment="1" applyProtection="1">
      <alignment horizontal="center"/>
    </xf>
    <xf numFmtId="0" fontId="99" fillId="0" borderId="1" xfId="0" applyFont="1" applyBorder="1" applyAlignment="1">
      <alignment horizontal="center" vertical="center"/>
    </xf>
    <xf numFmtId="0" fontId="99" fillId="0" borderId="4" xfId="0" applyFont="1" applyBorder="1" applyAlignment="1">
      <alignment horizontal="center" vertical="center"/>
    </xf>
    <xf numFmtId="0" fontId="100" fillId="0" borderId="59" xfId="0" applyFont="1" applyBorder="1" applyAlignment="1">
      <alignment horizontal="left" vertical="center" wrapText="1"/>
    </xf>
    <xf numFmtId="0" fontId="100" fillId="0" borderId="58" xfId="0" applyFont="1" applyBorder="1" applyAlignment="1">
      <alignment horizontal="left" vertical="center" wrapText="1"/>
    </xf>
    <xf numFmtId="0" fontId="100" fillId="0" borderId="60" xfId="0" applyFont="1" applyBorder="1" applyAlignment="1">
      <alignment horizontal="left" vertical="center" wrapText="1"/>
    </xf>
    <xf numFmtId="0" fontId="100" fillId="0" borderId="61" xfId="0" applyFont="1" applyBorder="1" applyAlignment="1">
      <alignment horizontal="left" vertical="center" wrapText="1"/>
    </xf>
    <xf numFmtId="192" fontId="3" fillId="3" borderId="9" xfId="0" applyNumberFormat="1" applyFont="1" applyFill="1" applyBorder="1" applyAlignment="1">
      <alignment horizontal="center"/>
    </xf>
    <xf numFmtId="192" fontId="3" fillId="3" borderId="21" xfId="0" applyNumberFormat="1" applyFont="1" applyFill="1" applyBorder="1" applyAlignment="1">
      <alignment horizontal="center"/>
    </xf>
    <xf numFmtId="192" fontId="3" fillId="3" borderId="43" xfId="0" applyNumberFormat="1" applyFont="1" applyFill="1" applyBorder="1" applyAlignment="1">
      <alignment horizontal="center"/>
    </xf>
    <xf numFmtId="192" fontId="3" fillId="3" borderId="46" xfId="0" applyNumberFormat="1" applyFont="1" applyFill="1" applyBorder="1" applyAlignment="1">
      <alignment horizontal="center"/>
    </xf>
    <xf numFmtId="192" fontId="3" fillId="3" borderId="41" xfId="0" applyNumberFormat="1" applyFont="1" applyFill="1" applyBorder="1" applyAlignment="1">
      <alignment horizontal="center"/>
    </xf>
    <xf numFmtId="192" fontId="3" fillId="3" borderId="48"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8" fillId="0" borderId="6" xfId="0" applyFont="1" applyFill="1" applyBorder="1" applyAlignment="1">
      <alignment horizontal="left" vertical="center" wrapText="1"/>
    </xf>
    <xf numFmtId="0" fontId="98" fillId="0" borderId="8" xfId="0" applyFont="1" applyFill="1" applyBorder="1" applyAlignment="1">
      <alignment horizontal="left" vertical="center" wrapText="1"/>
    </xf>
    <xf numFmtId="0" fontId="97" fillId="75" borderId="2" xfId="0" applyFont="1" applyFill="1" applyBorder="1" applyAlignment="1">
      <alignment horizontal="center" vertical="center" wrapText="1"/>
    </xf>
    <xf numFmtId="0" fontId="99" fillId="0" borderId="6" xfId="0" applyFont="1" applyBorder="1" applyAlignment="1">
      <alignment horizontal="left"/>
    </xf>
    <xf numFmtId="0" fontId="99" fillId="0" borderId="8" xfId="0" applyFont="1" applyBorder="1" applyAlignment="1">
      <alignment horizontal="left"/>
    </xf>
    <xf numFmtId="0" fontId="98" fillId="0" borderId="6" xfId="0" applyFont="1" applyFill="1" applyBorder="1" applyAlignment="1">
      <alignment horizontal="left" vertical="center" wrapText="1" indent="1"/>
    </xf>
    <xf numFmtId="0" fontId="98" fillId="0" borderId="8" xfId="0" applyFont="1" applyFill="1" applyBorder="1" applyAlignment="1">
      <alignment horizontal="left" vertical="center" wrapText="1" indent="1"/>
    </xf>
    <xf numFmtId="0" fontId="97" fillId="75" borderId="56" xfId="0" applyFont="1" applyFill="1" applyBorder="1" applyAlignment="1">
      <alignment horizontal="center" vertical="center" wrapText="1"/>
    </xf>
    <xf numFmtId="0" fontId="97" fillId="75" borderId="0" xfId="0" applyFont="1" applyFill="1" applyBorder="1" applyAlignment="1">
      <alignment horizontal="center" vertical="center" wrapText="1"/>
    </xf>
    <xf numFmtId="0" fontId="97" fillId="75" borderId="57" xfId="0" applyFont="1" applyFill="1" applyBorder="1" applyAlignment="1">
      <alignment horizontal="center" vertical="center" wrapText="1"/>
    </xf>
    <xf numFmtId="0" fontId="97" fillId="0" borderId="53" xfId="0" applyFont="1" applyFill="1" applyBorder="1" applyAlignment="1">
      <alignment horizontal="center" vertical="center"/>
    </xf>
    <xf numFmtId="0" fontId="97" fillId="0" borderId="54" xfId="0" applyFont="1" applyFill="1" applyBorder="1" applyAlignment="1">
      <alignment horizontal="center" vertical="center"/>
    </xf>
    <xf numFmtId="0" fontId="97" fillId="0" borderId="55" xfId="0" applyFont="1" applyFill="1" applyBorder="1" applyAlignment="1">
      <alignment horizontal="center" vertical="center"/>
    </xf>
    <xf numFmtId="0" fontId="98" fillId="0" borderId="2" xfId="0" applyFont="1" applyFill="1" applyBorder="1" applyAlignment="1">
      <alignment horizontal="left" vertical="center" wrapText="1"/>
    </xf>
    <xf numFmtId="0" fontId="3" fillId="0" borderId="0" xfId="0" applyFont="1" applyFill="1" applyAlignment="1">
      <alignment horizontal="right" vertical="center"/>
    </xf>
    <xf numFmtId="14" fontId="6" fillId="0" borderId="0" xfId="8" applyNumberFormat="1" applyFont="1" applyFill="1" applyBorder="1" applyAlignment="1" applyProtection="1">
      <alignment horizontal="right" vertical="center"/>
    </xf>
    <xf numFmtId="192" fontId="3" fillId="0" borderId="2" xfId="0" applyNumberFormat="1" applyFont="1" applyBorder="1" applyAlignment="1" applyProtection="1">
      <alignment horizontal="right" vertical="center"/>
      <protection locked="0"/>
    </xf>
    <xf numFmtId="192" fontId="3" fillId="0" borderId="1" xfId="0" applyNumberFormat="1" applyFont="1" applyBorder="1" applyAlignment="1" applyProtection="1">
      <alignment horizontal="right" vertical="center"/>
      <protection locked="0"/>
    </xf>
    <xf numFmtId="192" fontId="4" fillId="35" borderId="17" xfId="0" applyNumberFormat="1" applyFont="1" applyFill="1" applyBorder="1" applyAlignment="1">
      <alignment horizontal="right" vertical="center"/>
    </xf>
    <xf numFmtId="192" fontId="3" fillId="0" borderId="2" xfId="0" applyNumberFormat="1" applyFont="1" applyBorder="1" applyAlignment="1" applyProtection="1">
      <alignment vertical="center" wrapText="1"/>
      <protection locked="0"/>
    </xf>
    <xf numFmtId="192" fontId="3" fillId="0" borderId="2" xfId="0" applyNumberFormat="1" applyFont="1" applyBorder="1" applyAlignment="1" applyProtection="1">
      <protection locked="0"/>
    </xf>
    <xf numFmtId="192" fontId="4" fillId="35" borderId="17" xfId="0" applyNumberFormat="1" applyFont="1" applyFill="1" applyBorder="1" applyAlignment="1">
      <alignment vertical="center"/>
    </xf>
    <xf numFmtId="192" fontId="3" fillId="0" borderId="4" xfId="0" applyNumberFormat="1" applyFont="1" applyBorder="1" applyAlignment="1" applyProtection="1">
      <alignment horizontal="right" vertical="center" wrapText="1"/>
      <protection locked="0"/>
    </xf>
    <xf numFmtId="192" fontId="3" fillId="0" borderId="4" xfId="0" applyNumberFormat="1" applyFont="1" applyBorder="1" applyAlignment="1" applyProtection="1">
      <alignment horizontal="right" vertical="center"/>
      <protection locked="0"/>
    </xf>
    <xf numFmtId="14" fontId="3" fillId="0" borderId="0" xfId="0" applyNumberFormat="1" applyFont="1" applyAlignment="1">
      <alignment horizontal="right"/>
    </xf>
  </cellXfs>
  <cellStyles count="20957">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tabSelected="1" workbookViewId="0">
      <selection activeCell="B14" sqref="B14"/>
    </sheetView>
  </sheetViews>
  <sheetFormatPr defaultRowHeight="15"/>
  <cols>
    <col min="1" max="1" width="9.7109375" style="114" bestFit="1" customWidth="1"/>
    <col min="2" max="2" width="128.7109375" style="90" bestFit="1" customWidth="1"/>
    <col min="3" max="3" width="39.42578125" customWidth="1"/>
  </cols>
  <sheetData>
    <row r="1" spans="1:3" s="1" customFormat="1">
      <c r="A1" s="112" t="s">
        <v>109</v>
      </c>
      <c r="B1" s="91" t="s">
        <v>85</v>
      </c>
      <c r="C1" s="88"/>
    </row>
    <row r="2" spans="1:3" s="92" customFormat="1">
      <c r="A2" s="113">
        <v>20</v>
      </c>
      <c r="B2" s="89" t="s">
        <v>87</v>
      </c>
    </row>
    <row r="3" spans="1:3" s="92" customFormat="1">
      <c r="A3" s="113">
        <v>21</v>
      </c>
      <c r="B3" s="89" t="s">
        <v>56</v>
      </c>
    </row>
    <row r="4" spans="1:3" s="92" customFormat="1">
      <c r="A4" s="113">
        <v>22</v>
      </c>
      <c r="B4" s="94" t="s">
        <v>97</v>
      </c>
    </row>
    <row r="5" spans="1:3" s="92" customFormat="1">
      <c r="A5" s="113">
        <v>23</v>
      </c>
      <c r="B5" s="94" t="s">
        <v>80</v>
      </c>
    </row>
    <row r="6" spans="1:3" s="92" customFormat="1">
      <c r="A6" s="113">
        <v>24</v>
      </c>
      <c r="B6" s="89" t="s">
        <v>95</v>
      </c>
    </row>
    <row r="7" spans="1:3" s="92" customFormat="1">
      <c r="A7" s="113">
        <v>25</v>
      </c>
      <c r="B7" s="93" t="s">
        <v>81</v>
      </c>
    </row>
    <row r="8" spans="1:3" s="92" customFormat="1">
      <c r="A8" s="113">
        <v>26</v>
      </c>
      <c r="B8" s="93" t="s">
        <v>83</v>
      </c>
    </row>
    <row r="9" spans="1:3" s="92" customFormat="1">
      <c r="A9" s="113">
        <v>27</v>
      </c>
      <c r="B9" s="93" t="s">
        <v>82</v>
      </c>
    </row>
    <row r="10" spans="1:3" s="1" customFormat="1">
      <c r="A10" s="115"/>
      <c r="B10" s="90"/>
      <c r="C10" s="88"/>
    </row>
    <row r="11" spans="1:3" s="1" customFormat="1" ht="45">
      <c r="A11" s="115"/>
      <c r="B11" s="100" t="s">
        <v>123</v>
      </c>
      <c r="C11" s="88"/>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C33"/>
  <sheetViews>
    <sheetView workbookViewId="0">
      <selection activeCell="B7" sqref="B7:C7"/>
    </sheetView>
  </sheetViews>
  <sheetFormatPr defaultColWidth="43.5703125" defaultRowHeight="11.25"/>
  <cols>
    <col min="1" max="1" width="5.28515625" style="163" customWidth="1"/>
    <col min="2" max="2" width="73.85546875" style="164" customWidth="1"/>
    <col min="3" max="3" width="131.42578125" style="165" customWidth="1"/>
    <col min="4" max="5" width="10.28515625" style="161" customWidth="1"/>
    <col min="6" max="16384" width="43.5703125" style="161"/>
  </cols>
  <sheetData>
    <row r="1" spans="1:3" ht="12.75" thickTop="1" thickBot="1">
      <c r="A1" s="226" t="s">
        <v>125</v>
      </c>
      <c r="B1" s="227"/>
      <c r="C1" s="228"/>
    </row>
    <row r="2" spans="1:3" ht="26.25" customHeight="1">
      <c r="A2" s="162"/>
      <c r="B2" s="229" t="s">
        <v>126</v>
      </c>
      <c r="C2" s="229"/>
    </row>
    <row r="3" spans="1:3">
      <c r="A3" s="223" t="s">
        <v>127</v>
      </c>
      <c r="B3" s="224"/>
      <c r="C3" s="225"/>
    </row>
    <row r="4" spans="1:3">
      <c r="A4" s="162"/>
      <c r="B4" s="216" t="s">
        <v>128</v>
      </c>
      <c r="C4" s="217" t="s">
        <v>128</v>
      </c>
    </row>
    <row r="5" spans="1:3">
      <c r="A5" s="162"/>
      <c r="B5" s="216" t="s">
        <v>129</v>
      </c>
      <c r="C5" s="217" t="s">
        <v>129</v>
      </c>
    </row>
    <row r="6" spans="1:3">
      <c r="A6" s="162"/>
      <c r="B6" s="216" t="s">
        <v>130</v>
      </c>
      <c r="C6" s="217" t="s">
        <v>130</v>
      </c>
    </row>
    <row r="7" spans="1:3">
      <c r="A7" s="162"/>
      <c r="B7" s="216" t="s">
        <v>158</v>
      </c>
      <c r="C7" s="217" t="s">
        <v>131</v>
      </c>
    </row>
    <row r="8" spans="1:3">
      <c r="A8" s="223" t="s">
        <v>132</v>
      </c>
      <c r="B8" s="224"/>
      <c r="C8" s="225"/>
    </row>
    <row r="9" spans="1:3">
      <c r="A9" s="162"/>
      <c r="B9" s="216" t="s">
        <v>133</v>
      </c>
      <c r="C9" s="217" t="s">
        <v>133</v>
      </c>
    </row>
    <row r="10" spans="1:3">
      <c r="A10" s="162"/>
      <c r="B10" s="216" t="s">
        <v>134</v>
      </c>
      <c r="C10" s="217" t="s">
        <v>134</v>
      </c>
    </row>
    <row r="11" spans="1:3">
      <c r="A11" s="162"/>
      <c r="B11" s="216" t="s">
        <v>135</v>
      </c>
      <c r="C11" s="217" t="s">
        <v>135</v>
      </c>
    </row>
    <row r="12" spans="1:3">
      <c r="A12" s="162"/>
      <c r="B12" s="216" t="s">
        <v>136</v>
      </c>
      <c r="C12" s="217" t="s">
        <v>136</v>
      </c>
    </row>
    <row r="13" spans="1:3" ht="11.25" customHeight="1">
      <c r="A13" s="218" t="s">
        <v>137</v>
      </c>
      <c r="B13" s="218"/>
      <c r="C13" s="218"/>
    </row>
    <row r="14" spans="1:3">
      <c r="A14" s="162"/>
      <c r="B14" s="216" t="s">
        <v>138</v>
      </c>
      <c r="C14" s="217"/>
    </row>
    <row r="15" spans="1:3">
      <c r="A15" s="162"/>
      <c r="B15" s="221" t="s">
        <v>139</v>
      </c>
      <c r="C15" s="222"/>
    </row>
    <row r="16" spans="1:3">
      <c r="A16" s="162"/>
      <c r="B16" s="221" t="s">
        <v>140</v>
      </c>
      <c r="C16" s="222"/>
    </row>
    <row r="17" spans="1:3">
      <c r="A17" s="162"/>
      <c r="B17" s="221" t="s">
        <v>141</v>
      </c>
      <c r="C17" s="222"/>
    </row>
    <row r="18" spans="1:3">
      <c r="A18" s="162"/>
      <c r="B18" s="216" t="s">
        <v>142</v>
      </c>
      <c r="C18" s="217"/>
    </row>
    <row r="19" spans="1:3">
      <c r="A19" s="162"/>
      <c r="B19" s="216" t="s">
        <v>143</v>
      </c>
      <c r="C19" s="217"/>
    </row>
    <row r="20" spans="1:3">
      <c r="A20" s="162"/>
      <c r="B20" s="216" t="s">
        <v>144</v>
      </c>
      <c r="C20" s="217"/>
    </row>
    <row r="21" spans="1:3" ht="11.25" customHeight="1">
      <c r="A21" s="218" t="s">
        <v>145</v>
      </c>
      <c r="B21" s="218"/>
      <c r="C21" s="218"/>
    </row>
    <row r="22" spans="1:3" ht="33.75" customHeight="1">
      <c r="A22" s="162"/>
      <c r="B22" s="216" t="s">
        <v>146</v>
      </c>
      <c r="C22" s="217"/>
    </row>
    <row r="23" spans="1:3" ht="14.25" customHeight="1">
      <c r="A23" s="162"/>
      <c r="B23" s="216" t="s">
        <v>147</v>
      </c>
      <c r="C23" s="217"/>
    </row>
    <row r="24" spans="1:3">
      <c r="A24" s="218" t="s">
        <v>148</v>
      </c>
      <c r="B24" s="218"/>
      <c r="C24" s="218"/>
    </row>
    <row r="25" spans="1:3">
      <c r="A25" s="162"/>
      <c r="B25" s="216" t="s">
        <v>149</v>
      </c>
      <c r="C25" s="217"/>
    </row>
    <row r="26" spans="1:3">
      <c r="A26" s="162"/>
      <c r="B26" s="216" t="s">
        <v>150</v>
      </c>
      <c r="C26" s="217"/>
    </row>
    <row r="27" spans="1:3">
      <c r="A27" s="162"/>
      <c r="B27" s="216" t="s">
        <v>151</v>
      </c>
      <c r="C27" s="217"/>
    </row>
    <row r="28" spans="1:3" ht="11.25" customHeight="1">
      <c r="A28" s="218" t="s">
        <v>152</v>
      </c>
      <c r="B28" s="218"/>
      <c r="C28" s="218"/>
    </row>
    <row r="29" spans="1:3">
      <c r="A29" s="162"/>
      <c r="B29" s="216" t="s">
        <v>153</v>
      </c>
      <c r="C29" s="217"/>
    </row>
    <row r="30" spans="1:3" ht="21.75" customHeight="1">
      <c r="A30" s="162"/>
      <c r="B30" s="216" t="s">
        <v>154</v>
      </c>
      <c r="C30" s="217"/>
    </row>
    <row r="31" spans="1:3">
      <c r="A31" s="218" t="s">
        <v>155</v>
      </c>
      <c r="B31" s="218"/>
      <c r="C31" s="218"/>
    </row>
    <row r="32" spans="1:3">
      <c r="A32" s="162"/>
      <c r="B32" s="216" t="s">
        <v>156</v>
      </c>
      <c r="C32" s="217"/>
    </row>
    <row r="33" spans="1:3" ht="12">
      <c r="A33" s="162"/>
      <c r="B33" s="219" t="s">
        <v>157</v>
      </c>
      <c r="C33" s="220"/>
    </row>
  </sheetData>
  <mergeCells count="33">
    <mergeCell ref="B6:C6"/>
    <mergeCell ref="A1:C1"/>
    <mergeCell ref="B2:C2"/>
    <mergeCell ref="A3:C3"/>
    <mergeCell ref="B4:C4"/>
    <mergeCell ref="B5:C5"/>
    <mergeCell ref="B16:C16"/>
    <mergeCell ref="B7:C7"/>
    <mergeCell ref="A8:C8"/>
    <mergeCell ref="B9:C9"/>
    <mergeCell ref="B10:C10"/>
    <mergeCell ref="B11:C11"/>
    <mergeCell ref="B12:C12"/>
    <mergeCell ref="A13:C13"/>
    <mergeCell ref="B14:C14"/>
    <mergeCell ref="B15:C15"/>
    <mergeCell ref="A28:C28"/>
    <mergeCell ref="B17:C17"/>
    <mergeCell ref="B18:C18"/>
    <mergeCell ref="B19:C19"/>
    <mergeCell ref="B20:C20"/>
    <mergeCell ref="A21:C21"/>
    <mergeCell ref="B22:C22"/>
    <mergeCell ref="B23:C23"/>
    <mergeCell ref="A24:C24"/>
    <mergeCell ref="B25:C25"/>
    <mergeCell ref="B26:C26"/>
    <mergeCell ref="B27:C27"/>
    <mergeCell ref="B29:C29"/>
    <mergeCell ref="B30:C30"/>
    <mergeCell ref="A31:C31"/>
    <mergeCell ref="B32:C32"/>
    <mergeCell ref="B33:C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E58"/>
  <sheetViews>
    <sheetView zoomScale="80" zoomScaleNormal="80" workbookViewId="0">
      <pane xSplit="1" ySplit="4" topLeftCell="B5" activePane="bottomRight" state="frozen"/>
      <selection activeCell="L18" sqref="L18"/>
      <selection pane="topRight" activeCell="L18" sqref="L18"/>
      <selection pane="bottomLeft" activeCell="L18" sqref="L18"/>
      <selection pane="bottomRight" activeCell="D54" sqref="D54"/>
    </sheetView>
  </sheetViews>
  <sheetFormatPr defaultRowHeight="15"/>
  <cols>
    <col min="1" max="1" width="10.5703125" style="3" bestFit="1" customWidth="1"/>
    <col min="2" max="2" width="58.140625" style="3" customWidth="1"/>
    <col min="3" max="3" width="29.7109375" style="3" customWidth="1"/>
    <col min="4" max="4" width="38.5703125" style="3" customWidth="1"/>
    <col min="5" max="5" width="13.28515625" style="3" customWidth="1"/>
  </cols>
  <sheetData>
    <row r="1" spans="1:5" ht="15.75">
      <c r="A1" s="6" t="s">
        <v>24</v>
      </c>
      <c r="B1" s="230" t="s">
        <v>175</v>
      </c>
    </row>
    <row r="2" spans="1:5" s="9" customFormat="1" ht="15.75" customHeight="1">
      <c r="A2" s="9" t="s">
        <v>25</v>
      </c>
      <c r="B2" s="231">
        <v>45291</v>
      </c>
    </row>
    <row r="3" spans="1:5">
      <c r="A3" s="62"/>
      <c r="B3" s="117"/>
      <c r="C3" s="41"/>
      <c r="D3" s="41"/>
      <c r="E3" s="18"/>
    </row>
    <row r="4" spans="1:5" ht="15.75" thickBot="1">
      <c r="A4" s="119" t="s">
        <v>110</v>
      </c>
      <c r="B4" s="120" t="s">
        <v>86</v>
      </c>
      <c r="C4" s="41"/>
      <c r="D4" s="41"/>
      <c r="E4" s="18"/>
    </row>
    <row r="5" spans="1:5" s="42" customFormat="1">
      <c r="A5" s="121"/>
      <c r="B5" s="122" t="s">
        <v>0</v>
      </c>
      <c r="C5" s="65" t="s">
        <v>1</v>
      </c>
      <c r="D5" s="66" t="s">
        <v>2</v>
      </c>
      <c r="E5" s="58" t="s">
        <v>3</v>
      </c>
    </row>
    <row r="6" spans="1:5" s="42" customFormat="1" ht="16.899999999999999" customHeight="1">
      <c r="A6" s="184"/>
      <c r="B6" s="180" t="s">
        <v>45</v>
      </c>
      <c r="C6" s="180" t="s">
        <v>44</v>
      </c>
      <c r="D6" s="180" t="s">
        <v>91</v>
      </c>
      <c r="E6" s="180" t="s">
        <v>41</v>
      </c>
    </row>
    <row r="7" spans="1:5" s="42" customFormat="1" ht="14.45" customHeight="1">
      <c r="A7" s="185"/>
      <c r="B7" s="181"/>
      <c r="C7" s="181"/>
      <c r="D7" s="181"/>
      <c r="E7" s="181"/>
    </row>
    <row r="8" spans="1:5" s="42" customFormat="1">
      <c r="A8" s="186"/>
      <c r="B8" s="182"/>
      <c r="C8" s="182"/>
      <c r="D8" s="182"/>
      <c r="E8" s="182"/>
    </row>
    <row r="9" spans="1:5">
      <c r="A9" s="124">
        <v>1</v>
      </c>
      <c r="B9" s="127" t="s">
        <v>185</v>
      </c>
      <c r="C9" s="232">
        <v>3691231672.6852431</v>
      </c>
      <c r="D9" s="232">
        <v>3633314492.4867001</v>
      </c>
      <c r="E9" s="126"/>
    </row>
    <row r="10" spans="1:5">
      <c r="A10" s="124">
        <v>2</v>
      </c>
      <c r="B10" s="127" t="s">
        <v>186</v>
      </c>
      <c r="C10" s="232">
        <v>11134960.746840574</v>
      </c>
      <c r="D10" s="232">
        <v>1106669.4195000001</v>
      </c>
      <c r="E10" s="126"/>
    </row>
    <row r="11" spans="1:5" ht="25.5">
      <c r="A11" s="124">
        <v>3</v>
      </c>
      <c r="B11" s="127" t="s">
        <v>187</v>
      </c>
      <c r="C11" s="232">
        <v>1572505777.897589</v>
      </c>
      <c r="D11" s="232">
        <v>1572505777.8975999</v>
      </c>
      <c r="E11" s="126"/>
    </row>
    <row r="12" spans="1:5">
      <c r="A12" s="124">
        <v>4</v>
      </c>
      <c r="B12" s="127" t="s">
        <v>188</v>
      </c>
      <c r="C12" s="232">
        <v>20958531855.437149</v>
      </c>
      <c r="D12" s="232">
        <v>20965694770.6544</v>
      </c>
      <c r="E12" s="126"/>
    </row>
    <row r="13" spans="1:5" ht="25.5">
      <c r="A13" s="124">
        <v>5</v>
      </c>
      <c r="B13" s="127" t="s">
        <v>189</v>
      </c>
      <c r="C13" s="232">
        <v>3475461174.1176248</v>
      </c>
      <c r="D13" s="232">
        <v>3498654640.5599999</v>
      </c>
      <c r="E13" s="126"/>
    </row>
    <row r="14" spans="1:5">
      <c r="A14" s="124">
        <v>6</v>
      </c>
      <c r="B14" s="127" t="s">
        <v>190</v>
      </c>
      <c r="C14" s="232">
        <v>0</v>
      </c>
      <c r="D14" s="232">
        <v>0</v>
      </c>
      <c r="E14" s="126"/>
    </row>
    <row r="15" spans="1:5">
      <c r="A15" s="124">
        <v>7</v>
      </c>
      <c r="B15" s="127" t="s">
        <v>191</v>
      </c>
      <c r="C15" s="232">
        <v>370795442.12390339</v>
      </c>
      <c r="D15" s="232">
        <v>0</v>
      </c>
      <c r="E15" s="126"/>
    </row>
    <row r="16" spans="1:5">
      <c r="A16" s="124">
        <v>8</v>
      </c>
      <c r="B16" s="127" t="s">
        <v>192</v>
      </c>
      <c r="C16" s="232">
        <v>15235173.960666526</v>
      </c>
      <c r="D16" s="232">
        <v>15235173.9606</v>
      </c>
      <c r="E16" s="126"/>
    </row>
    <row r="17" spans="1:5">
      <c r="A17" s="124">
        <v>9</v>
      </c>
      <c r="B17" s="127" t="s">
        <v>193</v>
      </c>
      <c r="C17" s="232">
        <v>4204108.4827194223</v>
      </c>
      <c r="D17" s="232">
        <v>34459623.030000001</v>
      </c>
      <c r="E17" s="126"/>
    </row>
    <row r="18" spans="1:5">
      <c r="A18" s="124">
        <v>10</v>
      </c>
      <c r="B18" s="127" t="s">
        <v>194</v>
      </c>
      <c r="C18" s="233">
        <v>52646.72294</v>
      </c>
      <c r="D18" s="233">
        <v>0</v>
      </c>
      <c r="E18" s="144"/>
    </row>
    <row r="19" spans="1:5">
      <c r="A19" s="124">
        <v>11</v>
      </c>
      <c r="B19" s="127" t="s">
        <v>195</v>
      </c>
      <c r="C19" s="233">
        <v>395150</v>
      </c>
      <c r="D19" s="233">
        <v>0</v>
      </c>
      <c r="E19" s="144"/>
    </row>
    <row r="20" spans="1:5">
      <c r="A20" s="124">
        <v>12</v>
      </c>
      <c r="B20" s="127" t="s">
        <v>196</v>
      </c>
      <c r="C20" s="233">
        <v>281860638.98474318</v>
      </c>
      <c r="D20" s="233">
        <v>350086455.97920001</v>
      </c>
      <c r="E20" s="144"/>
    </row>
    <row r="21" spans="1:5">
      <c r="A21" s="124">
        <v>13</v>
      </c>
      <c r="B21" s="127" t="s">
        <v>197</v>
      </c>
      <c r="C21" s="233">
        <v>405493146</v>
      </c>
      <c r="D21" s="233">
        <v>358737496.49529999</v>
      </c>
      <c r="E21" s="144"/>
    </row>
    <row r="22" spans="1:5">
      <c r="A22" s="124">
        <v>14</v>
      </c>
      <c r="B22" s="127" t="s">
        <v>198</v>
      </c>
      <c r="C22" s="233">
        <v>491324102.58907151</v>
      </c>
      <c r="D22" s="233">
        <v>462570456.89999998</v>
      </c>
      <c r="E22" s="144"/>
    </row>
    <row r="23" spans="1:5">
      <c r="A23" s="124">
        <v>15</v>
      </c>
      <c r="B23" s="127" t="s">
        <v>199</v>
      </c>
      <c r="C23" s="233">
        <v>111991440.55891599</v>
      </c>
      <c r="D23" s="233">
        <v>111559741.85999998</v>
      </c>
      <c r="E23" s="144"/>
    </row>
    <row r="24" spans="1:5">
      <c r="A24" s="124">
        <v>16</v>
      </c>
      <c r="B24" s="127" t="s">
        <v>200</v>
      </c>
      <c r="C24" s="233">
        <v>352722269.68676102</v>
      </c>
      <c r="D24" s="233">
        <v>318743964.23000002</v>
      </c>
      <c r="E24" s="144"/>
    </row>
    <row r="25" spans="1:5">
      <c r="A25" s="124">
        <v>17</v>
      </c>
      <c r="B25" s="127" t="s">
        <v>201</v>
      </c>
      <c r="C25" s="233">
        <v>28196588.223999999</v>
      </c>
      <c r="D25" s="233">
        <v>27502089.170000002</v>
      </c>
      <c r="E25" s="144"/>
    </row>
    <row r="26" spans="1:5" ht="15.75" thickBot="1">
      <c r="A26" s="57"/>
      <c r="B26" s="95" t="s">
        <v>22</v>
      </c>
      <c r="C26" s="234">
        <f>SUM(C9:C25)</f>
        <v>31771136148.21817</v>
      </c>
      <c r="D26" s="234">
        <f>SUM(D9:D25)</f>
        <v>31350171352.643299</v>
      </c>
      <c r="E26" s="123"/>
    </row>
    <row r="27" spans="1:5" s="42" customFormat="1">
      <c r="A27" s="51"/>
      <c r="B27" s="58" t="s">
        <v>0</v>
      </c>
      <c r="C27" s="65" t="s">
        <v>1</v>
      </c>
      <c r="D27" s="66" t="s">
        <v>2</v>
      </c>
      <c r="E27" s="58" t="s">
        <v>3</v>
      </c>
    </row>
    <row r="28" spans="1:5" s="42" customFormat="1" ht="14.45" customHeight="1">
      <c r="A28" s="187"/>
      <c r="B28" s="180" t="s">
        <v>43</v>
      </c>
      <c r="C28" s="183" t="s">
        <v>42</v>
      </c>
      <c r="D28" s="183" t="s">
        <v>92</v>
      </c>
      <c r="E28" s="183" t="s">
        <v>41</v>
      </c>
    </row>
    <row r="29" spans="1:5" s="42" customFormat="1" ht="14.45" customHeight="1">
      <c r="A29" s="187"/>
      <c r="B29" s="181"/>
      <c r="C29" s="183"/>
      <c r="D29" s="183"/>
      <c r="E29" s="183"/>
    </row>
    <row r="30" spans="1:5" s="42" customFormat="1" ht="100.15" customHeight="1">
      <c r="A30" s="187"/>
      <c r="B30" s="182"/>
      <c r="C30" s="183"/>
      <c r="D30" s="183"/>
      <c r="E30" s="183"/>
    </row>
    <row r="31" spans="1:5">
      <c r="A31" s="19">
        <v>1</v>
      </c>
      <c r="B31" s="63" t="s">
        <v>202</v>
      </c>
      <c r="C31" s="235">
        <v>4346950722.5418663</v>
      </c>
      <c r="D31" s="235">
        <v>4099700331.0453</v>
      </c>
      <c r="E31" s="128"/>
    </row>
    <row r="32" spans="1:5">
      <c r="A32" s="19">
        <v>2</v>
      </c>
      <c r="B32" s="63" t="s">
        <v>203</v>
      </c>
      <c r="C32" s="236">
        <v>19942515920.631748</v>
      </c>
      <c r="D32" s="236">
        <v>20115103114.791401</v>
      </c>
      <c r="E32" s="126"/>
    </row>
    <row r="33" spans="1:5">
      <c r="A33" s="19">
        <v>3</v>
      </c>
      <c r="B33" s="63" t="s">
        <v>204</v>
      </c>
      <c r="C33" s="236">
        <v>276496358.13067925</v>
      </c>
      <c r="D33" s="236">
        <v>208254386.1821</v>
      </c>
      <c r="E33" s="126"/>
    </row>
    <row r="34" spans="1:5">
      <c r="A34" s="19">
        <v>4</v>
      </c>
      <c r="B34" s="20" t="s">
        <v>205</v>
      </c>
      <c r="C34" s="236">
        <v>66703255.740900002</v>
      </c>
      <c r="D34" s="236">
        <v>67555850.086300001</v>
      </c>
      <c r="E34" s="126"/>
    </row>
    <row r="35" spans="1:5">
      <c r="A35" s="19">
        <v>5</v>
      </c>
      <c r="B35" s="20" t="s">
        <v>206</v>
      </c>
      <c r="C35" s="236">
        <v>50956792.553107999</v>
      </c>
      <c r="D35" s="236">
        <v>50931962.623199999</v>
      </c>
      <c r="E35" s="126"/>
    </row>
    <row r="36" spans="1:5">
      <c r="A36" s="19">
        <v>6</v>
      </c>
      <c r="B36" s="20" t="s">
        <v>207</v>
      </c>
      <c r="C36" s="236">
        <v>1264085136.1523151</v>
      </c>
      <c r="D36" s="236">
        <v>1181792447.1529</v>
      </c>
      <c r="E36" s="126"/>
    </row>
    <row r="37" spans="1:5">
      <c r="A37" s="19">
        <v>7</v>
      </c>
      <c r="B37" s="20" t="s">
        <v>208</v>
      </c>
      <c r="C37" s="236">
        <v>21060073.717100002</v>
      </c>
      <c r="D37" s="236">
        <v>21060073.717099998</v>
      </c>
      <c r="E37" s="126"/>
    </row>
    <row r="38" spans="1:5">
      <c r="A38" s="19">
        <v>8</v>
      </c>
      <c r="B38" s="20" t="s">
        <v>209</v>
      </c>
      <c r="C38" s="236">
        <v>102519196.009468</v>
      </c>
      <c r="D38" s="236">
        <v>94554166.281499997</v>
      </c>
      <c r="E38" s="126"/>
    </row>
    <row r="39" spans="1:5">
      <c r="A39" s="19">
        <v>9</v>
      </c>
      <c r="B39" s="20" t="s">
        <v>210</v>
      </c>
      <c r="C39" s="236">
        <v>83409585.176923767</v>
      </c>
      <c r="D39" s="236">
        <v>82907934.193499997</v>
      </c>
      <c r="E39" s="126"/>
    </row>
    <row r="40" spans="1:5">
      <c r="A40" s="19">
        <v>10</v>
      </c>
      <c r="B40" s="20" t="s">
        <v>211</v>
      </c>
      <c r="C40" s="236">
        <v>868730110.93576407</v>
      </c>
      <c r="D40" s="236">
        <v>826546356.52330005</v>
      </c>
      <c r="E40" s="126"/>
    </row>
    <row r="41" spans="1:5" ht="15.75" thickBot="1">
      <c r="A41" s="57"/>
      <c r="B41" s="96" t="s">
        <v>23</v>
      </c>
      <c r="C41" s="237">
        <f>SUM(C31:C40)</f>
        <v>27023427151.589874</v>
      </c>
      <c r="D41" s="237">
        <f t="shared" ref="D41:E41" si="0">SUM(D31:D40)</f>
        <v>26748406622.5966</v>
      </c>
      <c r="E41" s="123"/>
    </row>
    <row r="42" spans="1:5" s="42" customFormat="1">
      <c r="A42" s="51"/>
      <c r="B42" s="58" t="s">
        <v>0</v>
      </c>
      <c r="C42" s="65" t="s">
        <v>1</v>
      </c>
      <c r="D42" s="66" t="s">
        <v>2</v>
      </c>
      <c r="E42" s="58" t="s">
        <v>3</v>
      </c>
    </row>
    <row r="43" spans="1:5" s="42" customFormat="1" ht="40.15" customHeight="1">
      <c r="A43" s="187"/>
      <c r="B43" s="180" t="s">
        <v>103</v>
      </c>
      <c r="C43" s="183" t="s">
        <v>42</v>
      </c>
      <c r="D43" s="183" t="s">
        <v>92</v>
      </c>
      <c r="E43" s="183" t="s">
        <v>41</v>
      </c>
    </row>
    <row r="44" spans="1:5" s="42" customFormat="1" ht="13.9" customHeight="1">
      <c r="A44" s="187"/>
      <c r="B44" s="181"/>
      <c r="C44" s="183"/>
      <c r="D44" s="183"/>
      <c r="E44" s="183"/>
    </row>
    <row r="45" spans="1:5" s="42" customFormat="1" ht="102" customHeight="1">
      <c r="A45" s="187"/>
      <c r="B45" s="182"/>
      <c r="C45" s="183"/>
      <c r="D45" s="183"/>
      <c r="E45" s="183"/>
    </row>
    <row r="46" spans="1:5">
      <c r="A46" s="19">
        <v>1</v>
      </c>
      <c r="B46" s="64" t="s">
        <v>212</v>
      </c>
      <c r="C46" s="238">
        <v>21013908.140000001</v>
      </c>
      <c r="D46" s="238">
        <v>21015907.690000001</v>
      </c>
      <c r="E46" s="128"/>
    </row>
    <row r="47" spans="1:5">
      <c r="A47" s="19">
        <v>2</v>
      </c>
      <c r="B47" s="64" t="s">
        <v>213</v>
      </c>
      <c r="C47" s="239">
        <v>521190199.20999902</v>
      </c>
      <c r="D47" s="239">
        <v>521190199.20999998</v>
      </c>
      <c r="E47" s="129"/>
    </row>
    <row r="48" spans="1:5">
      <c r="A48" s="19">
        <v>3</v>
      </c>
      <c r="B48" s="64" t="s">
        <v>214</v>
      </c>
      <c r="C48" s="239">
        <v>4285661625.4024038</v>
      </c>
      <c r="D48" s="239">
        <v>4133317176.5085001</v>
      </c>
      <c r="E48" s="129"/>
    </row>
    <row r="49" spans="1:5">
      <c r="A49" s="19">
        <v>4</v>
      </c>
      <c r="B49" s="5" t="s">
        <v>215</v>
      </c>
      <c r="C49" s="232">
        <v>-85614364.652615741</v>
      </c>
      <c r="D49" s="232">
        <v>-86143364.936499998</v>
      </c>
      <c r="E49" s="126"/>
    </row>
    <row r="50" spans="1:5" ht="39">
      <c r="A50" s="19">
        <v>5</v>
      </c>
      <c r="B50" s="20" t="s">
        <v>216</v>
      </c>
      <c r="C50" s="232">
        <v>12344992.529467912</v>
      </c>
      <c r="D50" s="232">
        <v>12359635.6446</v>
      </c>
      <c r="E50" s="126"/>
    </row>
    <row r="51" spans="1:5">
      <c r="A51" s="19">
        <v>6</v>
      </c>
      <c r="B51" s="5" t="s">
        <v>217</v>
      </c>
      <c r="C51" s="232">
        <v>-7084438.3828281704</v>
      </c>
      <c r="D51" s="232">
        <v>0</v>
      </c>
      <c r="E51" s="126"/>
    </row>
    <row r="52" spans="1:5">
      <c r="A52" s="179">
        <v>7</v>
      </c>
      <c r="B52" s="168" t="s">
        <v>218</v>
      </c>
      <c r="C52" s="233">
        <v>197074.38186799001</v>
      </c>
      <c r="D52" s="233">
        <v>0</v>
      </c>
      <c r="E52" s="144"/>
    </row>
    <row r="53" spans="1:5" ht="15.75" thickBot="1">
      <c r="A53" s="57"/>
      <c r="B53" s="96" t="s">
        <v>40</v>
      </c>
      <c r="C53" s="234">
        <f>SUM(C46:C52)</f>
        <v>4747708996.6282959</v>
      </c>
      <c r="D53" s="234">
        <f>SUM(D46:D52)</f>
        <v>4601739554.1166</v>
      </c>
      <c r="E53" s="123"/>
    </row>
    <row r="56" spans="1:5" s="4" customFormat="1">
      <c r="A56" s="10"/>
      <c r="B56" s="10"/>
      <c r="C56" s="10"/>
      <c r="D56" s="10"/>
      <c r="E56" s="10"/>
    </row>
    <row r="57" spans="1:5" s="4" customFormat="1">
      <c r="A57" s="10"/>
      <c r="B57" s="10"/>
      <c r="C57" s="10"/>
      <c r="D57" s="10"/>
      <c r="E57" s="10"/>
    </row>
    <row r="58" spans="1:5" s="4" customFormat="1">
      <c r="A58" s="10"/>
      <c r="B58" s="10"/>
      <c r="C58" s="10"/>
      <c r="D58" s="10"/>
      <c r="E58" s="10"/>
    </row>
  </sheetData>
  <mergeCells count="15">
    <mergeCell ref="B43:B45"/>
    <mergeCell ref="C43:C45"/>
    <mergeCell ref="D43:D45"/>
    <mergeCell ref="E43:E45"/>
    <mergeCell ref="A6:A8"/>
    <mergeCell ref="A28:A30"/>
    <mergeCell ref="A43:A45"/>
    <mergeCell ref="B6:B8"/>
    <mergeCell ref="C6:C8"/>
    <mergeCell ref="D6:D8"/>
    <mergeCell ref="E6:E8"/>
    <mergeCell ref="B28:B30"/>
    <mergeCell ref="C28:C30"/>
    <mergeCell ref="D28:D30"/>
    <mergeCell ref="E28:E30"/>
  </mergeCells>
  <pageMargins left="0.7" right="0.7" top="0.75" bottom="0.75" header="0.3" footer="0.3"/>
  <pageSetup paperSize="9" scale="54" orientation="landscape" horizontalDpi="4294967295" verticalDpi="4294967295"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5"/>
  <sheetViews>
    <sheetView workbookViewId="0">
      <pane xSplit="1" ySplit="6" topLeftCell="B7" activePane="bottomRight" state="frozen"/>
      <selection activeCell="L18" sqref="L18"/>
      <selection pane="topRight" activeCell="L18" sqref="L18"/>
      <selection pane="bottomLeft" activeCell="L18" sqref="L18"/>
      <selection pane="bottomRight" activeCell="B1" sqref="B1:B2"/>
    </sheetView>
  </sheetViews>
  <sheetFormatPr defaultRowHeight="15"/>
  <cols>
    <col min="1" max="1" width="10.5703125" style="42"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31.42578125" style="3" bestFit="1" customWidth="1"/>
  </cols>
  <sheetData>
    <row r="1" spans="1:8" ht="15.75">
      <c r="A1" s="6" t="s">
        <v>24</v>
      </c>
      <c r="B1" s="26" t="str">
        <f>'20. LI3'!B1</f>
        <v>სს თიბისი ბანკი</v>
      </c>
    </row>
    <row r="2" spans="1:8" ht="15.75">
      <c r="A2" s="9" t="s">
        <v>25</v>
      </c>
      <c r="B2" s="240">
        <f>'20. LI3'!B2</f>
        <v>45291</v>
      </c>
      <c r="C2" s="9"/>
      <c r="D2" s="9"/>
      <c r="E2" s="9"/>
      <c r="F2" s="9"/>
      <c r="G2" s="9"/>
      <c r="H2" s="9"/>
    </row>
    <row r="3" spans="1:8" ht="15.75">
      <c r="A3" s="9"/>
      <c r="B3" s="9"/>
      <c r="C3" s="9"/>
      <c r="D3" s="9"/>
      <c r="E3" s="9"/>
      <c r="F3" s="9"/>
      <c r="G3" s="9"/>
      <c r="H3" s="9"/>
    </row>
    <row r="4" spans="1:8" ht="15.75" thickBot="1">
      <c r="A4" s="119" t="s">
        <v>111</v>
      </c>
      <c r="B4" s="14" t="s">
        <v>56</v>
      </c>
    </row>
    <row r="5" spans="1:8" ht="14.45" customHeight="1">
      <c r="A5" s="193"/>
      <c r="B5" s="188" t="s">
        <v>55</v>
      </c>
      <c r="C5" s="190" t="s">
        <v>88</v>
      </c>
      <c r="D5" s="188" t="s">
        <v>54</v>
      </c>
      <c r="E5" s="188"/>
      <c r="F5" s="188"/>
      <c r="G5" s="188"/>
      <c r="H5" s="191" t="s">
        <v>53</v>
      </c>
    </row>
    <row r="6" spans="1:8" ht="38.25">
      <c r="A6" s="194"/>
      <c r="B6" s="189"/>
      <c r="C6" s="180"/>
      <c r="D6" s="12" t="s">
        <v>52</v>
      </c>
      <c r="E6" s="12" t="s">
        <v>51</v>
      </c>
      <c r="F6" s="12" t="s">
        <v>50</v>
      </c>
      <c r="G6" s="12" t="s">
        <v>49</v>
      </c>
      <c r="H6" s="192"/>
    </row>
    <row r="7" spans="1:8" ht="15.75">
      <c r="A7" s="67">
        <v>1</v>
      </c>
      <c r="B7" s="43" t="s">
        <v>159</v>
      </c>
      <c r="C7" s="38" t="s">
        <v>48</v>
      </c>
      <c r="D7" s="5"/>
      <c r="E7" s="5"/>
      <c r="F7" s="166"/>
      <c r="G7" s="166" t="s">
        <v>46</v>
      </c>
      <c r="H7" s="37" t="s">
        <v>160</v>
      </c>
    </row>
    <row r="8" spans="1:8" ht="15.75">
      <c r="A8" s="68">
        <v>2</v>
      </c>
      <c r="B8" s="43" t="s">
        <v>161</v>
      </c>
      <c r="C8" s="38" t="s">
        <v>48</v>
      </c>
      <c r="D8" s="5"/>
      <c r="E8" s="5"/>
      <c r="F8" s="166" t="s">
        <v>46</v>
      </c>
      <c r="G8" s="166"/>
      <c r="H8" s="37" t="s">
        <v>162</v>
      </c>
    </row>
    <row r="9" spans="1:8" ht="15.75">
      <c r="A9" s="67">
        <v>3</v>
      </c>
      <c r="B9" s="43" t="s">
        <v>163</v>
      </c>
      <c r="C9" s="38" t="s">
        <v>48</v>
      </c>
      <c r="D9" s="5"/>
      <c r="E9" s="5"/>
      <c r="F9" s="166" t="s">
        <v>46</v>
      </c>
      <c r="G9" s="166"/>
      <c r="H9" s="37" t="s">
        <v>164</v>
      </c>
    </row>
    <row r="10" spans="1:8" ht="15.75">
      <c r="A10" s="68">
        <v>4</v>
      </c>
      <c r="B10" s="43" t="s">
        <v>165</v>
      </c>
      <c r="C10" s="38" t="s">
        <v>48</v>
      </c>
      <c r="D10" s="5"/>
      <c r="E10" s="5"/>
      <c r="F10" s="166"/>
      <c r="G10" s="166" t="s">
        <v>46</v>
      </c>
      <c r="H10" s="37" t="s">
        <v>166</v>
      </c>
    </row>
    <row r="11" spans="1:8" ht="15.75">
      <c r="A11" s="67">
        <v>5</v>
      </c>
      <c r="B11" s="43" t="s">
        <v>167</v>
      </c>
      <c r="C11" s="38" t="s">
        <v>48</v>
      </c>
      <c r="D11" s="5"/>
      <c r="E11" s="5"/>
      <c r="F11" s="166"/>
      <c r="G11" s="166" t="s">
        <v>46</v>
      </c>
      <c r="H11" s="37" t="s">
        <v>168</v>
      </c>
    </row>
    <row r="12" spans="1:8" ht="15.75">
      <c r="A12" s="167">
        <v>6</v>
      </c>
      <c r="B12" s="43" t="s">
        <v>169</v>
      </c>
      <c r="C12" s="38" t="s">
        <v>48</v>
      </c>
      <c r="D12" s="168"/>
      <c r="E12" s="168"/>
      <c r="F12" s="170" t="s">
        <v>46</v>
      </c>
      <c r="G12" s="170"/>
      <c r="H12" s="169" t="s">
        <v>170</v>
      </c>
    </row>
    <row r="13" spans="1:8" ht="15.75">
      <c r="A13" s="167">
        <v>7</v>
      </c>
      <c r="B13" s="43" t="s">
        <v>171</v>
      </c>
      <c r="C13" s="38" t="s">
        <v>48</v>
      </c>
      <c r="D13" s="168"/>
      <c r="E13" s="168"/>
      <c r="F13" s="170" t="s">
        <v>46</v>
      </c>
      <c r="G13" s="170"/>
      <c r="H13" s="169" t="s">
        <v>172</v>
      </c>
    </row>
    <row r="14" spans="1:8" ht="16.5" thickBot="1">
      <c r="A14" s="69">
        <v>8</v>
      </c>
      <c r="B14" s="172" t="s">
        <v>173</v>
      </c>
      <c r="C14" s="70" t="s">
        <v>47</v>
      </c>
      <c r="D14" s="54"/>
      <c r="E14" s="54"/>
      <c r="F14" s="171"/>
      <c r="G14" s="171" t="s">
        <v>46</v>
      </c>
      <c r="H14" s="71" t="s">
        <v>174</v>
      </c>
    </row>
    <row r="15" spans="1:8" ht="15.75">
      <c r="A15" s="6"/>
    </row>
  </sheetData>
  <mergeCells count="5">
    <mergeCell ref="B5:B6"/>
    <mergeCell ref="C5:C6"/>
    <mergeCell ref="D5:G5"/>
    <mergeCell ref="H5:H6"/>
    <mergeCell ref="A5:A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L13"/>
  <sheetViews>
    <sheetView zoomScaleNormal="100" workbookViewId="0">
      <selection activeCell="B24" sqref="B24"/>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17" t="s">
        <v>24</v>
      </c>
      <c r="B1" s="26" t="str">
        <f>'20. LI3'!B1</f>
        <v>სს თიბისი ბანკი</v>
      </c>
    </row>
    <row r="2" spans="1:12">
      <c r="A2" s="117" t="s">
        <v>25</v>
      </c>
      <c r="B2" s="240">
        <f>'20. LI3'!B2</f>
        <v>45291</v>
      </c>
    </row>
    <row r="3" spans="1:12">
      <c r="A3" s="62"/>
      <c r="B3" s="117"/>
    </row>
    <row r="4" spans="1:12" ht="13.5" thickBot="1">
      <c r="A4" s="118" t="s">
        <v>112</v>
      </c>
      <c r="B4" s="44" t="s">
        <v>97</v>
      </c>
      <c r="C4" s="25"/>
      <c r="D4" s="7"/>
      <c r="E4" s="7"/>
      <c r="F4" s="7"/>
      <c r="G4" s="7"/>
      <c r="H4" s="7"/>
      <c r="I4" s="7"/>
      <c r="J4" s="7"/>
      <c r="K4" s="7"/>
      <c r="L4" s="7"/>
    </row>
    <row r="5" spans="1:12">
      <c r="A5" s="116"/>
      <c r="B5" s="56"/>
      <c r="C5" s="59" t="s">
        <v>176</v>
      </c>
      <c r="D5" s="59">
        <v>2022</v>
      </c>
      <c r="E5" s="60">
        <v>2021</v>
      </c>
      <c r="F5" s="7"/>
    </row>
    <row r="6" spans="1:12">
      <c r="A6" s="19">
        <v>1</v>
      </c>
      <c r="B6" s="5" t="s">
        <v>9</v>
      </c>
      <c r="C6" s="126">
        <v>9720659</v>
      </c>
      <c r="D6" s="126">
        <v>12767143.210000012</v>
      </c>
      <c r="E6" s="130">
        <v>8791744.5500000007</v>
      </c>
      <c r="F6" s="7"/>
    </row>
    <row r="7" spans="1:12">
      <c r="A7" s="19">
        <v>2</v>
      </c>
      <c r="B7" s="24" t="s">
        <v>79</v>
      </c>
      <c r="C7" s="126">
        <v>7178995</v>
      </c>
      <c r="D7" s="126">
        <v>10682622.149999999</v>
      </c>
      <c r="E7" s="130">
        <v>7038446.1500000004</v>
      </c>
      <c r="F7" s="7"/>
    </row>
    <row r="8" spans="1:12">
      <c r="A8" s="19">
        <v>3</v>
      </c>
      <c r="B8" s="5" t="s">
        <v>93</v>
      </c>
      <c r="C8" s="126">
        <v>117</v>
      </c>
      <c r="D8" s="126">
        <v>71</v>
      </c>
      <c r="E8" s="130">
        <v>94</v>
      </c>
    </row>
    <row r="9" spans="1:12" ht="13.5" thickBot="1">
      <c r="A9" s="57">
        <v>4</v>
      </c>
      <c r="B9" s="54" t="s">
        <v>72</v>
      </c>
      <c r="C9" s="131">
        <v>2024831</v>
      </c>
      <c r="D9" s="131">
        <v>6393026.8700000001</v>
      </c>
      <c r="E9" s="132">
        <v>2302187</v>
      </c>
    </row>
    <row r="12" spans="1:12">
      <c r="A12" s="195" t="s">
        <v>178</v>
      </c>
      <c r="B12" s="197" t="s">
        <v>177</v>
      </c>
      <c r="C12" s="197"/>
      <c r="D12" s="197"/>
      <c r="E12" s="198"/>
    </row>
    <row r="13" spans="1:12">
      <c r="A13" s="196"/>
      <c r="B13" s="199"/>
      <c r="C13" s="199"/>
      <c r="D13" s="199"/>
      <c r="E13" s="200"/>
    </row>
  </sheetData>
  <mergeCells count="2">
    <mergeCell ref="A12:A13"/>
    <mergeCell ref="B12:E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11"/>
  <sheetViews>
    <sheetView zoomScaleNormal="100" workbookViewId="0">
      <selection activeCell="C7" sqref="C7"/>
    </sheetView>
  </sheetViews>
  <sheetFormatPr defaultColWidth="9.140625" defaultRowHeight="12.75"/>
  <cols>
    <col min="1" max="1" width="10.5703125" style="3" bestFit="1" customWidth="1"/>
    <col min="2" max="2" width="52.5703125" style="3" customWidth="1"/>
    <col min="3" max="5" width="16" style="3" bestFit="1" customWidth="1"/>
    <col min="6" max="6" width="24.140625" style="3" customWidth="1"/>
    <col min="7" max="7" width="27.5703125" style="3" customWidth="1"/>
    <col min="8" max="16384" width="9.140625" style="3"/>
  </cols>
  <sheetData>
    <row r="1" spans="1:8">
      <c r="A1" s="3" t="s">
        <v>24</v>
      </c>
      <c r="B1" s="26" t="str">
        <f>'20. LI3'!B1</f>
        <v>სს თიბისი ბანკი</v>
      </c>
    </row>
    <row r="2" spans="1:8">
      <c r="A2" s="7" t="s">
        <v>25</v>
      </c>
      <c r="B2" s="240">
        <f>'20. LI3'!B2</f>
        <v>45291</v>
      </c>
      <c r="C2" s="7"/>
      <c r="D2" s="7"/>
      <c r="E2" s="7"/>
      <c r="F2" s="7"/>
      <c r="G2" s="7"/>
      <c r="H2" s="7"/>
    </row>
    <row r="3" spans="1:8">
      <c r="A3" s="7"/>
      <c r="B3" s="7"/>
      <c r="C3" s="7"/>
      <c r="D3" s="7"/>
      <c r="E3" s="7"/>
      <c r="F3" s="7"/>
      <c r="G3" s="7"/>
      <c r="H3" s="7"/>
    </row>
    <row r="4" spans="1:8" ht="13.5" thickBot="1">
      <c r="A4" s="118" t="s">
        <v>113</v>
      </c>
      <c r="B4" s="45" t="s">
        <v>80</v>
      </c>
      <c r="F4" s="7"/>
      <c r="G4" s="7"/>
      <c r="H4" s="7"/>
    </row>
    <row r="5" spans="1:8">
      <c r="A5" s="72"/>
      <c r="B5" s="56"/>
      <c r="C5" s="56" t="s">
        <v>0</v>
      </c>
      <c r="D5" s="56" t="s">
        <v>1</v>
      </c>
      <c r="E5" s="56" t="s">
        <v>2</v>
      </c>
      <c r="F5" s="56" t="s">
        <v>3</v>
      </c>
      <c r="G5" s="23" t="s">
        <v>4</v>
      </c>
      <c r="H5" s="7"/>
    </row>
    <row r="6" spans="1:8" s="10" customFormat="1" ht="76.5">
      <c r="A6" s="97"/>
      <c r="B6" s="20"/>
      <c r="C6" s="87">
        <v>2023</v>
      </c>
      <c r="D6" s="87">
        <v>2022</v>
      </c>
      <c r="E6" s="87">
        <v>2021</v>
      </c>
      <c r="F6" s="61" t="s">
        <v>89</v>
      </c>
      <c r="G6" s="99" t="s">
        <v>90</v>
      </c>
      <c r="H6" s="98"/>
    </row>
    <row r="7" spans="1:8">
      <c r="A7" s="73">
        <v>1</v>
      </c>
      <c r="B7" s="5" t="s">
        <v>26</v>
      </c>
      <c r="C7" s="126">
        <v>1336210419.2999992</v>
      </c>
      <c r="D7" s="126">
        <v>992425974.28999996</v>
      </c>
      <c r="E7" s="126">
        <v>833916586.20000005</v>
      </c>
      <c r="F7" s="201"/>
      <c r="G7" s="202"/>
      <c r="H7" s="7"/>
    </row>
    <row r="8" spans="1:8">
      <c r="A8" s="73">
        <v>2</v>
      </c>
      <c r="B8" s="46" t="s">
        <v>10</v>
      </c>
      <c r="C8" s="126">
        <v>669198060.42999983</v>
      </c>
      <c r="D8" s="126">
        <v>818693924.67000008</v>
      </c>
      <c r="E8" s="126">
        <v>583219845.57999992</v>
      </c>
      <c r="F8" s="203"/>
      <c r="G8" s="204"/>
    </row>
    <row r="9" spans="1:8">
      <c r="A9" s="73">
        <v>3</v>
      </c>
      <c r="B9" s="47" t="s">
        <v>94</v>
      </c>
      <c r="C9" s="126">
        <v>1541708.88</v>
      </c>
      <c r="D9" s="126">
        <v>-2461606.13</v>
      </c>
      <c r="E9" s="126">
        <v>52224057.969999999</v>
      </c>
      <c r="F9" s="205"/>
      <c r="G9" s="206"/>
    </row>
    <row r="10" spans="1:8" ht="13.5" thickBot="1">
      <c r="A10" s="74">
        <v>4</v>
      </c>
      <c r="B10" s="75" t="s">
        <v>27</v>
      </c>
      <c r="C10" s="173">
        <f>C7+C8-C9</f>
        <v>2003866770.849999</v>
      </c>
      <c r="D10" s="173">
        <f t="shared" ref="D10:E10" si="0">D7+D8-D9</f>
        <v>1813581505.0900002</v>
      </c>
      <c r="E10" s="173">
        <f t="shared" si="0"/>
        <v>1364912373.8099999</v>
      </c>
      <c r="F10" s="133">
        <f>SUMIF(C10:E10, "&gt;=0",C10:E10)/3</f>
        <v>1727453549.9166663</v>
      </c>
      <c r="G10" s="134">
        <f>F10*15%/8%</f>
        <v>3238975406.093749</v>
      </c>
    </row>
    <row r="11" spans="1:8">
      <c r="A11" s="21"/>
      <c r="B11" s="7"/>
      <c r="C11" s="7"/>
      <c r="D11" s="7"/>
      <c r="E11" s="7"/>
      <c r="F11" s="155"/>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zoomScaleNormal="100" workbookViewId="0">
      <selection activeCell="B1" sqref="B1:B2"/>
    </sheetView>
  </sheetViews>
  <sheetFormatPr defaultColWidth="9.140625" defaultRowHeight="12.75"/>
  <cols>
    <col min="1" max="1" width="10.5703125" style="26"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24</v>
      </c>
      <c r="B1" s="26" t="s">
        <v>175</v>
      </c>
    </row>
    <row r="2" spans="1:9">
      <c r="A2" s="2" t="s">
        <v>25</v>
      </c>
      <c r="B2" s="240">
        <v>45291</v>
      </c>
    </row>
    <row r="3" spans="1:9">
      <c r="A3" s="2"/>
    </row>
    <row r="4" spans="1:9" ht="13.5" thickBot="1">
      <c r="A4" s="118" t="s">
        <v>114</v>
      </c>
      <c r="B4" s="27" t="s">
        <v>122</v>
      </c>
      <c r="D4" s="11"/>
      <c r="E4" s="11"/>
      <c r="F4" s="11"/>
    </row>
    <row r="5" spans="1:9" s="8" customFormat="1" ht="16.5" customHeight="1">
      <c r="A5" s="76"/>
      <c r="B5" s="77"/>
      <c r="C5" s="77"/>
      <c r="D5" s="85" t="s">
        <v>105</v>
      </c>
      <c r="E5" s="85" t="s">
        <v>106</v>
      </c>
      <c r="F5" s="86" t="s">
        <v>73</v>
      </c>
    </row>
    <row r="6" spans="1:9" ht="15" customHeight="1">
      <c r="A6" s="78">
        <v>1</v>
      </c>
      <c r="B6" s="207" t="s">
        <v>16</v>
      </c>
      <c r="C6" s="15" t="s">
        <v>13</v>
      </c>
      <c r="D6" s="141">
        <v>6</v>
      </c>
      <c r="E6" s="141">
        <v>8</v>
      </c>
      <c r="F6" s="142">
        <v>68</v>
      </c>
    </row>
    <row r="7" spans="1:9" ht="15" customHeight="1">
      <c r="A7" s="78">
        <v>2</v>
      </c>
      <c r="B7" s="207"/>
      <c r="C7" s="15" t="s">
        <v>78</v>
      </c>
      <c r="D7" s="135">
        <f>D8+D10+D12</f>
        <v>10519937.053061226</v>
      </c>
      <c r="E7" s="135">
        <f>E8+E10+E12</f>
        <v>2430320.4917660253</v>
      </c>
      <c r="F7" s="136">
        <f>F8+F10+F12</f>
        <v>12859390</v>
      </c>
    </row>
    <row r="8" spans="1:9" ht="15" customHeight="1">
      <c r="A8" s="78">
        <v>3</v>
      </c>
      <c r="B8" s="207"/>
      <c r="C8" s="28" t="s">
        <v>74</v>
      </c>
      <c r="D8" s="174">
        <v>8851097.7400000021</v>
      </c>
      <c r="E8" s="174">
        <v>1630477.7034743587</v>
      </c>
      <c r="F8" s="175">
        <v>12859390</v>
      </c>
      <c r="G8" s="7"/>
      <c r="H8" s="7"/>
    </row>
    <row r="9" spans="1:9" ht="15" customHeight="1">
      <c r="A9" s="79">
        <v>4</v>
      </c>
      <c r="B9" s="207"/>
      <c r="C9" s="29" t="s">
        <v>14</v>
      </c>
      <c r="D9" s="174"/>
      <c r="E9" s="174"/>
      <c r="F9" s="175"/>
      <c r="G9" s="7"/>
      <c r="H9" s="7"/>
    </row>
    <row r="10" spans="1:9" ht="30" customHeight="1">
      <c r="A10" s="79">
        <v>5</v>
      </c>
      <c r="B10" s="207"/>
      <c r="C10" s="28" t="s">
        <v>15</v>
      </c>
      <c r="D10" s="174">
        <v>762386.4</v>
      </c>
      <c r="E10" s="174"/>
      <c r="F10" s="175"/>
    </row>
    <row r="11" spans="1:9" ht="15" customHeight="1">
      <c r="A11" s="79">
        <v>6</v>
      </c>
      <c r="B11" s="207"/>
      <c r="C11" s="29" t="s">
        <v>14</v>
      </c>
      <c r="D11" s="174"/>
      <c r="E11" s="174"/>
      <c r="F11" s="175"/>
    </row>
    <row r="12" spans="1:9" ht="15" customHeight="1">
      <c r="A12" s="79">
        <v>7</v>
      </c>
      <c r="B12" s="207"/>
      <c r="C12" s="28" t="s">
        <v>96</v>
      </c>
      <c r="D12" s="174">
        <v>906452.91306122451</v>
      </c>
      <c r="E12" s="174">
        <v>799842.78829166642</v>
      </c>
      <c r="F12" s="175"/>
    </row>
    <row r="13" spans="1:9" ht="15" customHeight="1">
      <c r="A13" s="79">
        <v>8</v>
      </c>
      <c r="B13" s="207"/>
      <c r="C13" s="29" t="s">
        <v>14</v>
      </c>
      <c r="D13" s="174"/>
      <c r="E13" s="174"/>
      <c r="F13" s="175"/>
    </row>
    <row r="14" spans="1:9" ht="15" customHeight="1">
      <c r="A14" s="79">
        <v>9</v>
      </c>
      <c r="B14" s="207" t="s">
        <v>107</v>
      </c>
      <c r="C14" s="15" t="s">
        <v>13</v>
      </c>
      <c r="D14" s="174">
        <v>6</v>
      </c>
      <c r="E14" s="174">
        <v>8</v>
      </c>
      <c r="F14" s="175">
        <v>68</v>
      </c>
      <c r="I14" s="16"/>
    </row>
    <row r="15" spans="1:9" ht="15" customHeight="1">
      <c r="A15" s="79">
        <v>10</v>
      </c>
      <c r="B15" s="207"/>
      <c r="C15" s="15" t="s">
        <v>108</v>
      </c>
      <c r="D15" s="137">
        <f>D16+D18+D20</f>
        <v>23236276.086470038</v>
      </c>
      <c r="E15" s="137">
        <f>E16+E18+E20</f>
        <v>0</v>
      </c>
      <c r="F15" s="138">
        <f>F16+F18+F20</f>
        <v>10151703.099999998</v>
      </c>
    </row>
    <row r="16" spans="1:9" ht="15" customHeight="1">
      <c r="A16" s="79">
        <v>11</v>
      </c>
      <c r="B16" s="207"/>
      <c r="C16" s="28" t="s">
        <v>75</v>
      </c>
      <c r="D16" s="174"/>
      <c r="E16" s="174"/>
      <c r="F16" s="175">
        <v>2818848.43</v>
      </c>
    </row>
    <row r="17" spans="1:6" ht="15" customHeight="1">
      <c r="A17" s="79">
        <v>12</v>
      </c>
      <c r="B17" s="207"/>
      <c r="C17" s="29" t="s">
        <v>14</v>
      </c>
      <c r="D17" s="174"/>
      <c r="E17" s="174"/>
      <c r="F17" s="175">
        <v>0</v>
      </c>
    </row>
    <row r="18" spans="1:6" ht="30" customHeight="1">
      <c r="A18" s="79">
        <v>13</v>
      </c>
      <c r="B18" s="207"/>
      <c r="C18" s="28" t="s">
        <v>15</v>
      </c>
      <c r="D18" s="174">
        <v>23236276.086470038</v>
      </c>
      <c r="E18" s="174"/>
      <c r="F18" s="175">
        <v>7332854.6699999981</v>
      </c>
    </row>
    <row r="19" spans="1:6" ht="15" customHeight="1">
      <c r="A19" s="79">
        <v>14</v>
      </c>
      <c r="B19" s="207"/>
      <c r="C19" s="29" t="s">
        <v>14</v>
      </c>
      <c r="D19" s="174">
        <v>23236276.086470038</v>
      </c>
      <c r="E19" s="174"/>
      <c r="F19" s="175">
        <v>4514006.24</v>
      </c>
    </row>
    <row r="20" spans="1:6" ht="15" customHeight="1">
      <c r="A20" s="79">
        <v>15</v>
      </c>
      <c r="B20" s="207"/>
      <c r="C20" s="28" t="s">
        <v>96</v>
      </c>
      <c r="D20" s="174">
        <v>0</v>
      </c>
      <c r="E20" s="174"/>
      <c r="F20" s="175"/>
    </row>
    <row r="21" spans="1:6" ht="15" customHeight="1">
      <c r="A21" s="79">
        <v>16</v>
      </c>
      <c r="B21" s="207"/>
      <c r="C21" s="29" t="s">
        <v>14</v>
      </c>
      <c r="D21" s="174">
        <v>0</v>
      </c>
      <c r="E21" s="174"/>
      <c r="F21" s="175"/>
    </row>
    <row r="22" spans="1:6" ht="15" customHeight="1" thickBot="1">
      <c r="A22" s="80">
        <v>17</v>
      </c>
      <c r="B22" s="208" t="s">
        <v>77</v>
      </c>
      <c r="C22" s="208"/>
      <c r="D22" s="139">
        <f>D7+D15</f>
        <v>33756213.139531262</v>
      </c>
      <c r="E22" s="139">
        <f>E7+E15</f>
        <v>2430320.4917660253</v>
      </c>
      <c r="F22" s="140">
        <f>F7+F15</f>
        <v>23011093.099999998</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B1" sqref="B1: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24</v>
      </c>
      <c r="B1" s="26" t="s">
        <v>175</v>
      </c>
    </row>
    <row r="2" spans="1:12">
      <c r="A2" s="3" t="s">
        <v>25</v>
      </c>
      <c r="B2" s="240">
        <v>45291</v>
      </c>
      <c r="C2" s="30"/>
      <c r="D2" s="30"/>
      <c r="E2" s="30"/>
      <c r="F2" s="30"/>
      <c r="G2" s="30"/>
      <c r="H2" s="30"/>
      <c r="I2" s="30"/>
      <c r="J2" s="30"/>
      <c r="K2" s="30"/>
      <c r="L2" s="30"/>
    </row>
    <row r="3" spans="1:12">
      <c r="B3" s="30"/>
      <c r="C3" s="30"/>
      <c r="D3" s="30"/>
      <c r="E3" s="30"/>
      <c r="F3" s="30"/>
      <c r="G3" s="30"/>
      <c r="H3" s="30"/>
      <c r="I3" s="30"/>
      <c r="J3" s="30"/>
      <c r="K3" s="30"/>
      <c r="L3" s="30"/>
    </row>
    <row r="4" spans="1:12" ht="13.5" thickBot="1">
      <c r="A4" s="118" t="s">
        <v>115</v>
      </c>
      <c r="B4" s="30" t="s">
        <v>81</v>
      </c>
      <c r="C4" s="31"/>
      <c r="D4" s="31"/>
      <c r="E4" s="31"/>
      <c r="F4" s="31"/>
      <c r="G4" s="31"/>
      <c r="H4" s="31"/>
      <c r="I4" s="31"/>
      <c r="J4" s="31"/>
      <c r="K4" s="31"/>
      <c r="L4" s="31"/>
    </row>
    <row r="5" spans="1:12" ht="28.5">
      <c r="A5" s="22"/>
      <c r="B5" s="56"/>
      <c r="C5" s="102" t="s">
        <v>105</v>
      </c>
      <c r="D5" s="102" t="s">
        <v>106</v>
      </c>
      <c r="E5" s="103" t="s">
        <v>84</v>
      </c>
      <c r="F5" s="31"/>
      <c r="G5" s="31"/>
      <c r="H5" s="31"/>
      <c r="I5" s="31"/>
      <c r="J5" s="31"/>
      <c r="K5" s="31"/>
      <c r="L5" s="31"/>
    </row>
    <row r="6" spans="1:12">
      <c r="A6" s="209" t="s">
        <v>17</v>
      </c>
      <c r="B6" s="105" t="s">
        <v>13</v>
      </c>
      <c r="C6" s="126"/>
      <c r="D6" s="126"/>
      <c r="E6" s="130">
        <v>0</v>
      </c>
      <c r="F6" s="31"/>
      <c r="G6" s="31"/>
      <c r="H6" s="31"/>
      <c r="I6" s="31"/>
      <c r="J6" s="31"/>
      <c r="K6" s="31"/>
      <c r="L6" s="31"/>
    </row>
    <row r="7" spans="1:12" ht="14.25">
      <c r="A7" s="209"/>
      <c r="B7" s="104" t="s">
        <v>76</v>
      </c>
      <c r="C7" s="126"/>
      <c r="D7" s="126"/>
      <c r="E7" s="130">
        <v>0</v>
      </c>
      <c r="F7" s="31"/>
      <c r="G7" s="31"/>
      <c r="H7" s="31"/>
      <c r="I7" s="31"/>
      <c r="J7" s="31"/>
      <c r="K7" s="31"/>
      <c r="L7" s="31"/>
    </row>
    <row r="8" spans="1:12" ht="14.25">
      <c r="A8" s="209" t="s">
        <v>39</v>
      </c>
      <c r="B8" s="104" t="s">
        <v>13</v>
      </c>
      <c r="C8" s="126"/>
      <c r="D8" s="126"/>
      <c r="E8" s="130">
        <v>1</v>
      </c>
      <c r="F8" s="31"/>
      <c r="G8" s="31"/>
      <c r="H8" s="31"/>
      <c r="I8" s="31"/>
      <c r="J8" s="31"/>
      <c r="K8" s="31"/>
      <c r="L8" s="31"/>
    </row>
    <row r="9" spans="1:12" ht="14.25">
      <c r="A9" s="209"/>
      <c r="B9" s="104" t="s">
        <v>11</v>
      </c>
      <c r="C9" s="143">
        <f>C10+C11+C12+C13</f>
        <v>0</v>
      </c>
      <c r="D9" s="143">
        <f>D10+D11+D12+D13</f>
        <v>0</v>
      </c>
      <c r="E9" s="143">
        <f>E10+E11+E12+E13</f>
        <v>400000</v>
      </c>
      <c r="F9" s="31"/>
      <c r="G9" s="31"/>
      <c r="H9" s="31"/>
      <c r="I9" s="31"/>
      <c r="J9" s="31"/>
      <c r="K9" s="31"/>
      <c r="L9" s="31"/>
    </row>
    <row r="10" spans="1:12" ht="14.25">
      <c r="A10" s="209"/>
      <c r="B10" s="106" t="s">
        <v>18</v>
      </c>
      <c r="C10" s="126"/>
      <c r="D10" s="126"/>
      <c r="E10" s="130">
        <v>100000</v>
      </c>
      <c r="F10" s="31"/>
      <c r="G10" s="31"/>
      <c r="H10" s="31"/>
      <c r="I10" s="31"/>
      <c r="J10" s="31"/>
      <c r="K10" s="31"/>
      <c r="L10" s="31"/>
    </row>
    <row r="11" spans="1:12" ht="14.25">
      <c r="A11" s="209"/>
      <c r="B11" s="106" t="s">
        <v>100</v>
      </c>
      <c r="C11" s="126"/>
      <c r="D11" s="126"/>
      <c r="E11" s="130">
        <v>300000</v>
      </c>
      <c r="F11" s="31"/>
      <c r="G11" s="31"/>
      <c r="H11" s="31"/>
      <c r="I11" s="31"/>
      <c r="J11" s="31"/>
      <c r="K11" s="31"/>
      <c r="L11" s="31"/>
    </row>
    <row r="12" spans="1:12" ht="28.5">
      <c r="A12" s="209"/>
      <c r="B12" s="106" t="s">
        <v>101</v>
      </c>
      <c r="C12" s="126"/>
      <c r="D12" s="126"/>
      <c r="E12" s="130">
        <v>0</v>
      </c>
      <c r="F12" s="31"/>
      <c r="G12" s="31"/>
      <c r="H12" s="31"/>
      <c r="I12" s="31"/>
      <c r="J12" s="31"/>
      <c r="K12" s="31"/>
      <c r="L12" s="31"/>
    </row>
    <row r="13" spans="1:12" ht="14.25">
      <c r="A13" s="209"/>
      <c r="B13" s="106" t="s">
        <v>102</v>
      </c>
      <c r="C13" s="126"/>
      <c r="D13" s="126"/>
      <c r="E13" s="130">
        <v>0</v>
      </c>
      <c r="F13" s="31"/>
      <c r="G13" s="31"/>
      <c r="H13" s="31"/>
      <c r="I13" s="31"/>
      <c r="J13" s="31"/>
      <c r="K13" s="31"/>
      <c r="L13" s="31"/>
    </row>
    <row r="14" spans="1:12" ht="14.25">
      <c r="A14" s="209" t="s">
        <v>104</v>
      </c>
      <c r="B14" s="104" t="s">
        <v>13</v>
      </c>
      <c r="C14" s="126"/>
      <c r="D14" s="126"/>
      <c r="E14" s="130">
        <v>1</v>
      </c>
      <c r="F14" s="31"/>
      <c r="G14" s="31"/>
      <c r="H14" s="31"/>
      <c r="I14" s="31"/>
      <c r="J14" s="31"/>
      <c r="K14" s="31"/>
      <c r="L14" s="31"/>
    </row>
    <row r="15" spans="1:12" ht="14.25">
      <c r="A15" s="209"/>
      <c r="B15" s="104" t="s">
        <v>11</v>
      </c>
      <c r="C15" s="143">
        <f>C16+C17+C18+C19</f>
        <v>0</v>
      </c>
      <c r="D15" s="143">
        <f>D16+D17+D18+D19</f>
        <v>0</v>
      </c>
      <c r="E15" s="143">
        <f>E16+E17+E18+E19</f>
        <v>204902.85</v>
      </c>
      <c r="F15" s="31"/>
      <c r="G15" s="31"/>
      <c r="H15" s="31"/>
      <c r="I15" s="31"/>
      <c r="J15" s="31"/>
      <c r="K15" s="31"/>
      <c r="L15" s="31"/>
    </row>
    <row r="16" spans="1:12" ht="14.25">
      <c r="A16" s="209"/>
      <c r="B16" s="106" t="s">
        <v>18</v>
      </c>
      <c r="C16" s="126"/>
      <c r="D16" s="126"/>
      <c r="E16" s="130">
        <v>204902.85</v>
      </c>
      <c r="F16" s="31"/>
      <c r="G16" s="31"/>
      <c r="H16" s="31"/>
      <c r="I16" s="31"/>
      <c r="J16" s="31"/>
      <c r="K16" s="31"/>
      <c r="L16" s="31"/>
    </row>
    <row r="17" spans="1:12" ht="14.25">
      <c r="A17" s="210"/>
      <c r="B17" s="110" t="s">
        <v>100</v>
      </c>
      <c r="C17" s="144"/>
      <c r="D17" s="144"/>
      <c r="E17" s="145">
        <v>0</v>
      </c>
      <c r="F17" s="31"/>
      <c r="G17" s="31"/>
      <c r="H17" s="31"/>
      <c r="I17" s="31"/>
      <c r="J17" s="31"/>
      <c r="K17" s="31"/>
      <c r="L17" s="31"/>
    </row>
    <row r="18" spans="1:12" ht="28.5">
      <c r="A18" s="210"/>
      <c r="B18" s="110" t="s">
        <v>101</v>
      </c>
      <c r="C18" s="144"/>
      <c r="D18" s="144"/>
      <c r="E18" s="145">
        <v>0</v>
      </c>
      <c r="F18" s="31"/>
      <c r="G18" s="31"/>
      <c r="H18" s="31"/>
      <c r="I18" s="31"/>
      <c r="J18" s="31"/>
      <c r="K18" s="31"/>
      <c r="L18" s="31"/>
    </row>
    <row r="19" spans="1:12" ht="15" thickBot="1">
      <c r="A19" s="211"/>
      <c r="B19" s="107" t="s">
        <v>102</v>
      </c>
      <c r="C19" s="131"/>
      <c r="D19" s="131"/>
      <c r="E19" s="132">
        <v>0</v>
      </c>
      <c r="F19" s="31"/>
      <c r="G19" s="31"/>
      <c r="H19" s="31"/>
      <c r="I19" s="31"/>
      <c r="J19" s="31"/>
      <c r="K19" s="31"/>
      <c r="L19" s="31"/>
    </row>
    <row r="20" spans="1:12">
      <c r="A20" s="30"/>
      <c r="B20" s="31"/>
      <c r="C20" s="31"/>
      <c r="D20" s="31"/>
      <c r="E20" s="31"/>
      <c r="F20" s="31"/>
      <c r="G20" s="31"/>
      <c r="H20" s="31"/>
      <c r="I20" s="31"/>
      <c r="J20" s="31"/>
      <c r="K20" s="31"/>
      <c r="L20" s="31"/>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24</v>
      </c>
      <c r="B1" s="26" t="s">
        <v>175</v>
      </c>
    </row>
    <row r="2" spans="1:7">
      <c r="A2" s="3" t="s">
        <v>25</v>
      </c>
      <c r="B2" s="240">
        <v>45291</v>
      </c>
    </row>
    <row r="3" spans="1:7">
      <c r="B3" s="13"/>
    </row>
    <row r="4" spans="1:7" ht="13.5" thickBot="1">
      <c r="A4" s="118" t="s">
        <v>116</v>
      </c>
      <c r="B4" s="84" t="s">
        <v>83</v>
      </c>
    </row>
    <row r="5" spans="1:7" s="13" customFormat="1" ht="14.25">
      <c r="A5" s="81"/>
      <c r="B5" s="58"/>
      <c r="C5" s="82" t="s">
        <v>0</v>
      </c>
      <c r="D5" s="36" t="s">
        <v>1</v>
      </c>
      <c r="E5" s="36" t="s">
        <v>2</v>
      </c>
      <c r="F5" s="36" t="s">
        <v>3</v>
      </c>
      <c r="G5" s="35" t="s">
        <v>4</v>
      </c>
    </row>
    <row r="6" spans="1:7" ht="85.5">
      <c r="A6" s="83"/>
      <c r="B6" s="32"/>
      <c r="C6" s="108" t="s">
        <v>118</v>
      </c>
      <c r="D6" s="101" t="s">
        <v>119</v>
      </c>
      <c r="E6" s="101" t="s">
        <v>121</v>
      </c>
      <c r="F6" s="101" t="s">
        <v>120</v>
      </c>
      <c r="G6" s="109" t="s">
        <v>21</v>
      </c>
    </row>
    <row r="7" spans="1:7" ht="14.25">
      <c r="A7" s="83">
        <v>1</v>
      </c>
      <c r="B7" s="111" t="s">
        <v>105</v>
      </c>
      <c r="C7" s="146">
        <f>SUM(C8:C11)</f>
        <v>23236276.086470038</v>
      </c>
      <c r="D7" s="146">
        <f t="shared" ref="D7:G7" si="0">SUM(D8:D11)</f>
        <v>23236276.086470038</v>
      </c>
      <c r="E7" s="146">
        <f t="shared" si="0"/>
        <v>0</v>
      </c>
      <c r="F7" s="146">
        <f t="shared" si="0"/>
        <v>0</v>
      </c>
      <c r="G7" s="146">
        <f t="shared" si="0"/>
        <v>7105159.841964528</v>
      </c>
    </row>
    <row r="8" spans="1:7" ht="14.25">
      <c r="A8" s="83">
        <v>2</v>
      </c>
      <c r="B8" s="33" t="s">
        <v>19</v>
      </c>
      <c r="C8" s="176"/>
      <c r="D8" s="177"/>
      <c r="E8" s="177"/>
      <c r="F8" s="177"/>
      <c r="G8" s="178"/>
    </row>
    <row r="9" spans="1:7" ht="14.25">
      <c r="A9" s="83">
        <v>3</v>
      </c>
      <c r="B9" s="33" t="s">
        <v>20</v>
      </c>
      <c r="C9" s="176">
        <v>23236276.086470038</v>
      </c>
      <c r="D9" s="177">
        <v>23236276.086470038</v>
      </c>
      <c r="E9" s="177"/>
      <c r="F9" s="177"/>
      <c r="G9" s="178">
        <v>7105159.841964528</v>
      </c>
    </row>
    <row r="10" spans="1:7" ht="14.25">
      <c r="A10" s="83">
        <v>4</v>
      </c>
      <c r="B10" s="34" t="s">
        <v>98</v>
      </c>
      <c r="C10" s="176"/>
      <c r="D10" s="177"/>
      <c r="E10" s="177"/>
      <c r="F10" s="177"/>
      <c r="G10" s="178"/>
    </row>
    <row r="11" spans="1:7" ht="14.25">
      <c r="A11" s="83">
        <v>5</v>
      </c>
      <c r="B11" s="33" t="s">
        <v>99</v>
      </c>
      <c r="C11" s="176"/>
      <c r="D11" s="177"/>
      <c r="E11" s="177"/>
      <c r="F11" s="177"/>
      <c r="G11" s="178"/>
    </row>
    <row r="12" spans="1:7" ht="14.25">
      <c r="A12" s="83">
        <v>6</v>
      </c>
      <c r="B12" s="15" t="s">
        <v>106</v>
      </c>
      <c r="C12" s="135">
        <f>SUM(C13:C16)</f>
        <v>0</v>
      </c>
      <c r="D12" s="135">
        <f>SUM(D13:D16)</f>
        <v>0</v>
      </c>
      <c r="E12" s="135">
        <f>SUM(E13:E16)</f>
        <v>0</v>
      </c>
      <c r="F12" s="135">
        <f>SUM(F13:F16)</f>
        <v>0</v>
      </c>
      <c r="G12" s="136">
        <f>SUM(G13:G16)</f>
        <v>0</v>
      </c>
    </row>
    <row r="13" spans="1:7" ht="14.25">
      <c r="A13" s="83">
        <v>7</v>
      </c>
      <c r="B13" s="33" t="s">
        <v>19</v>
      </c>
      <c r="C13" s="141"/>
      <c r="D13" s="141"/>
      <c r="E13" s="141"/>
      <c r="F13" s="141"/>
      <c r="G13" s="142"/>
    </row>
    <row r="14" spans="1:7" ht="14.25">
      <c r="A14" s="83">
        <v>8</v>
      </c>
      <c r="B14" s="33" t="s">
        <v>20</v>
      </c>
      <c r="C14" s="141"/>
      <c r="D14" s="141"/>
      <c r="E14" s="141"/>
      <c r="F14" s="141"/>
      <c r="G14" s="142"/>
    </row>
    <row r="15" spans="1:7" ht="14.25">
      <c r="A15" s="83">
        <v>9</v>
      </c>
      <c r="B15" s="34" t="s">
        <v>98</v>
      </c>
      <c r="C15" s="141"/>
      <c r="D15" s="141"/>
      <c r="E15" s="141"/>
      <c r="F15" s="141"/>
      <c r="G15" s="142"/>
    </row>
    <row r="16" spans="1:7" ht="14.25">
      <c r="A16" s="83">
        <v>10</v>
      </c>
      <c r="B16" s="33" t="s">
        <v>99</v>
      </c>
      <c r="C16" s="141"/>
      <c r="D16" s="141"/>
      <c r="E16" s="141"/>
      <c r="F16" s="141"/>
      <c r="G16" s="142"/>
    </row>
    <row r="17" spans="1:7" ht="14.25">
      <c r="A17" s="83">
        <v>11</v>
      </c>
      <c r="B17" s="15" t="s">
        <v>71</v>
      </c>
      <c r="C17" s="135">
        <f>SUM(C18:C21)</f>
        <v>4514006.24</v>
      </c>
      <c r="D17" s="135">
        <f>SUM(D18:D21)</f>
        <v>0</v>
      </c>
      <c r="E17" s="135">
        <f>SUM(E18:E21)</f>
        <v>0</v>
      </c>
      <c r="F17" s="135">
        <f>SUM(F18:F21)</f>
        <v>0</v>
      </c>
      <c r="G17" s="136">
        <f>SUM(G18:G21)</f>
        <v>87730.5</v>
      </c>
    </row>
    <row r="18" spans="1:7" ht="14.25">
      <c r="A18" s="83">
        <v>12</v>
      </c>
      <c r="B18" s="33" t="s">
        <v>19</v>
      </c>
      <c r="C18" s="141">
        <v>0</v>
      </c>
      <c r="D18" s="141"/>
      <c r="E18" s="141" t="s">
        <v>8</v>
      </c>
      <c r="F18" s="141"/>
      <c r="G18" s="142">
        <v>43865.25</v>
      </c>
    </row>
    <row r="19" spans="1:7" ht="14.25">
      <c r="A19" s="83">
        <v>13</v>
      </c>
      <c r="B19" s="33" t="s">
        <v>20</v>
      </c>
      <c r="C19" s="141">
        <v>4514006.24</v>
      </c>
      <c r="D19" s="141"/>
      <c r="E19" s="141"/>
      <c r="F19" s="141"/>
      <c r="G19" s="142">
        <v>43865.25</v>
      </c>
    </row>
    <row r="20" spans="1:7" ht="14.25">
      <c r="A20" s="83">
        <v>14</v>
      </c>
      <c r="B20" s="34" t="s">
        <v>98</v>
      </c>
      <c r="C20" s="141">
        <v>0</v>
      </c>
      <c r="D20" s="141"/>
      <c r="E20" s="141"/>
      <c r="F20" s="141"/>
      <c r="G20" s="142"/>
    </row>
    <row r="21" spans="1:7" ht="14.25">
      <c r="A21" s="83">
        <v>15</v>
      </c>
      <c r="B21" s="33" t="s">
        <v>99</v>
      </c>
      <c r="C21" s="141">
        <v>0</v>
      </c>
      <c r="D21" s="141"/>
      <c r="E21" s="141"/>
      <c r="F21" s="141"/>
      <c r="G21" s="142"/>
    </row>
    <row r="22" spans="1:7" ht="15" thickBot="1">
      <c r="A22" s="83">
        <v>16</v>
      </c>
      <c r="B22" s="52" t="s">
        <v>6</v>
      </c>
      <c r="C22" s="147">
        <f>C12+C17</f>
        <v>4514006.24</v>
      </c>
      <c r="D22" s="147">
        <f>D12+D17</f>
        <v>0</v>
      </c>
      <c r="E22" s="147">
        <f>E12+E17</f>
        <v>0</v>
      </c>
      <c r="F22" s="147">
        <f>F12+F17</f>
        <v>0</v>
      </c>
      <c r="G22" s="148">
        <f>G12+G17</f>
        <v>87730.5</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19"/>
  <sheetViews>
    <sheetView workbookViewId="0">
      <pane xSplit="2" ySplit="8" topLeftCell="G9" activePane="bottomRight" state="frozen"/>
      <selection activeCell="L18" sqref="L18"/>
      <selection pane="topRight" activeCell="L18" sqref="L18"/>
      <selection pane="bottomLeft" activeCell="L18" sqref="L18"/>
      <selection pane="bottomRight" activeCell="B45" sqref="B45"/>
    </sheetView>
  </sheetViews>
  <sheetFormatPr defaultColWidth="9.140625" defaultRowHeight="12.75"/>
  <cols>
    <col min="1" max="1" width="10.5703125" style="3" bestFit="1" customWidth="1"/>
    <col min="2" max="2" width="89.140625" style="3" bestFit="1" customWidth="1"/>
    <col min="3" max="3" width="15.140625" style="17" customWidth="1"/>
    <col min="4" max="5" width="13.7109375" style="17" customWidth="1"/>
    <col min="6" max="6" width="16.28515625" style="17" customWidth="1"/>
    <col min="7" max="8" width="13.7109375" style="17" customWidth="1"/>
    <col min="9" max="9" width="17.5703125" style="17" customWidth="1"/>
    <col min="10" max="10" width="14.5703125" style="17" customWidth="1"/>
    <col min="11" max="12" width="13.7109375" style="17" customWidth="1"/>
    <col min="13" max="13" width="15" style="17" customWidth="1"/>
    <col min="14" max="15" width="13.7109375" style="17" customWidth="1"/>
    <col min="16" max="17" width="15.7109375" style="17" customWidth="1"/>
    <col min="18" max="18" width="9.140625" style="17"/>
    <col min="19" max="16384" width="9.140625" style="3"/>
  </cols>
  <sheetData>
    <row r="1" spans="1:15">
      <c r="A1" s="3" t="s">
        <v>24</v>
      </c>
      <c r="B1" s="26" t="s">
        <v>175</v>
      </c>
    </row>
    <row r="2" spans="1:15">
      <c r="A2" s="3" t="s">
        <v>25</v>
      </c>
      <c r="B2" s="240">
        <v>45291</v>
      </c>
    </row>
    <row r="4" spans="1:15" ht="13.5" thickBot="1">
      <c r="A4" s="118" t="s">
        <v>117</v>
      </c>
      <c r="B4" s="49" t="s">
        <v>124</v>
      </c>
    </row>
    <row r="5" spans="1:15">
      <c r="A5" s="51"/>
      <c r="B5" s="53"/>
      <c r="C5" s="39" t="s">
        <v>0</v>
      </c>
      <c r="D5" s="39" t="s">
        <v>1</v>
      </c>
      <c r="E5" s="39" t="s">
        <v>2</v>
      </c>
      <c r="F5" s="39" t="s">
        <v>3</v>
      </c>
      <c r="G5" s="39" t="s">
        <v>4</v>
      </c>
      <c r="H5" s="39" t="s">
        <v>5</v>
      </c>
      <c r="I5" s="39" t="s">
        <v>58</v>
      </c>
      <c r="J5" s="39" t="s">
        <v>59</v>
      </c>
      <c r="K5" s="39" t="s">
        <v>60</v>
      </c>
      <c r="L5" s="39" t="s">
        <v>61</v>
      </c>
      <c r="M5" s="39" t="s">
        <v>62</v>
      </c>
      <c r="N5" s="39" t="s">
        <v>63</v>
      </c>
      <c r="O5" s="40" t="s">
        <v>66</v>
      </c>
    </row>
    <row r="6" spans="1:15">
      <c r="A6" s="19"/>
      <c r="B6" s="5"/>
      <c r="C6" s="212" t="s">
        <v>28</v>
      </c>
      <c r="D6" s="212"/>
      <c r="E6" s="212"/>
      <c r="F6" s="214" t="s">
        <v>29</v>
      </c>
      <c r="G6" s="214"/>
      <c r="H6" s="214"/>
      <c r="I6" s="214"/>
      <c r="J6" s="214"/>
      <c r="K6" s="214"/>
      <c r="L6" s="214"/>
      <c r="M6" s="214" t="s">
        <v>30</v>
      </c>
      <c r="N6" s="214"/>
      <c r="O6" s="213"/>
    </row>
    <row r="7" spans="1:15" ht="15" customHeight="1">
      <c r="A7" s="19"/>
      <c r="B7" s="5"/>
      <c r="C7" s="214" t="s">
        <v>31</v>
      </c>
      <c r="D7" s="214" t="s">
        <v>32</v>
      </c>
      <c r="E7" s="214" t="s">
        <v>64</v>
      </c>
      <c r="F7" s="214" t="s">
        <v>33</v>
      </c>
      <c r="G7" s="214"/>
      <c r="H7" s="214" t="s">
        <v>34</v>
      </c>
      <c r="I7" s="214" t="s">
        <v>35</v>
      </c>
      <c r="J7" s="214"/>
      <c r="K7" s="215" t="s">
        <v>7</v>
      </c>
      <c r="L7" s="215"/>
      <c r="M7" s="212" t="s">
        <v>65</v>
      </c>
      <c r="N7" s="212" t="s">
        <v>69</v>
      </c>
      <c r="O7" s="213" t="s">
        <v>70</v>
      </c>
    </row>
    <row r="8" spans="1:15" ht="25.5">
      <c r="A8" s="19"/>
      <c r="B8" s="5"/>
      <c r="C8" s="214"/>
      <c r="D8" s="214"/>
      <c r="E8" s="214"/>
      <c r="F8" s="153" t="s">
        <v>14</v>
      </c>
      <c r="G8" s="153" t="s">
        <v>36</v>
      </c>
      <c r="H8" s="214"/>
      <c r="I8" s="153" t="s">
        <v>67</v>
      </c>
      <c r="J8" s="153" t="s">
        <v>68</v>
      </c>
      <c r="K8" s="154" t="s">
        <v>37</v>
      </c>
      <c r="L8" s="154" t="s">
        <v>38</v>
      </c>
      <c r="M8" s="212"/>
      <c r="N8" s="212"/>
      <c r="O8" s="213"/>
    </row>
    <row r="9" spans="1:15">
      <c r="A9" s="55"/>
      <c r="B9" s="50" t="s">
        <v>12</v>
      </c>
      <c r="C9" s="156"/>
      <c r="D9" s="156"/>
      <c r="E9" s="156"/>
      <c r="F9" s="156"/>
      <c r="G9" s="156"/>
      <c r="H9" s="156"/>
      <c r="I9" s="156"/>
      <c r="J9" s="156"/>
      <c r="K9" s="156"/>
      <c r="L9" s="156"/>
      <c r="M9" s="156"/>
      <c r="N9" s="156"/>
      <c r="O9" s="157"/>
    </row>
    <row r="10" spans="1:15">
      <c r="A10" s="19">
        <v>1</v>
      </c>
      <c r="B10" s="48" t="s">
        <v>57</v>
      </c>
      <c r="C10" s="149">
        <f>SUM(C11:C16)</f>
        <v>254045.97004351718</v>
      </c>
      <c r="D10" s="149">
        <f>SUM(D11:D16)</f>
        <v>1146433.5168593873</v>
      </c>
      <c r="E10" s="149">
        <f>SUM(E11:E16)</f>
        <v>1400479.4869029047</v>
      </c>
      <c r="F10" s="150">
        <f>SUM(F11:F16)</f>
        <v>88774.07318696531</v>
      </c>
      <c r="G10" s="150">
        <f>SUM(G11:G16)</f>
        <v>10801.529983900931</v>
      </c>
      <c r="H10" s="149">
        <f>SUM(H11:H16)</f>
        <v>105524.16827566693</v>
      </c>
      <c r="I10" s="149">
        <f>SUM(I11:I16)</f>
        <v>0</v>
      </c>
      <c r="J10" s="149">
        <f>SUM(J11:J16)</f>
        <v>0</v>
      </c>
      <c r="K10" s="149">
        <f>SUM(K11:K16)</f>
        <v>50</v>
      </c>
      <c r="L10" s="149">
        <f>SUM(L11:L16)</f>
        <v>32531</v>
      </c>
      <c r="M10" s="150">
        <f>SUM(M11:M16)</f>
        <v>237295.87495481552</v>
      </c>
      <c r="N10" s="150">
        <f>SUM(N11:N16)</f>
        <v>1230278.2151189554</v>
      </c>
      <c r="O10" s="151">
        <f>SUM(O11:O16)</f>
        <v>1467574.0900737708</v>
      </c>
    </row>
    <row r="11" spans="1:15">
      <c r="A11" s="19">
        <v>1.1000000000000001</v>
      </c>
      <c r="B11" s="5" t="s">
        <v>179</v>
      </c>
      <c r="C11" s="125">
        <v>36541.429393165017</v>
      </c>
      <c r="D11" s="125">
        <v>269822.9299033698</v>
      </c>
      <c r="E11" s="149">
        <f>C11+D11</f>
        <v>306364.35929653479</v>
      </c>
      <c r="F11" s="125">
        <v>10949.623819621198</v>
      </c>
      <c r="G11" s="125"/>
      <c r="H11" s="125">
        <v>17834.553951284623</v>
      </c>
      <c r="I11" s="125"/>
      <c r="J11" s="125">
        <v>0</v>
      </c>
      <c r="K11" s="152"/>
      <c r="L11" s="152">
        <v>17314</v>
      </c>
      <c r="M11" s="149">
        <f>C11+F11-H11-I11</f>
        <v>29656.499261501594</v>
      </c>
      <c r="N11" s="149">
        <f>D11+G11+H11-J11+K11-L11</f>
        <v>270343.48385465442</v>
      </c>
      <c r="O11" s="151">
        <f t="shared" ref="O11:O16" si="0">M11+N11</f>
        <v>299999.98311615601</v>
      </c>
    </row>
    <row r="12" spans="1:15">
      <c r="A12" s="19">
        <v>1.2</v>
      </c>
      <c r="B12" s="5" t="s">
        <v>180</v>
      </c>
      <c r="C12" s="125">
        <v>40452.257541025407</v>
      </c>
      <c r="D12" s="125">
        <v>71431.043031801528</v>
      </c>
      <c r="E12" s="149">
        <f t="shared" ref="E12:E16" si="1">C12+D12</f>
        <v>111883.30057282693</v>
      </c>
      <c r="F12" s="125">
        <v>15260.396655236933</v>
      </c>
      <c r="G12" s="125"/>
      <c r="H12" s="125">
        <v>16414.482291943055</v>
      </c>
      <c r="I12" s="125"/>
      <c r="J12" s="125">
        <v>0</v>
      </c>
      <c r="K12" s="152">
        <v>50</v>
      </c>
      <c r="L12" s="152"/>
      <c r="M12" s="149">
        <f t="shared" ref="M12:M15" si="2">C12+F12-H12-I12</f>
        <v>39298.171904319286</v>
      </c>
      <c r="N12" s="149">
        <f t="shared" ref="N12:N16" si="3">D12+G12+H12-J12+K12-L12</f>
        <v>87895.525323744587</v>
      </c>
      <c r="O12" s="151">
        <f t="shared" si="0"/>
        <v>127193.69722806387</v>
      </c>
    </row>
    <row r="13" spans="1:15">
      <c r="A13" s="19">
        <v>1.3</v>
      </c>
      <c r="B13" s="5" t="s">
        <v>181</v>
      </c>
      <c r="C13" s="125">
        <v>38459.625912605276</v>
      </c>
      <c r="D13" s="125">
        <v>17949.001678901244</v>
      </c>
      <c r="E13" s="149">
        <f t="shared" si="1"/>
        <v>56408.62759150652</v>
      </c>
      <c r="F13" s="125">
        <v>12429.839211120408</v>
      </c>
      <c r="G13" s="125"/>
      <c r="H13" s="125">
        <v>15418.099680530191</v>
      </c>
      <c r="I13" s="125"/>
      <c r="J13" s="125">
        <v>0</v>
      </c>
      <c r="K13" s="152"/>
      <c r="L13" s="152"/>
      <c r="M13" s="149">
        <f t="shared" si="2"/>
        <v>35471.365443195493</v>
      </c>
      <c r="N13" s="149">
        <f t="shared" si="3"/>
        <v>33367.101359431435</v>
      </c>
      <c r="O13" s="151">
        <f t="shared" si="0"/>
        <v>68838.466802626936</v>
      </c>
    </row>
    <row r="14" spans="1:15">
      <c r="A14" s="19">
        <v>1.4</v>
      </c>
      <c r="B14" s="5" t="s">
        <v>182</v>
      </c>
      <c r="C14" s="125">
        <v>74334.539968411031</v>
      </c>
      <c r="D14" s="125">
        <v>787229.55629054096</v>
      </c>
      <c r="E14" s="149">
        <f t="shared" si="1"/>
        <v>861564.09625895205</v>
      </c>
      <c r="F14" s="125">
        <v>22173.728661713925</v>
      </c>
      <c r="G14" s="125">
        <v>10801.529983900931</v>
      </c>
      <c r="H14" s="125">
        <v>29695.105890491701</v>
      </c>
      <c r="I14" s="125"/>
      <c r="J14" s="125">
        <v>0</v>
      </c>
      <c r="K14" s="152"/>
      <c r="L14" s="152"/>
      <c r="M14" s="149">
        <f t="shared" si="2"/>
        <v>66813.162739633248</v>
      </c>
      <c r="N14" s="149">
        <f t="shared" si="3"/>
        <v>827726.19216493366</v>
      </c>
      <c r="O14" s="151">
        <f t="shared" si="0"/>
        <v>894539.35490456689</v>
      </c>
    </row>
    <row r="15" spans="1:15">
      <c r="A15" s="19">
        <v>1.5</v>
      </c>
      <c r="B15" s="5" t="s">
        <v>183</v>
      </c>
      <c r="C15" s="125">
        <v>38057.9145405155</v>
      </c>
      <c r="D15" s="125">
        <v>0.79307394189527258</v>
      </c>
      <c r="E15" s="149">
        <f t="shared" si="1"/>
        <v>38058.707614457395</v>
      </c>
      <c r="F15" s="125">
        <v>12700.088184035902</v>
      </c>
      <c r="G15" s="125"/>
      <c r="H15" s="125">
        <v>15216.994933272545</v>
      </c>
      <c r="I15" s="125"/>
      <c r="J15" s="125">
        <v>0</v>
      </c>
      <c r="K15" s="152"/>
      <c r="L15" s="152">
        <v>15217</v>
      </c>
      <c r="M15" s="149">
        <f t="shared" si="2"/>
        <v>35541.007791278855</v>
      </c>
      <c r="N15" s="149">
        <f t="shared" si="3"/>
        <v>0.78800721443985822</v>
      </c>
      <c r="O15" s="151">
        <f t="shared" si="0"/>
        <v>35541.795798493295</v>
      </c>
    </row>
    <row r="16" spans="1:15">
      <c r="A16" s="19">
        <v>1.6</v>
      </c>
      <c r="B16" s="5" t="s">
        <v>184</v>
      </c>
      <c r="C16" s="125">
        <v>26200.202687794925</v>
      </c>
      <c r="D16" s="125">
        <v>0.19288083200081019</v>
      </c>
      <c r="E16" s="149">
        <f t="shared" si="1"/>
        <v>26200.395568626926</v>
      </c>
      <c r="F16" s="125">
        <v>15260.396655236937</v>
      </c>
      <c r="G16" s="125"/>
      <c r="H16" s="125">
        <v>10944.931528144818</v>
      </c>
      <c r="I16" s="125"/>
      <c r="J16" s="125">
        <v>0</v>
      </c>
      <c r="K16" s="152"/>
      <c r="L16" s="152"/>
      <c r="M16" s="149">
        <f>C16+F16-H16-I16</f>
        <v>30515.667814887045</v>
      </c>
      <c r="N16" s="149">
        <f t="shared" si="3"/>
        <v>10945.124408976819</v>
      </c>
      <c r="O16" s="151">
        <f t="shared" si="0"/>
        <v>41460.792223863864</v>
      </c>
    </row>
    <row r="17" spans="1:15">
      <c r="A17" s="55"/>
      <c r="B17" s="7" t="s">
        <v>71</v>
      </c>
      <c r="C17" s="156"/>
      <c r="D17" s="156"/>
      <c r="E17" s="156"/>
      <c r="F17" s="156"/>
      <c r="G17" s="156"/>
      <c r="H17" s="156"/>
      <c r="I17" s="156"/>
      <c r="J17" s="156"/>
      <c r="K17" s="156"/>
      <c r="L17" s="156"/>
      <c r="M17" s="156"/>
      <c r="N17" s="156"/>
      <c r="O17" s="157"/>
    </row>
    <row r="18" spans="1:15" ht="11.25" customHeight="1" thickBot="1">
      <c r="A18" s="57">
        <v>2</v>
      </c>
      <c r="B18" s="158" t="s">
        <v>57</v>
      </c>
      <c r="C18" s="159">
        <v>67115</v>
      </c>
      <c r="D18" s="159">
        <v>58441</v>
      </c>
      <c r="E18" s="159">
        <v>125556</v>
      </c>
      <c r="F18" s="159">
        <v>62231</v>
      </c>
      <c r="G18" s="159">
        <v>18077</v>
      </c>
      <c r="H18" s="159">
        <v>48287</v>
      </c>
      <c r="I18" s="159">
        <v>8252</v>
      </c>
      <c r="J18" s="159">
        <v>0</v>
      </c>
      <c r="K18" s="159">
        <v>4080</v>
      </c>
      <c r="L18" s="159">
        <v>34721</v>
      </c>
      <c r="M18" s="159">
        <f>C18+F18-H18-I18</f>
        <v>72807</v>
      </c>
      <c r="N18" s="159">
        <f t="shared" ref="N18" si="4">D18+G18+H18-J18+K18-L18</f>
        <v>94164</v>
      </c>
      <c r="O18" s="160">
        <f t="shared" ref="O18" si="5">M18+N18</f>
        <v>166971</v>
      </c>
    </row>
    <row r="19" spans="1:15">
      <c r="A19" s="7"/>
      <c r="B19" s="7"/>
      <c r="C19" s="21"/>
      <c r="D19" s="21"/>
      <c r="E19" s="21"/>
      <c r="F19" s="21"/>
      <c r="G19" s="21"/>
      <c r="H19" s="21"/>
      <c r="I19" s="21"/>
      <c r="J19" s="21"/>
      <c r="K19" s="21"/>
      <c r="L19" s="21"/>
      <c r="M19" s="21"/>
      <c r="N19" s="21"/>
      <c r="O19" s="21"/>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2024-05-02T10:26:46Z</dcterms:modified>
</cp:coreProperties>
</file>