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268588E6-82DA-42FF-B9C1-B33D0287033E}" xr6:coauthVersionLast="47" xr6:coauthVersionMax="47" xr10:uidLastSave="{00000000-0000-0000-0000-000000000000}"/>
  <bookViews>
    <workbookView xWindow="-120" yWindow="-120" windowWidth="29040" windowHeight="15990" tabRatio="789" xr2:uid="{00000000-000D-0000-FFFF-FFFF00000000}"/>
  </bookViews>
  <sheets>
    <sheet name="Info" sheetId="70" r:id="rId1"/>
    <sheet name="20. LI3" sheetId="67" r:id="rId2"/>
    <sheet name="21. LI4" sheetId="68" r:id="rId3"/>
    <sheet name="22. OR1" sheetId="39" r:id="rId4"/>
    <sheet name="23. OR2" sheetId="40" r:id="rId5"/>
    <sheet name="24. REM 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72" l="1"/>
  <c r="M22" i="72"/>
  <c r="O22" i="72" s="1"/>
  <c r="E22" i="72"/>
  <c r="B52" i="67" l="1"/>
  <c r="C52" i="67"/>
  <c r="D52" i="67"/>
  <c r="S23" i="67"/>
  <c r="F52" i="67" l="1"/>
  <c r="G52" i="67"/>
  <c r="H52" i="67"/>
  <c r="I52" i="67"/>
  <c r="J52" i="67"/>
  <c r="K52" i="67"/>
  <c r="L52" i="67"/>
  <c r="D16" i="48" l="1"/>
  <c r="D8" i="48"/>
  <c r="G39" i="67" l="1"/>
  <c r="H39" i="67"/>
  <c r="I39" i="67"/>
  <c r="J39" i="67"/>
  <c r="K39" i="67"/>
  <c r="L39" i="67"/>
  <c r="M39" i="67"/>
  <c r="N39" i="67"/>
  <c r="F39" i="67"/>
  <c r="O30" i="67"/>
  <c r="O31" i="67"/>
  <c r="O32" i="67"/>
  <c r="O33" i="67"/>
  <c r="O34" i="67"/>
  <c r="O35" i="67"/>
  <c r="O36" i="67"/>
  <c r="O37" i="67"/>
  <c r="O38" i="67"/>
  <c r="O29" i="67"/>
  <c r="O39" i="67" l="1"/>
  <c r="E18" i="72"/>
  <c r="E17" i="72"/>
  <c r="E16" i="72"/>
  <c r="E15" i="72"/>
  <c r="E14" i="72"/>
  <c r="E13" i="72"/>
  <c r="E12" i="72"/>
  <c r="E11" i="72"/>
  <c r="E10" i="72"/>
  <c r="G17" i="50" l="1"/>
  <c r="F17" i="50"/>
  <c r="E17" i="50"/>
  <c r="D17" i="50"/>
  <c r="C17" i="50"/>
  <c r="G12" i="50"/>
  <c r="F12" i="50"/>
  <c r="E12" i="50"/>
  <c r="D12" i="50"/>
  <c r="C12" i="50"/>
  <c r="G7" i="50"/>
  <c r="F7" i="50"/>
  <c r="E7" i="50"/>
  <c r="D7" i="50"/>
  <c r="C7" i="50"/>
  <c r="E16" i="49"/>
  <c r="D16" i="49"/>
  <c r="C16" i="49"/>
  <c r="E10" i="49"/>
  <c r="D10" i="49"/>
  <c r="C10" i="49"/>
  <c r="F16" i="48"/>
  <c r="E16" i="48"/>
  <c r="D23" i="48"/>
  <c r="F8" i="48"/>
  <c r="E8" i="48"/>
  <c r="F10" i="40"/>
  <c r="G10" i="40" s="1"/>
  <c r="E10" i="40"/>
  <c r="D10" i="40"/>
  <c r="C10" i="40"/>
  <c r="E22" i="50" l="1"/>
  <c r="C22" i="50"/>
  <c r="F22" i="50"/>
  <c r="F23" i="48"/>
  <c r="D22" i="50"/>
  <c r="E23" i="48"/>
  <c r="G22" i="50"/>
  <c r="S9" i="67"/>
  <c r="S8" i="67"/>
  <c r="D25" i="67"/>
  <c r="E52" i="67" l="1"/>
  <c r="B2" i="72" l="1"/>
  <c r="B1" i="72"/>
  <c r="N18" i="72"/>
  <c r="M18" i="72"/>
  <c r="N16" i="72"/>
  <c r="M16" i="72"/>
  <c r="N13" i="72"/>
  <c r="M13" i="72"/>
  <c r="N20" i="72"/>
  <c r="M20" i="72"/>
  <c r="N17" i="72"/>
  <c r="M17" i="72"/>
  <c r="E20" i="72"/>
  <c r="N19" i="72"/>
  <c r="M19" i="72"/>
  <c r="E19" i="72"/>
  <c r="N15" i="72"/>
  <c r="M15" i="72"/>
  <c r="N14" i="72"/>
  <c r="M14" i="72"/>
  <c r="N12" i="72"/>
  <c r="M12" i="72"/>
  <c r="N11" i="72"/>
  <c r="M11" i="72"/>
  <c r="N10" i="72"/>
  <c r="M10" i="72"/>
  <c r="L9" i="72"/>
  <c r="K9" i="72"/>
  <c r="J9" i="72"/>
  <c r="I9" i="72"/>
  <c r="H9" i="72"/>
  <c r="G9" i="72"/>
  <c r="F9" i="72"/>
  <c r="D9" i="72"/>
  <c r="C9" i="72"/>
  <c r="N9" i="72" l="1"/>
  <c r="O10" i="72"/>
  <c r="O14" i="72"/>
  <c r="O17" i="72"/>
  <c r="O12" i="72"/>
  <c r="O13" i="72"/>
  <c r="O19" i="72"/>
  <c r="O15" i="72"/>
  <c r="O20" i="72"/>
  <c r="O16" i="72"/>
  <c r="O18" i="72"/>
  <c r="O11" i="72"/>
  <c r="M9" i="72"/>
  <c r="E9" i="72"/>
  <c r="O9" i="72" l="1"/>
  <c r="B2" i="50" l="1"/>
  <c r="B1" i="50"/>
  <c r="B2" i="49"/>
  <c r="B1" i="49"/>
  <c r="B2" i="48"/>
  <c r="B1" i="48"/>
  <c r="B2" i="40"/>
  <c r="B1" i="40"/>
  <c r="B2" i="39"/>
  <c r="B1" i="39"/>
  <c r="B2" i="68"/>
  <c r="B1" i="68"/>
  <c r="S24" i="67"/>
  <c r="S22" i="67"/>
  <c r="S21" i="67"/>
  <c r="S20" i="67"/>
  <c r="S19" i="67"/>
  <c r="S18" i="67"/>
  <c r="S17" i="67"/>
  <c r="S16" i="67"/>
  <c r="S15" i="67"/>
  <c r="S14" i="67"/>
  <c r="S13" i="67"/>
  <c r="S12" i="67"/>
  <c r="S11" i="67"/>
  <c r="S10" i="67"/>
  <c r="M51" i="67"/>
  <c r="M50" i="67"/>
  <c r="D39" i="67"/>
  <c r="C39" i="67"/>
  <c r="B39" i="67"/>
  <c r="S25" i="67" l="1"/>
  <c r="B25" i="67"/>
  <c r="M44" i="67" l="1"/>
  <c r="M45" i="67"/>
  <c r="M46" i="67"/>
  <c r="M47" i="67"/>
  <c r="M48" i="67"/>
  <c r="M49" i="67"/>
  <c r="M43" i="67" l="1"/>
  <c r="M52" i="67" s="1"/>
  <c r="R25" i="67"/>
  <c r="Q25" i="67"/>
  <c r="P25" i="67"/>
  <c r="O25" i="67"/>
  <c r="N25" i="67"/>
  <c r="M25" i="67"/>
  <c r="L25" i="67"/>
  <c r="K25" i="67"/>
  <c r="J25" i="67"/>
  <c r="I25" i="67"/>
  <c r="H25" i="67"/>
  <c r="G25" i="67"/>
  <c r="F25" i="67"/>
  <c r="C25" i="67"/>
</calcChain>
</file>

<file path=xl/sharedStrings.xml><?xml version="1.0" encoding="utf-8"?>
<sst xmlns="http://schemas.openxmlformats.org/spreadsheetml/2006/main" count="308" uniqueCount="220">
  <si>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</si>
  <si>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</si>
  <si>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</si>
  <si>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</si>
  <si>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</si>
  <si>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</si>
  <si>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</si>
  <si>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</si>
  <si>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</si>
  <si>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</si>
  <si>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</si>
  <si>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</si>
  <si>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</si>
  <si>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</si>
  <si>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</si>
  <si>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</si>
  <si>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</si>
  <si>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</si>
  <si>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</si>
  <si>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</si>
  <si>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</si>
  <si>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</si>
  <si>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</si>
  <si>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</si>
  <si>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</si>
  <si>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</si>
  <si>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</si>
  <si>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</si>
  <si>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</si>
  <si>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</si>
  <si>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</si>
  <si>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</si>
  <si>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</si>
  <si>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</si>
  <si>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</si>
  <si>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</si>
  <si>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</si>
  <si>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</si>
  <si>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</si>
  <si>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</si>
  <si>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</si>
  <si>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</si>
  <si>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</si>
  <si>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</si>
  <si>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</si>
  <si>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</si>
  <si>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</si>
  <si>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</si>
  <si>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</si>
  <si>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</si>
  <si>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</si>
  <si>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</si>
  <si>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</si>
  <si>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</si>
  <si>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</si>
  <si>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</si>
  <si>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</si>
  <si>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</si>
  <si>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</si>
  <si>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</si>
  <si>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</si>
  <si>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</si>
  <si>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</si>
  <si>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</si>
  <si>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</si>
  <si>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</si>
  <si>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</si>
  <si>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</si>
  <si>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</si>
  <si>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</si>
  <si>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</si>
  <si>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</si>
  <si>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</si>
  <si>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</si>
  <si>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</si>
  <si>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</si>
  <si>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</si>
  <si>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</si>
  <si>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</si>
  <si>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</si>
  <si>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მათ შორის გადავადებულის</t>
  </si>
  <si>
    <t>მათ შორის: განაღდებულის</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</si>
  <si>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</si>
  <si>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</si>
  <si>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</si>
  <si>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</si>
  <si>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</si>
  <si>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</si>
  <si>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</si>
  <si>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</si>
  <si>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</si>
  <si>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</si>
  <si>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</si>
  <si>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</si>
  <si>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</si>
  <si>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</si>
  <si>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</si>
  <si>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</si>
  <si>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</si>
  <si>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</si>
  <si>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</si>
  <si>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</si>
  <si>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</si>
  <si>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</si>
  <si>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</si>
  <si>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</si>
  <si>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</si>
  <si>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</si>
  <si>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</si>
  <si>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</si>
  <si>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</si>
  <si>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</si>
  <si>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</si>
  <si>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</si>
  <si>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</si>
  <si>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</si>
  <si>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</si>
  <si>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</si>
  <si>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</si>
  <si>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</si>
  <si>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</si>
  <si>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</si>
  <si>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</si>
  <si>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</si>
  <si>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</si>
  <si>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</si>
  <si>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</si>
  <si>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</si>
  <si>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</si>
  <si>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</si>
  <si>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</si>
  <si>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</si>
  <si>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</si>
  <si>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</si>
  <si>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</si>
  <si>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</si>
  <si>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სახსრები სხვა ბანკებში</t>
  </si>
  <si>
    <t>სავალდებულო სალაროს ნაშთები საქართველოს ეროვნულ ბანკში</t>
  </si>
  <si>
    <t>კლიენტებზე გაცემული სესხები და ავანსები</t>
  </si>
  <si>
    <t>გასაყიდად ფლობილი საინვესტიციო ფასიანი ქაღალდები</t>
  </si>
  <si>
    <t>ამორტიზებული ღირებულებით აღრიცხული ობლიგაციები</t>
  </si>
  <si>
    <t>ინვესტიციები ფინანსურ ლიზინგში</t>
  </si>
  <si>
    <t>საინვესტიციო ქონება</t>
  </si>
  <si>
    <t>წინასწარ გადახდილი მოგების გადასახადი</t>
  </si>
  <si>
    <t>გადავადებული მოგების გადასახადის აქტივი</t>
  </si>
  <si>
    <t>სხვა ფინანსური აქტივები</t>
  </si>
  <si>
    <t>ძირითადი საშუალებები</t>
  </si>
  <si>
    <t>არამატერიალური აქტივები</t>
  </si>
  <si>
    <t>გუდვილი</t>
  </si>
  <si>
    <t>ინვესტიციები დაკავშირებულ საწარმოებში</t>
  </si>
  <si>
    <t>ვალდებულებები საკრედიტო ინსტიტუტების მიმართ</t>
  </si>
  <si>
    <t>კლიენტების ანგარიშები</t>
  </si>
  <si>
    <t>სხვა ფინანსური ვალდებულებები</t>
  </si>
  <si>
    <t>მოგებაზე მიმდინარე გადასახადის ვალდებულება</t>
  </si>
  <si>
    <t>გამოშვებული სავალო ფასიანი ქაღალდები</t>
  </si>
  <si>
    <t>გადავადებული მოგების გადასახადის ვალდებულება</t>
  </si>
  <si>
    <t>ვალდებულებებისა და დანახარჯების გადახდის რეზერვები</t>
  </si>
  <si>
    <t>სუბორდინირებული ვალი</t>
  </si>
  <si>
    <t>სააქციო კაპიტალი</t>
  </si>
  <si>
    <t>აქციის პრემია</t>
  </si>
  <si>
    <t>წილობრივი ინსტრუმენტის რეზერვი</t>
  </si>
  <si>
    <t>შენობების გადაფასების რეზერვი</t>
  </si>
  <si>
    <t>გასაყიდად ფლობილი ფასიანია ქაღალდების გადაფასების რეზერვი</t>
  </si>
  <si>
    <t>სავალუტო გადაფასების კუმულატიური რეზერვი</t>
  </si>
  <si>
    <t>ბანკის კაპიტალის მფლობელებისთვის მიკუთვნებული სუფთა აქტივები</t>
  </si>
  <si>
    <t>არასაკონტროლო წილი</t>
  </si>
  <si>
    <t>X</t>
  </si>
  <si>
    <t>სს გაერთიანებული ფინანსური კორპორაცია</t>
  </si>
  <si>
    <t>შპს თიბისი კაპიტალი</t>
  </si>
  <si>
    <t>სს თიბისი ლიზინგი</t>
  </si>
  <si>
    <t>შპს თიბისი კრედიტი</t>
  </si>
  <si>
    <t>შპს თიბისი ფეი</t>
  </si>
  <si>
    <t>შპს თიბისი ინვესტი</t>
  </si>
  <si>
    <t>მთლიანი შემოსავალი</t>
  </si>
  <si>
    <t>სს თიბის ბანკი</t>
  </si>
  <si>
    <t xml:space="preserve">გადავადებული </t>
  </si>
  <si>
    <t>1.1</t>
  </si>
  <si>
    <t>1.2</t>
  </si>
  <si>
    <t>1.3</t>
  </si>
  <si>
    <t>1.4</t>
  </si>
  <si>
    <t>1.5</t>
  </si>
  <si>
    <t>1.6</t>
  </si>
  <si>
    <t>#</t>
  </si>
  <si>
    <t>x</t>
  </si>
  <si>
    <t>"ფული გზაშის" რეკლასიფიკაცია 'სხვა ფინანსური აქტივებიდან' და "ფულსა და ფულის ექვივალენტებში".</t>
  </si>
  <si>
    <t>განსხვავება ადგილობრივი ბუღალტრული აღრიცხვის წესებისა და ფასს-ს აღრიცხვას შორის, კლიენტებზე გაცემული სესხებისა და ავანსების ნაწილში გამოწვეულია რამდენიმე ფაქტორით: ფასს-ში ხდება სესხთან დაკავშირებული რიგი საკომისიოების დროში გადანაწილება, გარებალანსური პროცენტის აღიარება, ფაქტორინგული ოპერაციების თანხის რეკლასიფიკაცია "სხვა ფინანსური აქტივებიდან" სესხების ნაწილში. ასევე, შესყიდვის მომენტში შეძენილი პორტფელის რეალური ღირებულების კორექტირების ამორტიზირება. რაც შეეხება რეზერვს, ფასს-ს ანგარიშგებაში, რეზერვი აღიარებულია ფასს 9-ს მიხედვით მომზადებული მეთოლოგიის მიხედვით.</t>
  </si>
  <si>
    <t xml:space="preserve">რეკლასიფიკაცია "გასაყიდად ფლობილ საინვესტიციო ფასიანი ქაღალდებსა" და ამორტიზებული ღირებულებით აღრიცხულ ობლიგაციებს შორის. ასევე, ფასს-ს მიხედვით "გასაყიდად ფლობილი ფასიანი ქაღალდები" აღიარებულია რეალური ღირებულებით განსხვავებით,ადგილობრივი ბუღალტრული აღრიცხვის წესების მეთოდოლოგიისგან. </t>
  </si>
  <si>
    <t>რეკლასიფიკაცია გასაყიდად ფლობილ საინვესტიციო ფასიან ქაღალდებსა და ამორტიზებული ღირებულებით აღრიცხულ ობლიგაციებს შორის.</t>
  </si>
  <si>
    <t>გაქირავებული, გირაოში დარჩენილი ქონების გადატანა საინვეტიცო ქონებაში, საინვეტიცო ქონების გაუფასურების ამოტრიალება,საინვესტიციო ქონების ცვეთის გასწორება.</t>
  </si>
  <si>
    <t>წინასწარგადახდილი გადასახადებისა და ამავე შინაარსის ვალდებულებების განაშთვა.</t>
  </si>
  <si>
    <t>გაქირავებული, გირაოში დარჩენილი ქონების გადატანა საინვესტიციო ქონებაში, სხვა აქტივების რეზერვის აღიარება IFRS 9-ს მიხედვით.</t>
  </si>
  <si>
    <t>უძრავი ქონების ცვეთის დარიცხვა ფასს-ს მიხედვით. წინასწარგადახდილი თანხის აღიარება, უძრავ ქონებისა და ამ აქტივების რეალური ღირებულებით აღრიცხვა.</t>
  </si>
  <si>
    <t>ადგილობრივი ბუღალტრული აღრიცხვის წესების მიზნებისთვის ნაღიარები ინვესტიციის გაუფასურების რეზერვის ამოტრიალება.</t>
  </si>
  <si>
    <t xml:space="preserve">საკრედიტო ბარათების მომსახურებებისგან წარმოშობილი დებიტორების რეკლასიფიკაცია. </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</si>
  <si>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</si>
  <si>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 xml:space="preserve">მიდგომები, რომლებიც გამოიყენება გადავადებული მოგების გადასახადის გასაანგარიშებლად ფასს-სა და ადგილობრივი ბუღალტრული აღრიცხვის წესების მიხედვით განსხვავდება, შესაბამისად შედეგი განსხვავებულია. </t>
  </si>
  <si>
    <t>ფასს-ს ანგარიშგებაში, რეზერვი აღიარებულია "ფასს 9-ის" მიხედვით მომზადებული მეთოლოგიის მიხედვით, რომელიც არ არის თანხვედრაში ადგილობრივი ბუღალტრული აღრიცხვის წესების მიხედვით მომზადებულ რეზერვებთან.</t>
  </si>
  <si>
    <t>სუბორდინირებულ ვალთან დაკავშირებული საკომისიოს (რომელიც მიეკუთვნება საპროცენტო ხარჯს) დროში გადანაწილება.</t>
  </si>
  <si>
    <t>გაუნაწილებელი მოგება ფორმირდება გასული წლების წმინდა მოგებისგან. იქიდან გამომდინარე, რომ ფასს-ისა და ადგილობრივი ბუღალტრული აღრიცხვის წესების მიხედვით მომზადებული მოგება-ზარალი განსხვავდება ერთმანეთისგან, გაუნაწილებელ მოგებაზე ამ განსხვავების ეფექტი აკუმულირდება.</t>
  </si>
  <si>
    <t>ადგილობრივი ბუღალტრული აღრიცხვის წესების მიხედვით  წილობრივი ინსტრუმენტის რეზერვის გაანგარიშება ხდება ფასს-სგან განსხვავებული მეთოდოლოგიით.</t>
  </si>
  <si>
    <t>გასაყიდად ფლობილი ფასიანია ქაღალდები ფასს-ის მიხედვით აღირიცხება რეალური ღირებულებით, რომლის ეფექტიც აკუმულირდება გადაფასების რეზერვზე.</t>
  </si>
  <si>
    <t>თანამშრომელთა რაოდენობა, რომელთა ანაზღაურებამაც წლის განმავლობაში შეადგინა მილიონ ლარზე მეტი</t>
  </si>
  <si>
    <t>*შენიშვნა:</t>
  </si>
  <si>
    <t>შპს ინდექსი</t>
  </si>
  <si>
    <t>"სხვა ნასესხებ სახსრებთან" დაკავშირებული საკომისიოს (რომელიც მიეკუთვნება საპროცენტო ხარჯს) დროში გადანაწილება;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</si>
  <si>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</si>
  <si>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 xml:space="preserve">აქტივების გამოყენების უფლება </t>
  </si>
  <si>
    <t>საიჯარო ვალდებულებები</t>
  </si>
  <si>
    <t>სს კრედიტინფო საქართველო</t>
  </si>
  <si>
    <t>აღწერა</t>
  </si>
  <si>
    <t>ნინო მასურაშვილი</t>
  </si>
  <si>
    <t>გიორგი თხელიძე</t>
  </si>
  <si>
    <t>ნიკოლოზ ქურდიანი</t>
  </si>
  <si>
    <t>ვახტანგ ბუცხრიკიძე</t>
  </si>
  <si>
    <t>თორნიკე გოგიჩაიშვილი</t>
  </si>
  <si>
    <t>გიორგი მეგრელიშვილი</t>
  </si>
  <si>
    <t>2022*</t>
  </si>
  <si>
    <t>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8,281,216 ლარი.</t>
  </si>
  <si>
    <t>შპს თიბისი კაპიტალ ასეტ მენეჯმენტი</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</si>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</sst>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0"/>
      <name val="Calibri"/>
      <family val="2"/>
      <scheme val="minor"/>
    </font>
    <font>
      <sz val="9"/>
      <name val="Calibri"/>
      <family val="2"/>
      <scheme val="minor"/>
    </font>
    <font>
      <b/>
      <i/>
      <sz val="10"/>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EEEC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medium">
        <color indexed="64"/>
      </right>
      <top style="thin">
        <color indexed="64"/>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9"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8"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8" applyNumberFormat="0" applyAlignment="0" applyProtection="0">
      <alignment horizontal="left" vertical="center"/>
    </xf>
    <xf numFmtId="0" fontId="41" fillId="0" borderId="18" applyNumberFormat="0" applyAlignment="0" applyProtection="0">
      <alignment horizontal="left" vertical="center"/>
    </xf>
    <xf numFmtId="168" fontId="41" fillId="0" borderId="18"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28" applyNumberFormat="0" applyFill="0" applyAlignment="0" applyProtection="0"/>
    <xf numFmtId="169" fontId="42" fillId="0" borderId="28" applyNumberFormat="0" applyFill="0" applyAlignment="0" applyProtection="0"/>
    <xf numFmtId="0"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169" fontId="43" fillId="0" borderId="29" applyNumberFormat="0" applyFill="0" applyAlignment="0" applyProtection="0"/>
    <xf numFmtId="0"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169"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9"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0" fontId="53" fillId="42" borderId="25"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0" fontId="56" fillId="0" borderId="3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0" fontId="56" fillId="0" borderId="3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2"/>
    <xf numFmtId="169" fontId="13" fillId="0" borderId="32"/>
    <xf numFmtId="168" fontId="13" fillId="0" borderId="3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9"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168" fontId="2" fillId="0" borderId="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9"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9"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12" fillId="0" borderId="36"/>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1"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8"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2"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15" xfId="0" applyFont="1" applyBorder="1"/>
    <xf numFmtId="0" fontId="3" fillId="0" borderId="41" xfId="0" applyFont="1" applyBorder="1"/>
    <xf numFmtId="0" fontId="3" fillId="0" borderId="9" xfId="0" applyFont="1" applyBorder="1"/>
    <xf numFmtId="0" fontId="3" fillId="0" borderId="14" xfId="0" applyFont="1" applyBorder="1"/>
    <xf numFmtId="0" fontId="3" fillId="0" borderId="9" xfId="0" applyFont="1" applyBorder="1" applyAlignment="1">
      <alignment horizontal="center"/>
    </xf>
    <xf numFmtId="167" fontId="3" fillId="0" borderId="7"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2" xfId="0" applyNumberFormat="1" applyFont="1" applyFill="1" applyBorder="1" applyAlignment="1">
      <alignment horizontal="center" vertical="center" textRotation="90" wrapText="1"/>
    </xf>
    <xf numFmtId="0" fontId="3" fillId="0" borderId="15" xfId="0" applyFont="1" applyFill="1" applyBorder="1"/>
    <xf numFmtId="0" fontId="3" fillId="0" borderId="15" xfId="0" applyFont="1" applyBorder="1" applyAlignment="1">
      <alignment horizontal="center"/>
    </xf>
    <xf numFmtId="0" fontId="3" fillId="0" borderId="16" xfId="0" applyFont="1" applyBorder="1" applyAlignment="1"/>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8" xfId="0" applyFont="1" applyBorder="1" applyAlignment="1">
      <alignment horizontal="right" vertical="center"/>
    </xf>
    <xf numFmtId="0" fontId="9" fillId="0" borderId="9" xfId="0" applyFont="1" applyBorder="1" applyAlignment="1">
      <alignment horizontal="left" vertical="center"/>
    </xf>
    <xf numFmtId="0" fontId="10" fillId="0" borderId="11" xfId="0" applyFont="1" applyBorder="1" applyAlignment="1">
      <alignment horizontal="right" vertical="center" wrapText="1"/>
    </xf>
    <xf numFmtId="0" fontId="9" fillId="0" borderId="11" xfId="0" applyFont="1" applyBorder="1" applyAlignment="1">
      <alignment horizontal="right" vertical="center" wrapText="1"/>
    </xf>
    <xf numFmtId="0" fontId="9" fillId="0" borderId="14" xfId="0" applyFont="1" applyBorder="1" applyAlignment="1">
      <alignment horizontal="right" vertical="center" wrapText="1"/>
    </xf>
    <xf numFmtId="0" fontId="10" fillId="0" borderId="11" xfId="0" applyFont="1" applyBorder="1" applyAlignment="1">
      <alignmen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7" xfId="0" applyFont="1" applyFill="1" applyBorder="1"/>
    <xf numFmtId="0" fontId="4" fillId="35" borderId="15" xfId="0" applyFont="1" applyFill="1" applyBorder="1"/>
    <xf numFmtId="0" fontId="3" fillId="0" borderId="11" xfId="0" applyFont="1" applyBorder="1" applyAlignment="1">
      <alignment horizontal="right" wrapText="1"/>
    </xf>
    <xf numFmtId="0" fontId="3" fillId="0" borderId="0" xfId="0" applyFont="1" applyBorder="1" applyAlignment="1">
      <alignment wrapText="1"/>
    </xf>
    <xf numFmtId="0" fontId="3" fillId="2" borderId="12"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193" fontId="4" fillId="35" borderId="15" xfId="0" applyNumberFormat="1" applyFont="1" applyFill="1" applyBorder="1" applyAlignment="1">
      <alignment horizontal="center" vertical="center"/>
    </xf>
    <xf numFmtId="0" fontId="3" fillId="0" borderId="7" xfId="0" applyFont="1" applyBorder="1" applyAlignment="1" applyProtection="1">
      <alignment wrapText="1"/>
      <protection locked="0"/>
    </xf>
    <xf numFmtId="0" fontId="3" fillId="0" borderId="7" xfId="0" applyFont="1" applyBorder="1" applyAlignment="1" applyProtection="1">
      <alignment vertical="center" wrapText="1"/>
      <protection locked="0"/>
    </xf>
    <xf numFmtId="0" fontId="3" fillId="0" borderId="7" xfId="0"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0" borderId="0" xfId="0" applyNumberFormat="1" applyFont="1"/>
    <xf numFmtId="169" fontId="13" fillId="36" borderId="0" xfId="15" applyBorder="1"/>
    <xf numFmtId="169" fontId="13" fillId="36" borderId="40" xfId="15" applyBorder="1"/>
    <xf numFmtId="0" fontId="3" fillId="0" borderId="15" xfId="0" applyFont="1" applyBorder="1" applyAlignment="1">
      <alignment horizontal="righ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64" fontId="3" fillId="0" borderId="15" xfId="20956"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5" xfId="0" applyFont="1" applyBorder="1" applyAlignment="1">
      <alignment horizontal="left"/>
    </xf>
    <xf numFmtId="15" fontId="96" fillId="0" borderId="0" xfId="8" applyNumberFormat="1" applyFont="1" applyFill="1" applyBorder="1" applyAlignment="1" applyProtection="1">
      <alignment horizontal="left"/>
    </xf>
    <xf numFmtId="0" fontId="95" fillId="0" borderId="0" xfId="20955" applyFont="1" applyFill="1" applyBorder="1" applyAlignment="1" applyProtection="1"/>
    <xf numFmtId="0" fontId="4" fillId="0" borderId="0" xfId="0" applyFont="1" applyBorder="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0" xfId="8" applyFont="1" applyFill="1" applyBorder="1" applyProtection="1"/>
    <xf numFmtId="193" fontId="3" fillId="35" borderId="15" xfId="0" applyNumberFormat="1" applyFont="1" applyFill="1" applyBorder="1" applyAlignment="1">
      <alignment horizontal="center"/>
    </xf>
    <xf numFmtId="193" fontId="3" fillId="35" borderId="16" xfId="0" applyNumberFormat="1" applyFont="1" applyFill="1" applyBorder="1" applyAlignment="1">
      <alignment horizontal="center"/>
    </xf>
    <xf numFmtId="0" fontId="91" fillId="0" borderId="0" xfId="0" applyFont="1" applyBorder="1" applyAlignment="1">
      <alignment horizontal="center" vertical="center"/>
    </xf>
    <xf numFmtId="0" fontId="91" fillId="0" borderId="0" xfId="0" applyFont="1" applyBorder="1" applyAlignment="1">
      <alignment horizontal="center" vertical="center" wrapText="1"/>
    </xf>
    <xf numFmtId="0" fontId="91" fillId="0" borderId="2" xfId="0" applyFont="1" applyBorder="1" applyAlignment="1">
      <alignment horizontal="center" vertical="center" wrapText="1"/>
    </xf>
    <xf numFmtId="0" fontId="3" fillId="0" borderId="11"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5"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95" fillId="0" borderId="0" xfId="8" applyFont="1" applyFill="1" applyBorder="1" applyProtection="1"/>
    <xf numFmtId="0" fontId="95" fillId="0" borderId="0" xfId="8" applyFont="1" applyFill="1" applyBorder="1" applyAlignment="1" applyProtection="1"/>
    <xf numFmtId="0" fontId="95" fillId="0" borderId="11" xfId="8" applyFont="1" applyFill="1" applyBorder="1" applyAlignment="1" applyProtection="1"/>
    <xf numFmtId="0" fontId="95" fillId="0" borderId="11" xfId="8" applyFont="1" applyFill="1" applyBorder="1" applyProtection="1"/>
    <xf numFmtId="0" fontId="3" fillId="0" borderId="0" xfId="0" applyFont="1" applyBorder="1" applyAlignment="1">
      <alignment horizontal="center"/>
    </xf>
    <xf numFmtId="164" fontId="4" fillId="35" borderId="15" xfId="20956" applyNumberFormat="1" applyFont="1" applyFill="1" applyBorder="1" applyAlignment="1">
      <alignment horizontal="center" vertical="center"/>
    </xf>
    <xf numFmtId="164" fontId="3" fillId="0" borderId="0" xfId="0" applyNumberFormat="1" applyFont="1"/>
    <xf numFmtId="164" fontId="3" fillId="0" borderId="2" xfId="20956" applyNumberFormat="1" applyFont="1" applyBorder="1" applyAlignment="1" applyProtection="1">
      <alignment horizontal="center" vertical="center"/>
      <protection locked="0"/>
    </xf>
    <xf numFmtId="164" fontId="4" fillId="35" borderId="16"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2" xfId="20956" applyNumberFormat="1" applyFont="1" applyFill="1" applyBorder="1" applyAlignment="1" applyProtection="1">
      <alignment horizontal="center" vertical="center"/>
      <protection locked="0"/>
    </xf>
    <xf numFmtId="164" fontId="4" fillId="75" borderId="15" xfId="20956" applyNumberFormat="1" applyFont="1" applyFill="1" applyBorder="1" applyAlignment="1">
      <alignment horizontal="center" vertical="center"/>
    </xf>
    <xf numFmtId="164" fontId="4" fillId="75" borderId="12" xfId="20956" applyNumberFormat="1" applyFont="1" applyFill="1" applyBorder="1" applyAlignment="1">
      <alignment horizontal="center" vertical="center"/>
    </xf>
    <xf numFmtId="0" fontId="8" fillId="0" borderId="2" xfId="0" applyFont="1" applyBorder="1"/>
    <xf numFmtId="164" fontId="8" fillId="0" borderId="2" xfId="20956" applyNumberFormat="1" applyFont="1" applyBorder="1" applyAlignment="1" applyProtection="1">
      <alignment horizontal="center"/>
      <protection locked="0"/>
    </xf>
    <xf numFmtId="164" fontId="97" fillId="75" borderId="12" xfId="20956" applyNumberFormat="1" applyFont="1" applyFill="1" applyBorder="1" applyAlignment="1">
      <alignment horizontal="center" vertical="center"/>
    </xf>
    <xf numFmtId="0" fontId="4" fillId="0" borderId="2" xfId="0" applyFont="1" applyBorder="1"/>
    <xf numFmtId="164" fontId="4" fillId="0" borderId="2"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vertical="center"/>
    </xf>
    <xf numFmtId="164" fontId="3" fillId="35" borderId="2" xfId="20956" applyNumberFormat="1" applyFont="1" applyFill="1" applyBorder="1" applyAlignment="1">
      <alignment horizontal="center" vertical="center" wrapText="1"/>
    </xf>
    <xf numFmtId="164" fontId="3" fillId="35" borderId="12" xfId="20956" applyNumberFormat="1" applyFont="1" applyFill="1" applyBorder="1" applyAlignment="1">
      <alignment horizontal="center" vertical="center"/>
    </xf>
    <xf numFmtId="164" fontId="3" fillId="2"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164" fontId="13" fillId="36" borderId="40" xfId="20956" applyNumberFormat="1" applyFont="1" applyFill="1" applyBorder="1"/>
    <xf numFmtId="164" fontId="3" fillId="35" borderId="15" xfId="20956" applyNumberFormat="1" applyFont="1" applyFill="1" applyBorder="1" applyAlignment="1">
      <alignment horizontal="center" vertical="center"/>
    </xf>
    <xf numFmtId="164" fontId="3" fillId="35" borderId="16" xfId="20956" applyNumberFormat="1" applyFont="1" applyFill="1" applyBorder="1" applyAlignment="1">
      <alignment horizontal="center" vertical="center"/>
    </xf>
    <xf numFmtId="164" fontId="3" fillId="35" borderId="7" xfId="20956" applyNumberFormat="1" applyFont="1" applyFill="1" applyBorder="1" applyAlignment="1">
      <alignment horizontal="center" vertical="center" wrapText="1"/>
    </xf>
    <xf numFmtId="164" fontId="3" fillId="0" borderId="7" xfId="20956" applyNumberFormat="1" applyFont="1" applyBorder="1" applyAlignment="1" applyProtection="1">
      <alignment horizontal="center" vertical="center" wrapText="1"/>
      <protection locked="0"/>
    </xf>
    <xf numFmtId="164" fontId="3" fillId="0" borderId="12" xfId="20956" applyNumberFormat="1" applyFont="1" applyBorder="1" applyAlignment="1" applyProtection="1">
      <alignment horizontal="center" vertical="center" wrapText="1"/>
      <protection locked="0"/>
    </xf>
    <xf numFmtId="164" fontId="3" fillId="35" borderId="12" xfId="20956" applyNumberFormat="1" applyFont="1" applyFill="1" applyBorder="1" applyAlignment="1">
      <alignment horizontal="center" vertical="center" wrapText="1"/>
    </xf>
    <xf numFmtId="164" fontId="3" fillId="35" borderId="15" xfId="20956" applyNumberFormat="1" applyFont="1" applyFill="1" applyBorder="1" applyAlignment="1">
      <alignment horizontal="center" vertical="center" wrapText="1"/>
    </xf>
    <xf numFmtId="164" fontId="3" fillId="35" borderId="16" xfId="20956" applyNumberFormat="1" applyFont="1" applyFill="1" applyBorder="1" applyAlignment="1">
      <alignment horizontal="center" vertical="center" wrapText="1"/>
    </xf>
    <xf numFmtId="164" fontId="3" fillId="0" borderId="12" xfId="20956" applyNumberFormat="1" applyFont="1" applyBorder="1" applyAlignment="1" applyProtection="1">
      <alignment horizontal="center"/>
      <protection locked="0"/>
    </xf>
    <xf numFmtId="164" fontId="3" fillId="0" borderId="1" xfId="20956" applyNumberFormat="1" applyFont="1" applyBorder="1" applyAlignment="1" applyProtection="1">
      <alignment horizontal="center"/>
      <protection locked="0"/>
    </xf>
    <xf numFmtId="164" fontId="3" fillId="0" borderId="44" xfId="20956" applyNumberFormat="1" applyFont="1" applyBorder="1" applyAlignment="1" applyProtection="1">
      <alignment horizontal="center"/>
      <protection locked="0"/>
    </xf>
    <xf numFmtId="164" fontId="3" fillId="0" borderId="15" xfId="20956" applyNumberFormat="1" applyFont="1" applyBorder="1" applyAlignment="1" applyProtection="1">
      <alignment horizontal="center"/>
      <protection locked="0"/>
    </xf>
    <xf numFmtId="164" fontId="3" fillId="0" borderId="16" xfId="20956" applyNumberFormat="1" applyFont="1" applyBorder="1" applyAlignment="1" applyProtection="1">
      <alignment horizontal="center"/>
      <protection locked="0"/>
    </xf>
    <xf numFmtId="0" fontId="6" fillId="0" borderId="0" xfId="20955" applyFont="1" applyFill="1" applyBorder="1" applyAlignment="1" applyProtection="1">
      <alignment horizontal="left" wrapText="1" indent="1"/>
    </xf>
    <xf numFmtId="0" fontId="3" fillId="0" borderId="46" xfId="0" applyFont="1" applyBorder="1" applyAlignment="1">
      <alignment vertical="center" wrapText="1"/>
    </xf>
    <xf numFmtId="164" fontId="3" fillId="75" borderId="15" xfId="20956" applyNumberFormat="1" applyFont="1" applyFill="1" applyBorder="1" applyAlignment="1">
      <alignment horizontal="center" vertical="center" wrapText="1"/>
    </xf>
    <xf numFmtId="0" fontId="4" fillId="75" borderId="47" xfId="0" applyFont="1" applyFill="1" applyBorder="1" applyAlignment="1">
      <alignment horizontal="center"/>
    </xf>
    <xf numFmtId="164" fontId="4" fillId="0" borderId="47" xfId="20956" applyNumberFormat="1" applyFont="1" applyBorder="1" applyAlignment="1" applyProtection="1">
      <alignment horizontal="center"/>
      <protection locked="0"/>
    </xf>
    <xf numFmtId="164" fontId="8" fillId="0" borderId="47" xfId="20956" applyNumberFormat="1" applyFont="1" applyBorder="1" applyAlignment="1" applyProtection="1">
      <alignment horizontal="center"/>
      <protection locked="0"/>
    </xf>
    <xf numFmtId="164" fontId="11" fillId="0" borderId="0" xfId="20956" applyNumberFormat="1" applyFont="1"/>
    <xf numFmtId="0" fontId="3" fillId="0" borderId="47" xfId="0" applyFont="1" applyFill="1" applyBorder="1"/>
    <xf numFmtId="0" fontId="3" fillId="0" borderId="47" xfId="0" applyFont="1" applyBorder="1"/>
    <xf numFmtId="0" fontId="3" fillId="0" borderId="47" xfId="0" applyFont="1" applyBorder="1" applyAlignment="1">
      <alignment horizontal="center" vertical="center"/>
    </xf>
    <xf numFmtId="193" fontId="3" fillId="0" borderId="47" xfId="0" applyNumberFormat="1" applyFont="1" applyBorder="1" applyAlignment="1" applyProtection="1">
      <alignment horizontal="center"/>
      <protection locked="0"/>
    </xf>
    <xf numFmtId="164" fontId="3" fillId="0" borderId="47" xfId="20956" applyNumberFormat="1" applyFont="1" applyBorder="1" applyAlignment="1" applyProtection="1">
      <alignment horizontal="center"/>
      <protection locked="0"/>
    </xf>
    <xf numFmtId="164" fontId="3" fillId="0" borderId="0" xfId="0" applyNumberFormat="1" applyFont="1" applyBorder="1" applyAlignment="1">
      <alignment horizontal="center" vertical="center"/>
    </xf>
    <xf numFmtId="0" fontId="3" fillId="0" borderId="2" xfId="0" applyFont="1" applyFill="1" applyBorder="1"/>
    <xf numFmtId="164" fontId="3" fillId="0" borderId="47" xfId="20956" applyNumberFormat="1" applyFont="1" applyBorder="1" applyAlignment="1" applyProtection="1">
      <alignment horizontal="center" vertical="center"/>
      <protection locked="0"/>
    </xf>
    <xf numFmtId="164" fontId="3" fillId="0" borderId="47" xfId="20956" applyNumberFormat="1" applyFont="1" applyFill="1" applyBorder="1" applyAlignment="1" applyProtection="1">
      <alignment horizontal="center" vertical="center"/>
      <protection locked="0"/>
    </xf>
    <xf numFmtId="0" fontId="3" fillId="0" borderId="47" xfId="0" applyFont="1" applyBorder="1" applyAlignment="1">
      <alignment wrapText="1"/>
    </xf>
    <xf numFmtId="193" fontId="3" fillId="0" borderId="2" xfId="0" applyNumberFormat="1" applyFont="1" applyBorder="1" applyAlignment="1" applyProtection="1">
      <alignment horizontal="left" vertical="center"/>
      <protection locked="0"/>
    </xf>
    <xf numFmtId="193" fontId="3" fillId="0" borderId="47" xfId="0" applyNumberFormat="1" applyFont="1" applyBorder="1" applyAlignment="1" applyProtection="1">
      <alignment horizontal="left" vertical="center"/>
      <protection locked="0"/>
    </xf>
    <xf numFmtId="193" fontId="3" fillId="0" borderId="4" xfId="0" applyNumberFormat="1" applyFont="1" applyBorder="1" applyAlignment="1" applyProtection="1">
      <alignment horizontal="left" vertical="center"/>
      <protection locked="0"/>
    </xf>
    <xf numFmtId="193" fontId="4" fillId="0" borderId="2" xfId="0" applyNumberFormat="1" applyFont="1" applyBorder="1" applyAlignment="1" applyProtection="1">
      <alignment horizontal="left" vertical="center"/>
      <protection locked="0"/>
    </xf>
    <xf numFmtId="193" fontId="8" fillId="0" borderId="2" xfId="0" applyNumberFormat="1" applyFont="1" applyBorder="1" applyAlignment="1" applyProtection="1">
      <alignment horizontal="left" vertical="center"/>
      <protection locked="0"/>
    </xf>
    <xf numFmtId="43" fontId="3" fillId="0" borderId="0" xfId="20956" applyFont="1" applyAlignment="1">
      <alignment horizontal="center" vertical="center"/>
    </xf>
    <xf numFmtId="43" fontId="3" fillId="0" borderId="0" xfId="20956" applyFont="1"/>
    <xf numFmtId="43" fontId="3" fillId="0" borderId="0" xfId="20956" applyFont="1" applyBorder="1" applyAlignment="1">
      <alignment horizontal="center" vertical="center"/>
    </xf>
    <xf numFmtId="43" fontId="3" fillId="0" borderId="0" xfId="20956" applyFont="1" applyBorder="1"/>
    <xf numFmtId="164" fontId="3" fillId="0" borderId="0" xfId="0" applyNumberFormat="1" applyFont="1" applyBorder="1"/>
    <xf numFmtId="3" fontId="3" fillId="0" borderId="0" xfId="0" applyNumberFormat="1" applyFont="1"/>
    <xf numFmtId="164" fontId="3" fillId="0" borderId="47" xfId="20956" applyNumberFormat="1" applyFont="1" applyBorder="1" applyProtection="1">
      <protection locked="0"/>
    </xf>
    <xf numFmtId="38" fontId="3" fillId="0" borderId="47" xfId="20956" applyNumberFormat="1" applyFont="1" applyBorder="1"/>
    <xf numFmtId="0" fontId="3" fillId="0" borderId="47" xfId="0" applyFont="1" applyBorder="1" applyAlignment="1">
      <alignment horizontal="center" vertical="center" wrapText="1"/>
    </xf>
    <xf numFmtId="164" fontId="3" fillId="0" borderId="47" xfId="20956" applyNumberFormat="1" applyFont="1" applyBorder="1" applyAlignment="1" applyProtection="1">
      <alignment horizontal="center" vertical="center" wrapText="1"/>
      <protection locked="0"/>
    </xf>
    <xf numFmtId="164" fontId="3" fillId="35" borderId="47" xfId="20956" applyNumberFormat="1" applyFont="1" applyFill="1" applyBorder="1" applyAlignment="1">
      <alignment horizontal="center" vertical="center" wrapText="1"/>
    </xf>
    <xf numFmtId="164" fontId="3" fillId="35" borderId="47" xfId="20956" applyNumberFormat="1" applyFont="1" applyFill="1" applyBorder="1" applyAlignment="1">
      <alignment horizontal="center"/>
    </xf>
    <xf numFmtId="164" fontId="3" fillId="35" borderId="47" xfId="20956" applyNumberFormat="1" applyFont="1" applyFill="1" applyBorder="1" applyAlignment="1">
      <alignment horizontal="center" vertical="center"/>
    </xf>
    <xf numFmtId="164" fontId="3" fillId="2" borderId="47" xfId="20956" applyNumberFormat="1" applyFont="1" applyFill="1" applyBorder="1" applyAlignment="1" applyProtection="1">
      <alignment horizontal="center" vertical="center"/>
      <protection locked="0"/>
    </xf>
    <xf numFmtId="164" fontId="3" fillId="0" borderId="0" xfId="20956" applyNumberFormat="1" applyFont="1" applyFill="1" applyBorder="1" applyAlignment="1" applyProtection="1">
      <alignment horizontal="center"/>
      <protection locked="0"/>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45" xfId="0" applyFont="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Border="1" applyAlignment="1">
      <alignment horizontal="center"/>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95" fillId="0" borderId="3" xfId="8" applyFont="1" applyFill="1" applyBorder="1" applyAlignment="1" applyProtection="1">
      <alignment horizontal="center"/>
    </xf>
    <xf numFmtId="0" fontId="95" fillId="0" borderId="38" xfId="8" applyFont="1" applyFill="1" applyBorder="1" applyAlignment="1" applyProtection="1">
      <alignment horizont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wrapText="1"/>
    </xf>
    <xf numFmtId="0" fontId="98" fillId="0" borderId="46" xfId="0" applyFont="1" applyBorder="1" applyAlignment="1">
      <alignment horizontal="left" vertical="center" wrapText="1"/>
    </xf>
    <xf numFmtId="0" fontId="98" fillId="0" borderId="4" xfId="0" applyFont="1" applyBorder="1" applyAlignment="1">
      <alignment horizontal="left" vertical="center" wrapText="1"/>
    </xf>
    <xf numFmtId="0" fontId="4" fillId="0" borderId="46" xfId="0" applyFont="1" applyBorder="1" applyAlignment="1">
      <alignment horizontal="center" vertical="center"/>
    </xf>
    <xf numFmtId="0" fontId="4" fillId="0" borderId="4" xfId="0" applyFont="1" applyBorder="1" applyAlignment="1">
      <alignment horizontal="center" vertical="center"/>
    </xf>
    <xf numFmtId="193" fontId="3" fillId="3" borderId="48"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0" xfId="0" applyNumberFormat="1" applyFont="1" applyFill="1" applyBorder="1" applyAlignment="1">
      <alignment horizontal="center"/>
    </xf>
    <xf numFmtId="193" fontId="3" fillId="3" borderId="37" xfId="0" applyNumberFormat="1" applyFont="1" applyFill="1" applyBorder="1" applyAlignment="1">
      <alignment horizontal="center"/>
    </xf>
    <xf numFmtId="193" fontId="3" fillId="3" borderId="42"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ny_Eksport 2000 - F" xfId="20377" xr:uid="{00000000-0005-0000-0000-0000994F0000}"/>
    <cellStyle name="Note 2" xfId="20378" xr:uid="{00000000-0005-0000-0000-00009A4F0000}"/>
    <cellStyle name="Note 2 10" xfId="20379" xr:uid="{00000000-0005-0000-0000-00009B4F0000}"/>
    <cellStyle name="Note 2 10 2" xfId="20380" xr:uid="{00000000-0005-0000-0000-00009C4F0000}"/>
    <cellStyle name="Note 2 10 3" xfId="20381" xr:uid="{00000000-0005-0000-0000-00009D4F0000}"/>
    <cellStyle name="Note 2 10 4" xfId="20382" xr:uid="{00000000-0005-0000-0000-00009E4F0000}"/>
    <cellStyle name="Note 2 10 5" xfId="20383" xr:uid="{00000000-0005-0000-0000-00009F4F0000}"/>
    <cellStyle name="Note 2 11" xfId="20384" xr:uid="{00000000-0005-0000-0000-0000A04F0000}"/>
    <cellStyle name="Note 2 11 2" xfId="20385" xr:uid="{00000000-0005-0000-0000-0000A14F0000}"/>
    <cellStyle name="Note 2 11 3" xfId="20386" xr:uid="{00000000-0005-0000-0000-0000A24F0000}"/>
    <cellStyle name="Note 2 11 4" xfId="20387" xr:uid="{00000000-0005-0000-0000-0000A34F0000}"/>
    <cellStyle name="Note 2 11 5" xfId="20388" xr:uid="{00000000-0005-0000-0000-0000A44F0000}"/>
    <cellStyle name="Note 2 12" xfId="20389" xr:uid="{00000000-0005-0000-0000-0000A54F0000}"/>
    <cellStyle name="Note 2 12 2" xfId="20390" xr:uid="{00000000-0005-0000-0000-0000A64F0000}"/>
    <cellStyle name="Note 2 12 3" xfId="20391" xr:uid="{00000000-0005-0000-0000-0000A74F0000}"/>
    <cellStyle name="Note 2 12 4" xfId="20392" xr:uid="{00000000-0005-0000-0000-0000A84F0000}"/>
    <cellStyle name="Note 2 12 5" xfId="20393" xr:uid="{00000000-0005-0000-0000-0000A94F0000}"/>
    <cellStyle name="Note 2 13" xfId="20394" xr:uid="{00000000-0005-0000-0000-0000AA4F0000}"/>
    <cellStyle name="Note 2 13 2" xfId="20395" xr:uid="{00000000-0005-0000-0000-0000AB4F0000}"/>
    <cellStyle name="Note 2 13 3" xfId="20396" xr:uid="{00000000-0005-0000-0000-0000AC4F0000}"/>
    <cellStyle name="Note 2 13 4" xfId="20397" xr:uid="{00000000-0005-0000-0000-0000AD4F0000}"/>
    <cellStyle name="Note 2 13 5" xfId="20398" xr:uid="{00000000-0005-0000-0000-0000AE4F0000}"/>
    <cellStyle name="Note 2 14" xfId="20399" xr:uid="{00000000-0005-0000-0000-0000AF4F0000}"/>
    <cellStyle name="Note 2 14 2" xfId="20400" xr:uid="{00000000-0005-0000-0000-0000B04F0000}"/>
    <cellStyle name="Note 2 15" xfId="20401" xr:uid="{00000000-0005-0000-0000-0000B14F0000}"/>
    <cellStyle name="Note 2 15 2" xfId="20402" xr:uid="{00000000-0005-0000-0000-0000B24F0000}"/>
    <cellStyle name="Note 2 16" xfId="20403" xr:uid="{00000000-0005-0000-0000-0000B34F0000}"/>
    <cellStyle name="Note 2 17" xfId="20404" xr:uid="{00000000-0005-0000-0000-0000B44F0000}"/>
    <cellStyle name="Note 2 2" xfId="20405" xr:uid="{00000000-0005-0000-0000-0000B54F0000}"/>
    <cellStyle name="Note 2 2 10" xfId="20406" xr:uid="{00000000-0005-0000-0000-0000B64F0000}"/>
    <cellStyle name="Note 2 2 2" xfId="20407" xr:uid="{00000000-0005-0000-0000-0000B74F0000}"/>
    <cellStyle name="Note 2 2 2 2" xfId="20408" xr:uid="{00000000-0005-0000-0000-0000B84F0000}"/>
    <cellStyle name="Note 2 2 2 3" xfId="20409" xr:uid="{00000000-0005-0000-0000-0000B94F0000}"/>
    <cellStyle name="Note 2 2 2 4" xfId="20410" xr:uid="{00000000-0005-0000-0000-0000BA4F0000}"/>
    <cellStyle name="Note 2 2 2 5" xfId="20411" xr:uid="{00000000-0005-0000-0000-0000BB4F0000}"/>
    <cellStyle name="Note 2 2 3" xfId="20412" xr:uid="{00000000-0005-0000-0000-0000BC4F0000}"/>
    <cellStyle name="Note 2 2 3 2" xfId="20413" xr:uid="{00000000-0005-0000-0000-0000BD4F0000}"/>
    <cellStyle name="Note 2 2 3 3" xfId="20414" xr:uid="{00000000-0005-0000-0000-0000BE4F0000}"/>
    <cellStyle name="Note 2 2 3 4" xfId="20415" xr:uid="{00000000-0005-0000-0000-0000BF4F0000}"/>
    <cellStyle name="Note 2 2 3 5" xfId="20416" xr:uid="{00000000-0005-0000-0000-0000C04F0000}"/>
    <cellStyle name="Note 2 2 4" xfId="20417" xr:uid="{00000000-0005-0000-0000-0000C14F0000}"/>
    <cellStyle name="Note 2 2 4 2" xfId="20418" xr:uid="{00000000-0005-0000-0000-0000C24F0000}"/>
    <cellStyle name="Note 2 2 4 3" xfId="20419" xr:uid="{00000000-0005-0000-0000-0000C34F0000}"/>
    <cellStyle name="Note 2 2 4 4" xfId="20420" xr:uid="{00000000-0005-0000-0000-0000C44F0000}"/>
    <cellStyle name="Note 2 2 5" xfId="20421" xr:uid="{00000000-0005-0000-0000-0000C54F0000}"/>
    <cellStyle name="Note 2 2 5 2" xfId="20422" xr:uid="{00000000-0005-0000-0000-0000C64F0000}"/>
    <cellStyle name="Note 2 2 5 3" xfId="20423" xr:uid="{00000000-0005-0000-0000-0000C74F0000}"/>
    <cellStyle name="Note 2 2 5 4" xfId="20424" xr:uid="{00000000-0005-0000-0000-0000C84F0000}"/>
    <cellStyle name="Note 2 2 6" xfId="20425" xr:uid="{00000000-0005-0000-0000-0000C94F0000}"/>
    <cellStyle name="Note 2 2 7" xfId="20426" xr:uid="{00000000-0005-0000-0000-0000CA4F0000}"/>
    <cellStyle name="Note 2 2 8" xfId="20427" xr:uid="{00000000-0005-0000-0000-0000CB4F0000}"/>
    <cellStyle name="Note 2 2 9" xfId="20428" xr:uid="{00000000-0005-0000-0000-0000CC4F0000}"/>
    <cellStyle name="Note 2 3" xfId="20429" xr:uid="{00000000-0005-0000-0000-0000CD4F0000}"/>
    <cellStyle name="Note 2 3 2" xfId="20430" xr:uid="{00000000-0005-0000-0000-0000CE4F0000}"/>
    <cellStyle name="Note 2 3 3" xfId="20431" xr:uid="{00000000-0005-0000-0000-0000CF4F0000}"/>
    <cellStyle name="Note 2 3 4" xfId="20432" xr:uid="{00000000-0005-0000-0000-0000D04F0000}"/>
    <cellStyle name="Note 2 3 5" xfId="20433" xr:uid="{00000000-0005-0000-0000-0000D14F0000}"/>
    <cellStyle name="Note 2 4" xfId="20434" xr:uid="{00000000-0005-0000-0000-0000D24F0000}"/>
    <cellStyle name="Note 2 4 2" xfId="20435" xr:uid="{00000000-0005-0000-0000-0000D34F0000}"/>
    <cellStyle name="Note 2 4 2 2" xfId="20436" xr:uid="{00000000-0005-0000-0000-0000D44F0000}"/>
    <cellStyle name="Note 2 4 3" xfId="20437" xr:uid="{00000000-0005-0000-0000-0000D54F0000}"/>
    <cellStyle name="Note 2 4 3 2" xfId="20438" xr:uid="{00000000-0005-0000-0000-0000D64F0000}"/>
    <cellStyle name="Note 2 4 4" xfId="20439" xr:uid="{00000000-0005-0000-0000-0000D74F0000}"/>
    <cellStyle name="Note 2 4 4 2" xfId="20440" xr:uid="{00000000-0005-0000-0000-0000D84F0000}"/>
    <cellStyle name="Note 2 4 5" xfId="20441" xr:uid="{00000000-0005-0000-0000-0000D94F0000}"/>
    <cellStyle name="Note 2 4 6" xfId="20442" xr:uid="{00000000-0005-0000-0000-0000DA4F0000}"/>
    <cellStyle name="Note 2 4 7" xfId="20443" xr:uid="{00000000-0005-0000-0000-0000DB4F0000}"/>
    <cellStyle name="Note 2 5" xfId="20444" xr:uid="{00000000-0005-0000-0000-0000DC4F0000}"/>
    <cellStyle name="Note 2 5 2" xfId="20445" xr:uid="{00000000-0005-0000-0000-0000DD4F0000}"/>
    <cellStyle name="Note 2 5 2 2" xfId="20446" xr:uid="{00000000-0005-0000-0000-0000DE4F0000}"/>
    <cellStyle name="Note 2 5 3" xfId="20447" xr:uid="{00000000-0005-0000-0000-0000DF4F0000}"/>
    <cellStyle name="Note 2 5 3 2" xfId="20448" xr:uid="{00000000-0005-0000-0000-0000E04F0000}"/>
    <cellStyle name="Note 2 5 4" xfId="20449" xr:uid="{00000000-0005-0000-0000-0000E14F0000}"/>
    <cellStyle name="Note 2 5 4 2" xfId="20450" xr:uid="{00000000-0005-0000-0000-0000E24F0000}"/>
    <cellStyle name="Note 2 5 5" xfId="20451" xr:uid="{00000000-0005-0000-0000-0000E34F0000}"/>
    <cellStyle name="Note 2 5 6" xfId="20452" xr:uid="{00000000-0005-0000-0000-0000E44F0000}"/>
    <cellStyle name="Note 2 5 7" xfId="20453" xr:uid="{00000000-0005-0000-0000-0000E54F0000}"/>
    <cellStyle name="Note 2 6" xfId="20454" xr:uid="{00000000-0005-0000-0000-0000E64F0000}"/>
    <cellStyle name="Note 2 6 2" xfId="20455" xr:uid="{00000000-0005-0000-0000-0000E74F0000}"/>
    <cellStyle name="Note 2 6 2 2" xfId="20456" xr:uid="{00000000-0005-0000-0000-0000E84F0000}"/>
    <cellStyle name="Note 2 6 3" xfId="20457" xr:uid="{00000000-0005-0000-0000-0000E94F0000}"/>
    <cellStyle name="Note 2 6 3 2" xfId="20458" xr:uid="{00000000-0005-0000-0000-0000EA4F0000}"/>
    <cellStyle name="Note 2 6 4" xfId="20459" xr:uid="{00000000-0005-0000-0000-0000EB4F0000}"/>
    <cellStyle name="Note 2 6 4 2" xfId="20460" xr:uid="{00000000-0005-0000-0000-0000EC4F0000}"/>
    <cellStyle name="Note 2 6 5" xfId="20461" xr:uid="{00000000-0005-0000-0000-0000ED4F0000}"/>
    <cellStyle name="Note 2 6 6" xfId="20462" xr:uid="{00000000-0005-0000-0000-0000EE4F0000}"/>
    <cellStyle name="Note 2 6 7" xfId="20463" xr:uid="{00000000-0005-0000-0000-0000EF4F0000}"/>
    <cellStyle name="Note 2 7" xfId="20464" xr:uid="{00000000-0005-0000-0000-0000F04F0000}"/>
    <cellStyle name="Note 2 7 2" xfId="20465" xr:uid="{00000000-0005-0000-0000-0000F14F0000}"/>
    <cellStyle name="Note 2 7 2 2" xfId="20466" xr:uid="{00000000-0005-0000-0000-0000F24F0000}"/>
    <cellStyle name="Note 2 7 3" xfId="20467" xr:uid="{00000000-0005-0000-0000-0000F34F0000}"/>
    <cellStyle name="Note 2 7 3 2" xfId="20468" xr:uid="{00000000-0005-0000-0000-0000F44F0000}"/>
    <cellStyle name="Note 2 7 4" xfId="20469" xr:uid="{00000000-0005-0000-0000-0000F54F0000}"/>
    <cellStyle name="Note 2 7 4 2" xfId="20470" xr:uid="{00000000-0005-0000-0000-0000F64F0000}"/>
    <cellStyle name="Note 2 7 5" xfId="20471" xr:uid="{00000000-0005-0000-0000-0000F74F0000}"/>
    <cellStyle name="Note 2 7 6" xfId="20472" xr:uid="{00000000-0005-0000-0000-0000F84F0000}"/>
    <cellStyle name="Note 2 7 7" xfId="20473" xr:uid="{00000000-0005-0000-0000-0000F94F0000}"/>
    <cellStyle name="Note 2 8" xfId="20474" xr:uid="{00000000-0005-0000-0000-0000FA4F0000}"/>
    <cellStyle name="Note 2 8 2" xfId="20475" xr:uid="{00000000-0005-0000-0000-0000FB4F0000}"/>
    <cellStyle name="Note 2 8 3" xfId="20476" xr:uid="{00000000-0005-0000-0000-0000FC4F0000}"/>
    <cellStyle name="Note 2 8 4" xfId="20477" xr:uid="{00000000-0005-0000-0000-0000FD4F0000}"/>
    <cellStyle name="Note 2 8 5" xfId="20478" xr:uid="{00000000-0005-0000-0000-0000FE4F0000}"/>
    <cellStyle name="Note 2 9" xfId="20479" xr:uid="{00000000-0005-0000-0000-0000FF4F0000}"/>
    <cellStyle name="Note 2 9 2" xfId="20480" xr:uid="{00000000-0005-0000-0000-000000500000}"/>
    <cellStyle name="Note 2 9 3" xfId="20481" xr:uid="{00000000-0005-0000-0000-000001500000}"/>
    <cellStyle name="Note 2 9 4" xfId="20482" xr:uid="{00000000-0005-0000-0000-000002500000}"/>
    <cellStyle name="Note 2 9 5" xfId="20483" xr:uid="{00000000-0005-0000-0000-000003500000}"/>
    <cellStyle name="Note 3 2" xfId="20484" xr:uid="{00000000-0005-0000-0000-000004500000}"/>
    <cellStyle name="Note 3 2 2" xfId="20485" xr:uid="{00000000-0005-0000-0000-000005500000}"/>
    <cellStyle name="Note 3 2 3" xfId="20486" xr:uid="{00000000-0005-0000-0000-000006500000}"/>
    <cellStyle name="Note 3 3" xfId="20487" xr:uid="{00000000-0005-0000-0000-000007500000}"/>
    <cellStyle name="Note 3 3 2" xfId="20488" xr:uid="{00000000-0005-0000-0000-000008500000}"/>
    <cellStyle name="Note 3 4" xfId="20489" xr:uid="{00000000-0005-0000-0000-000009500000}"/>
    <cellStyle name="Note 3 5" xfId="20490" xr:uid="{00000000-0005-0000-0000-00000A500000}"/>
    <cellStyle name="Note 4 2" xfId="20491" xr:uid="{00000000-0005-0000-0000-00000B500000}"/>
    <cellStyle name="Note 4 2 2" xfId="20492" xr:uid="{00000000-0005-0000-0000-00000C500000}"/>
    <cellStyle name="Note 4 2 3" xfId="20493" xr:uid="{00000000-0005-0000-0000-00000D500000}"/>
    <cellStyle name="Note 4 3" xfId="20494" xr:uid="{00000000-0005-0000-0000-00000E500000}"/>
    <cellStyle name="Note 4 4" xfId="20495" xr:uid="{00000000-0005-0000-0000-00000F500000}"/>
    <cellStyle name="Note 4 5" xfId="20496" xr:uid="{00000000-0005-0000-0000-000010500000}"/>
    <cellStyle name="Note 5" xfId="20497" xr:uid="{00000000-0005-0000-0000-000011500000}"/>
    <cellStyle name="Note 5 2" xfId="20498" xr:uid="{00000000-0005-0000-0000-000012500000}"/>
    <cellStyle name="Note 5 2 2" xfId="20499" xr:uid="{00000000-0005-0000-0000-000013500000}"/>
    <cellStyle name="Note 5 3" xfId="20500" xr:uid="{00000000-0005-0000-0000-000014500000}"/>
    <cellStyle name="Note 5 3 2" xfId="20501" xr:uid="{00000000-0005-0000-0000-000015500000}"/>
    <cellStyle name="Note 5 4" xfId="20502" xr:uid="{00000000-0005-0000-0000-000016500000}"/>
    <cellStyle name="Note 5 5" xfId="20503" xr:uid="{00000000-0005-0000-0000-000017500000}"/>
    <cellStyle name="Note 6" xfId="20504" xr:uid="{00000000-0005-0000-0000-000018500000}"/>
    <cellStyle name="Note 6 2" xfId="20505" xr:uid="{00000000-0005-0000-0000-000019500000}"/>
    <cellStyle name="Note 6 2 2" xfId="20506" xr:uid="{00000000-0005-0000-0000-00001A500000}"/>
    <cellStyle name="Note 6 3" xfId="20507" xr:uid="{00000000-0005-0000-0000-00001B500000}"/>
    <cellStyle name="Note 6 4" xfId="20508" xr:uid="{00000000-0005-0000-0000-00001C500000}"/>
    <cellStyle name="Note 7" xfId="20509" xr:uid="{00000000-0005-0000-0000-00001D500000}"/>
    <cellStyle name="Note 8" xfId="20510" xr:uid="{00000000-0005-0000-0000-00001E500000}"/>
    <cellStyle name="Note 8 2" xfId="20511" xr:uid="{00000000-0005-0000-0000-00001F500000}"/>
    <cellStyle name="Note 9" xfId="20512" xr:uid="{00000000-0005-0000-0000-000020500000}"/>
    <cellStyle name="Ôèíàíñîâûé [0]_Ëèñò1" xfId="20513" xr:uid="{00000000-0005-0000-0000-000021500000}"/>
    <cellStyle name="Ôèíàíñîâûé_Ëèñò1" xfId="20514" xr:uid="{00000000-0005-0000-0000-000022500000}"/>
    <cellStyle name="Option" xfId="20515" xr:uid="{00000000-0005-0000-0000-000023500000}"/>
    <cellStyle name="Option 2" xfId="20516" xr:uid="{00000000-0005-0000-0000-000024500000}"/>
    <cellStyle name="Option 3" xfId="20517" xr:uid="{00000000-0005-0000-0000-000025500000}"/>
    <cellStyle name="Option 4" xfId="20518" xr:uid="{00000000-0005-0000-0000-000026500000}"/>
    <cellStyle name="optionalExposure" xfId="20519" xr:uid="{00000000-0005-0000-0000-000027500000}"/>
    <cellStyle name="OptionHeading" xfId="20520" xr:uid="{00000000-0005-0000-0000-000028500000}"/>
    <cellStyle name="OptionHeading 2" xfId="20521" xr:uid="{00000000-0005-0000-0000-000029500000}"/>
    <cellStyle name="OptionHeading 3" xfId="20522" xr:uid="{00000000-0005-0000-0000-00002A500000}"/>
    <cellStyle name="Output 2" xfId="20523" xr:uid="{00000000-0005-0000-0000-00002B500000}"/>
    <cellStyle name="Output 2 10" xfId="20524" xr:uid="{00000000-0005-0000-0000-00002C500000}"/>
    <cellStyle name="Output 2 10 2" xfId="20525" xr:uid="{00000000-0005-0000-0000-00002D500000}"/>
    <cellStyle name="Output 2 10 3" xfId="20526" xr:uid="{00000000-0005-0000-0000-00002E500000}"/>
    <cellStyle name="Output 2 10 4" xfId="20527" xr:uid="{00000000-0005-0000-0000-00002F500000}"/>
    <cellStyle name="Output 2 10 5" xfId="20528" xr:uid="{00000000-0005-0000-0000-000030500000}"/>
    <cellStyle name="Output 2 11" xfId="20529" xr:uid="{00000000-0005-0000-0000-000031500000}"/>
    <cellStyle name="Output 2 11 2" xfId="20530" xr:uid="{00000000-0005-0000-0000-000032500000}"/>
    <cellStyle name="Output 2 11 3" xfId="20531" xr:uid="{00000000-0005-0000-0000-000033500000}"/>
    <cellStyle name="Output 2 11 4" xfId="20532" xr:uid="{00000000-0005-0000-0000-000034500000}"/>
    <cellStyle name="Output 2 11 5" xfId="20533" xr:uid="{00000000-0005-0000-0000-000035500000}"/>
    <cellStyle name="Output 2 12" xfId="20534" xr:uid="{00000000-0005-0000-0000-000036500000}"/>
    <cellStyle name="Output 2 12 2" xfId="20535" xr:uid="{00000000-0005-0000-0000-000037500000}"/>
    <cellStyle name="Output 2 12 3" xfId="20536" xr:uid="{00000000-0005-0000-0000-000038500000}"/>
    <cellStyle name="Output 2 12 4" xfId="20537" xr:uid="{00000000-0005-0000-0000-000039500000}"/>
    <cellStyle name="Output 2 12 5" xfId="20538" xr:uid="{00000000-0005-0000-0000-00003A500000}"/>
    <cellStyle name="Output 2 13" xfId="20539" xr:uid="{00000000-0005-0000-0000-00003B500000}"/>
    <cellStyle name="Output 2 13 2" xfId="20540" xr:uid="{00000000-0005-0000-0000-00003C500000}"/>
    <cellStyle name="Output 2 13 3" xfId="20541" xr:uid="{00000000-0005-0000-0000-00003D500000}"/>
    <cellStyle name="Output 2 13 4" xfId="20542" xr:uid="{00000000-0005-0000-0000-00003E500000}"/>
    <cellStyle name="Output 2 14" xfId="20543" xr:uid="{00000000-0005-0000-0000-00003F500000}"/>
    <cellStyle name="Output 2 15" xfId="20544" xr:uid="{00000000-0005-0000-0000-000040500000}"/>
    <cellStyle name="Output 2 16" xfId="20545" xr:uid="{00000000-0005-0000-0000-000041500000}"/>
    <cellStyle name="Output 2 2" xfId="20546" xr:uid="{00000000-0005-0000-0000-000042500000}"/>
    <cellStyle name="Output 2 2 2" xfId="20547" xr:uid="{00000000-0005-0000-0000-000043500000}"/>
    <cellStyle name="Output 2 2 2 2" xfId="20548" xr:uid="{00000000-0005-0000-0000-000044500000}"/>
    <cellStyle name="Output 2 2 2 3" xfId="20549" xr:uid="{00000000-0005-0000-0000-000045500000}"/>
    <cellStyle name="Output 2 2 2 4" xfId="20550" xr:uid="{00000000-0005-0000-0000-000046500000}"/>
    <cellStyle name="Output 2 2 3" xfId="20551" xr:uid="{00000000-0005-0000-0000-000047500000}"/>
    <cellStyle name="Output 2 2 3 2" xfId="20552" xr:uid="{00000000-0005-0000-0000-000048500000}"/>
    <cellStyle name="Output 2 2 3 3" xfId="20553" xr:uid="{00000000-0005-0000-0000-000049500000}"/>
    <cellStyle name="Output 2 2 3 4" xfId="20554" xr:uid="{00000000-0005-0000-0000-00004A500000}"/>
    <cellStyle name="Output 2 2 4" xfId="20555" xr:uid="{00000000-0005-0000-0000-00004B500000}"/>
    <cellStyle name="Output 2 2 4 2" xfId="20556" xr:uid="{00000000-0005-0000-0000-00004C500000}"/>
    <cellStyle name="Output 2 2 4 3" xfId="20557" xr:uid="{00000000-0005-0000-0000-00004D500000}"/>
    <cellStyle name="Output 2 2 4 4" xfId="20558" xr:uid="{00000000-0005-0000-0000-00004E500000}"/>
    <cellStyle name="Output 2 2 5" xfId="20559" xr:uid="{00000000-0005-0000-0000-00004F500000}"/>
    <cellStyle name="Output 2 2 5 2" xfId="20560" xr:uid="{00000000-0005-0000-0000-000050500000}"/>
    <cellStyle name="Output 2 2 5 3" xfId="20561" xr:uid="{00000000-0005-0000-0000-000051500000}"/>
    <cellStyle name="Output 2 2 5 4" xfId="20562" xr:uid="{00000000-0005-0000-0000-000052500000}"/>
    <cellStyle name="Output 2 2 6" xfId="20563" xr:uid="{00000000-0005-0000-0000-000053500000}"/>
    <cellStyle name="Output 2 2 7" xfId="20564" xr:uid="{00000000-0005-0000-0000-000054500000}"/>
    <cellStyle name="Output 2 2 8" xfId="20565" xr:uid="{00000000-0005-0000-0000-000055500000}"/>
    <cellStyle name="Output 2 2 9" xfId="20566" xr:uid="{00000000-0005-0000-0000-000056500000}"/>
    <cellStyle name="Output 2 3" xfId="20567" xr:uid="{00000000-0005-0000-0000-000057500000}"/>
    <cellStyle name="Output 2 3 2" xfId="20568" xr:uid="{00000000-0005-0000-0000-000058500000}"/>
    <cellStyle name="Output 2 3 3" xfId="20569" xr:uid="{00000000-0005-0000-0000-000059500000}"/>
    <cellStyle name="Output 2 3 4" xfId="20570" xr:uid="{00000000-0005-0000-0000-00005A500000}"/>
    <cellStyle name="Output 2 3 5" xfId="20571" xr:uid="{00000000-0005-0000-0000-00005B500000}"/>
    <cellStyle name="Output 2 4" xfId="20572" xr:uid="{00000000-0005-0000-0000-00005C500000}"/>
    <cellStyle name="Output 2 4 2" xfId="20573" xr:uid="{00000000-0005-0000-0000-00005D500000}"/>
    <cellStyle name="Output 2 4 3" xfId="20574" xr:uid="{00000000-0005-0000-0000-00005E500000}"/>
    <cellStyle name="Output 2 4 4" xfId="20575" xr:uid="{00000000-0005-0000-0000-00005F500000}"/>
    <cellStyle name="Output 2 4 5" xfId="20576" xr:uid="{00000000-0005-0000-0000-000060500000}"/>
    <cellStyle name="Output 2 5" xfId="20577" xr:uid="{00000000-0005-0000-0000-000061500000}"/>
    <cellStyle name="Output 2 5 2" xfId="20578" xr:uid="{00000000-0005-0000-0000-000062500000}"/>
    <cellStyle name="Output 2 5 3" xfId="20579" xr:uid="{00000000-0005-0000-0000-000063500000}"/>
    <cellStyle name="Output 2 5 4" xfId="20580" xr:uid="{00000000-0005-0000-0000-000064500000}"/>
    <cellStyle name="Output 2 5 5" xfId="20581" xr:uid="{00000000-0005-0000-0000-000065500000}"/>
    <cellStyle name="Output 2 6" xfId="20582" xr:uid="{00000000-0005-0000-0000-000066500000}"/>
    <cellStyle name="Output 2 6 2" xfId="20583" xr:uid="{00000000-0005-0000-0000-000067500000}"/>
    <cellStyle name="Output 2 6 3" xfId="20584" xr:uid="{00000000-0005-0000-0000-000068500000}"/>
    <cellStyle name="Output 2 6 4" xfId="20585" xr:uid="{00000000-0005-0000-0000-000069500000}"/>
    <cellStyle name="Output 2 6 5" xfId="20586" xr:uid="{00000000-0005-0000-0000-00006A500000}"/>
    <cellStyle name="Output 2 7" xfId="20587" xr:uid="{00000000-0005-0000-0000-00006B500000}"/>
    <cellStyle name="Output 2 7 2" xfId="20588" xr:uid="{00000000-0005-0000-0000-00006C500000}"/>
    <cellStyle name="Output 2 7 3" xfId="20589" xr:uid="{00000000-0005-0000-0000-00006D500000}"/>
    <cellStyle name="Output 2 7 4" xfId="20590" xr:uid="{00000000-0005-0000-0000-00006E500000}"/>
    <cellStyle name="Output 2 7 5" xfId="20591" xr:uid="{00000000-0005-0000-0000-00006F500000}"/>
    <cellStyle name="Output 2 8" xfId="20592" xr:uid="{00000000-0005-0000-0000-000070500000}"/>
    <cellStyle name="Output 2 8 2" xfId="20593" xr:uid="{00000000-0005-0000-0000-000071500000}"/>
    <cellStyle name="Output 2 8 3" xfId="20594" xr:uid="{00000000-0005-0000-0000-000072500000}"/>
    <cellStyle name="Output 2 8 4" xfId="20595" xr:uid="{00000000-0005-0000-0000-000073500000}"/>
    <cellStyle name="Output 2 8 5" xfId="20596" xr:uid="{00000000-0005-0000-0000-000074500000}"/>
    <cellStyle name="Output 2 9" xfId="20597" xr:uid="{00000000-0005-0000-0000-000075500000}"/>
    <cellStyle name="Output 2 9 2" xfId="20598" xr:uid="{00000000-0005-0000-0000-000076500000}"/>
    <cellStyle name="Output 2 9 3" xfId="20599" xr:uid="{00000000-0005-0000-0000-000077500000}"/>
    <cellStyle name="Output 2 9 4" xfId="20600" xr:uid="{00000000-0005-0000-0000-000078500000}"/>
    <cellStyle name="Output 2 9 5" xfId="20601" xr:uid="{00000000-0005-0000-0000-000079500000}"/>
    <cellStyle name="Output 3" xfId="20602" xr:uid="{00000000-0005-0000-0000-00007A500000}"/>
    <cellStyle name="Output 3 2" xfId="20603" xr:uid="{00000000-0005-0000-0000-00007B500000}"/>
    <cellStyle name="Output 3 3" xfId="20604" xr:uid="{00000000-0005-0000-0000-00007C500000}"/>
    <cellStyle name="Output 4" xfId="20605" xr:uid="{00000000-0005-0000-0000-00007D500000}"/>
    <cellStyle name="Output 4 2" xfId="20606" xr:uid="{00000000-0005-0000-0000-00007E500000}"/>
    <cellStyle name="Output 4 3" xfId="20607" xr:uid="{00000000-0005-0000-0000-00007F500000}"/>
    <cellStyle name="Output 5" xfId="20608" xr:uid="{00000000-0005-0000-0000-000080500000}"/>
    <cellStyle name="Output 5 2" xfId="20609" xr:uid="{00000000-0005-0000-0000-000081500000}"/>
    <cellStyle name="Output 5 3" xfId="20610" xr:uid="{00000000-0005-0000-0000-000082500000}"/>
    <cellStyle name="Output 6" xfId="20611" xr:uid="{00000000-0005-0000-0000-000083500000}"/>
    <cellStyle name="Output 6 2" xfId="20612" xr:uid="{00000000-0005-0000-0000-000084500000}"/>
    <cellStyle name="Output 6 3" xfId="20613" xr:uid="{00000000-0005-0000-0000-000085500000}"/>
    <cellStyle name="Output 7" xfId="20614" xr:uid="{00000000-0005-0000-0000-000086500000}"/>
    <cellStyle name="Percen - Style1" xfId="20615" xr:uid="{00000000-0005-0000-0000-000087500000}"/>
    <cellStyle name="Percent [0]" xfId="20616" xr:uid="{00000000-0005-0000-0000-000088500000}"/>
    <cellStyle name="Percent [00]" xfId="20617" xr:uid="{00000000-0005-0000-0000-000089500000}"/>
    <cellStyle name="Percent 10" xfId="20618" xr:uid="{00000000-0005-0000-0000-00008A500000}"/>
    <cellStyle name="Percent 10 2" xfId="20619" xr:uid="{00000000-0005-0000-0000-00008B500000}"/>
    <cellStyle name="Percent 10 2 2" xfId="20620" xr:uid="{00000000-0005-0000-0000-00008C500000}"/>
    <cellStyle name="Percent 10 3" xfId="20621" xr:uid="{00000000-0005-0000-0000-00008D500000}"/>
    <cellStyle name="Percent 10 4" xfId="20622" xr:uid="{00000000-0005-0000-0000-00008E500000}"/>
    <cellStyle name="Percent 11" xfId="20623" xr:uid="{00000000-0005-0000-0000-00008F500000}"/>
    <cellStyle name="Percent 11 2" xfId="20624" xr:uid="{00000000-0005-0000-0000-000090500000}"/>
    <cellStyle name="Percent 12" xfId="20625" xr:uid="{00000000-0005-0000-0000-000091500000}"/>
    <cellStyle name="Percent 12 2" xfId="20626" xr:uid="{00000000-0005-0000-0000-000092500000}"/>
    <cellStyle name="Percent 13" xfId="20627" xr:uid="{00000000-0005-0000-0000-000093500000}"/>
    <cellStyle name="Percent 13 2" xfId="20628" xr:uid="{00000000-0005-0000-0000-000094500000}"/>
    <cellStyle name="Percent 14" xfId="20629" xr:uid="{00000000-0005-0000-0000-000095500000}"/>
    <cellStyle name="Percent 15" xfId="20630" xr:uid="{00000000-0005-0000-0000-000096500000}"/>
    <cellStyle name="Percent 15 2" xfId="20631" xr:uid="{00000000-0005-0000-0000-000097500000}"/>
    <cellStyle name="Percent 16" xfId="20632" xr:uid="{00000000-0005-0000-0000-000098500000}"/>
    <cellStyle name="Percent 17" xfId="20633" xr:uid="{00000000-0005-0000-0000-000099500000}"/>
    <cellStyle name="Percent 18" xfId="20634" xr:uid="{00000000-0005-0000-0000-00009A500000}"/>
    <cellStyle name="Percent 19" xfId="20635" xr:uid="{00000000-0005-0000-0000-00009B500000}"/>
    <cellStyle name="Percent 2" xfId="6" xr:uid="{00000000-0005-0000-0000-00009C500000}"/>
    <cellStyle name="Percent 2 2" xfId="20636" xr:uid="{00000000-0005-0000-0000-00009D500000}"/>
    <cellStyle name="Percent 2 2 2" xfId="20637" xr:uid="{00000000-0005-0000-0000-00009E500000}"/>
    <cellStyle name="Percent 2 2 3" xfId="20638" xr:uid="{00000000-0005-0000-0000-00009F500000}"/>
    <cellStyle name="Percent 2 2 4" xfId="20639" xr:uid="{00000000-0005-0000-0000-0000A0500000}"/>
    <cellStyle name="Percent 2 2 4 2" xfId="20640" xr:uid="{00000000-0005-0000-0000-0000A1500000}"/>
    <cellStyle name="Percent 2 2 4 2 2" xfId="20641" xr:uid="{00000000-0005-0000-0000-0000A2500000}"/>
    <cellStyle name="Percent 2 2 4 2 2 2" xfId="20642" xr:uid="{00000000-0005-0000-0000-0000A3500000}"/>
    <cellStyle name="Percent 2 2 4 2 2 3" xfId="20643" xr:uid="{00000000-0005-0000-0000-0000A4500000}"/>
    <cellStyle name="Percent 2 2 4 2 2 4" xfId="20644" xr:uid="{00000000-0005-0000-0000-0000A5500000}"/>
    <cellStyle name="Percent 2 2 4 2 3" xfId="20645" xr:uid="{00000000-0005-0000-0000-0000A6500000}"/>
    <cellStyle name="Percent 2 2 4 2 4" xfId="20646" xr:uid="{00000000-0005-0000-0000-0000A7500000}"/>
    <cellStyle name="Percent 2 2 4 2 5" xfId="20647" xr:uid="{00000000-0005-0000-0000-0000A8500000}"/>
    <cellStyle name="Percent 2 2 4 3" xfId="20648" xr:uid="{00000000-0005-0000-0000-0000A9500000}"/>
    <cellStyle name="Percent 2 2 4 3 2" xfId="20649" xr:uid="{00000000-0005-0000-0000-0000AA500000}"/>
    <cellStyle name="Percent 2 2 4 3 3" xfId="20650" xr:uid="{00000000-0005-0000-0000-0000AB500000}"/>
    <cellStyle name="Percent 2 2 4 3 4" xfId="20651" xr:uid="{00000000-0005-0000-0000-0000AC500000}"/>
    <cellStyle name="Percent 2 2 4 4" xfId="20652" xr:uid="{00000000-0005-0000-0000-0000AD500000}"/>
    <cellStyle name="Percent 2 2 4 5" xfId="20653" xr:uid="{00000000-0005-0000-0000-0000AE500000}"/>
    <cellStyle name="Percent 2 2 4 6" xfId="20654" xr:uid="{00000000-0005-0000-0000-0000AF500000}"/>
    <cellStyle name="Percent 2 2 5" xfId="20655" xr:uid="{00000000-0005-0000-0000-0000B0500000}"/>
    <cellStyle name="Percent 2 3" xfId="20656" xr:uid="{00000000-0005-0000-0000-0000B1500000}"/>
    <cellStyle name="Percent 2 4" xfId="20657" xr:uid="{00000000-0005-0000-0000-0000B2500000}"/>
    <cellStyle name="Percent 2 5" xfId="20658" xr:uid="{00000000-0005-0000-0000-0000B3500000}"/>
    <cellStyle name="Percent 2 6" xfId="20659" xr:uid="{00000000-0005-0000-0000-0000B4500000}"/>
    <cellStyle name="Percent 2 7" xfId="20660" xr:uid="{00000000-0005-0000-0000-0000B5500000}"/>
    <cellStyle name="Percent 2 8" xfId="20661" xr:uid="{00000000-0005-0000-0000-0000B6500000}"/>
    <cellStyle name="Percent 2 8 2" xfId="20662" xr:uid="{00000000-0005-0000-0000-0000B7500000}"/>
    <cellStyle name="Percent 2 9" xfId="20663" xr:uid="{00000000-0005-0000-0000-0000B8500000}"/>
    <cellStyle name="Percent 2 9 2" xfId="20664" xr:uid="{00000000-0005-0000-0000-0000B9500000}"/>
    <cellStyle name="Percent 2 9 2 2" xfId="20665" xr:uid="{00000000-0005-0000-0000-0000BA500000}"/>
    <cellStyle name="Percent 2 9 2 2 2" xfId="20666" xr:uid="{00000000-0005-0000-0000-0000BB500000}"/>
    <cellStyle name="Percent 2 9 2 2 3" xfId="20667" xr:uid="{00000000-0005-0000-0000-0000BC500000}"/>
    <cellStyle name="Percent 2 9 2 2 4" xfId="20668" xr:uid="{00000000-0005-0000-0000-0000BD500000}"/>
    <cellStyle name="Percent 2 9 2 3" xfId="20669" xr:uid="{00000000-0005-0000-0000-0000BE500000}"/>
    <cellStyle name="Percent 2 9 2 4" xfId="20670" xr:uid="{00000000-0005-0000-0000-0000BF500000}"/>
    <cellStyle name="Percent 2 9 2 5" xfId="20671" xr:uid="{00000000-0005-0000-0000-0000C0500000}"/>
    <cellStyle name="Percent 2 9 3" xfId="20672" xr:uid="{00000000-0005-0000-0000-0000C1500000}"/>
    <cellStyle name="Percent 2 9 3 2" xfId="20673" xr:uid="{00000000-0005-0000-0000-0000C2500000}"/>
    <cellStyle name="Percent 2 9 3 3" xfId="20674" xr:uid="{00000000-0005-0000-0000-0000C3500000}"/>
    <cellStyle name="Percent 2 9 3 4" xfId="20675" xr:uid="{00000000-0005-0000-0000-0000C4500000}"/>
    <cellStyle name="Percent 2 9 4" xfId="20676" xr:uid="{00000000-0005-0000-0000-0000C5500000}"/>
    <cellStyle name="Percent 2 9 5" xfId="20677" xr:uid="{00000000-0005-0000-0000-0000C6500000}"/>
    <cellStyle name="Percent 2 9 6" xfId="20678" xr:uid="{00000000-0005-0000-0000-0000C7500000}"/>
    <cellStyle name="Percent 20" xfId="20679" xr:uid="{00000000-0005-0000-0000-0000C8500000}"/>
    <cellStyle name="Percent 21" xfId="20680" xr:uid="{00000000-0005-0000-0000-0000C9500000}"/>
    <cellStyle name="Percent 21 2" xfId="20681" xr:uid="{00000000-0005-0000-0000-0000CA500000}"/>
    <cellStyle name="Percent 21 3" xfId="20682" xr:uid="{00000000-0005-0000-0000-0000CB500000}"/>
    <cellStyle name="Percent 21 4" xfId="20683" xr:uid="{00000000-0005-0000-0000-0000CC500000}"/>
    <cellStyle name="Percent 3" xfId="11" xr:uid="{00000000-0005-0000-0000-0000CD500000}"/>
    <cellStyle name="Percent 3 2" xfId="20684" xr:uid="{00000000-0005-0000-0000-0000CE500000}"/>
    <cellStyle name="Percent 3 2 2" xfId="20685" xr:uid="{00000000-0005-0000-0000-0000CF500000}"/>
    <cellStyle name="Percent 3 2 2 2" xfId="20686" xr:uid="{00000000-0005-0000-0000-0000D0500000}"/>
    <cellStyle name="Percent 3 2 2 3" xfId="20687" xr:uid="{00000000-0005-0000-0000-0000D1500000}"/>
    <cellStyle name="Percent 3 2 3" xfId="20688" xr:uid="{00000000-0005-0000-0000-0000D2500000}"/>
    <cellStyle name="Percent 3 2 4" xfId="20689" xr:uid="{00000000-0005-0000-0000-0000D3500000}"/>
    <cellStyle name="Percent 3 3" xfId="20690" xr:uid="{00000000-0005-0000-0000-0000D4500000}"/>
    <cellStyle name="Percent 3 3 2" xfId="20691" xr:uid="{00000000-0005-0000-0000-0000D5500000}"/>
    <cellStyle name="Percent 3 4" xfId="20692" xr:uid="{00000000-0005-0000-0000-0000D6500000}"/>
    <cellStyle name="Percent 3 4 2" xfId="20693" xr:uid="{00000000-0005-0000-0000-0000D7500000}"/>
    <cellStyle name="Percent 3 4 3" xfId="20694" xr:uid="{00000000-0005-0000-0000-0000D8500000}"/>
    <cellStyle name="Percent 4" xfId="20695" xr:uid="{00000000-0005-0000-0000-0000D9500000}"/>
    <cellStyle name="Percent 4 2" xfId="20696" xr:uid="{00000000-0005-0000-0000-0000DA500000}"/>
    <cellStyle name="Percent 4 2 2" xfId="20697" xr:uid="{00000000-0005-0000-0000-0000DB500000}"/>
    <cellStyle name="Percent 4 2 2 2" xfId="20698" xr:uid="{00000000-0005-0000-0000-0000DC500000}"/>
    <cellStyle name="Percent 4 3" xfId="20699" xr:uid="{00000000-0005-0000-0000-0000DD500000}"/>
    <cellStyle name="Percent 4 3 2" xfId="20700" xr:uid="{00000000-0005-0000-0000-0000DE500000}"/>
    <cellStyle name="Percent 4 4" xfId="20701" xr:uid="{00000000-0005-0000-0000-0000DF500000}"/>
    <cellStyle name="Percent 5" xfId="20702" xr:uid="{00000000-0005-0000-0000-0000E0500000}"/>
    <cellStyle name="Percent 5 2" xfId="20703" xr:uid="{00000000-0005-0000-0000-0000E1500000}"/>
    <cellStyle name="Percent 5 2 2" xfId="20704" xr:uid="{00000000-0005-0000-0000-0000E2500000}"/>
    <cellStyle name="Percent 5 2 2 2" xfId="20705" xr:uid="{00000000-0005-0000-0000-0000E3500000}"/>
    <cellStyle name="Percent 5 2 3" xfId="20706" xr:uid="{00000000-0005-0000-0000-0000E4500000}"/>
    <cellStyle name="Percent 5 2 4" xfId="20707" xr:uid="{00000000-0005-0000-0000-0000E5500000}"/>
    <cellStyle name="Percent 5 2 4 2" xfId="20708" xr:uid="{00000000-0005-0000-0000-0000E6500000}"/>
    <cellStyle name="Percent 5 2 4 2 2" xfId="20709" xr:uid="{00000000-0005-0000-0000-0000E7500000}"/>
    <cellStyle name="Percent 5 2 4 2 3" xfId="20710" xr:uid="{00000000-0005-0000-0000-0000E8500000}"/>
    <cellStyle name="Percent 5 2 4 2 4" xfId="20711" xr:uid="{00000000-0005-0000-0000-0000E9500000}"/>
    <cellStyle name="Percent 5 2 4 3" xfId="20712" xr:uid="{00000000-0005-0000-0000-0000EA500000}"/>
    <cellStyle name="Percent 5 2 4 4" xfId="20713" xr:uid="{00000000-0005-0000-0000-0000EB500000}"/>
    <cellStyle name="Percent 5 2 4 5" xfId="20714" xr:uid="{00000000-0005-0000-0000-0000EC500000}"/>
    <cellStyle name="Percent 5 2 5" xfId="20715" xr:uid="{00000000-0005-0000-0000-0000ED500000}"/>
    <cellStyle name="Percent 5 2 5 2" xfId="20716" xr:uid="{00000000-0005-0000-0000-0000EE500000}"/>
    <cellStyle name="Percent 5 2 5 3" xfId="20717" xr:uid="{00000000-0005-0000-0000-0000EF500000}"/>
    <cellStyle name="Percent 5 2 5 4" xfId="20718" xr:uid="{00000000-0005-0000-0000-0000F0500000}"/>
    <cellStyle name="Percent 5 2 6" xfId="20719" xr:uid="{00000000-0005-0000-0000-0000F1500000}"/>
    <cellStyle name="Percent 5 2 7" xfId="20720" xr:uid="{00000000-0005-0000-0000-0000F2500000}"/>
    <cellStyle name="Percent 5 2 8" xfId="20721" xr:uid="{00000000-0005-0000-0000-0000F3500000}"/>
    <cellStyle name="Percent 5 3" xfId="20722" xr:uid="{00000000-0005-0000-0000-0000F4500000}"/>
    <cellStyle name="Percent 5 3 2" xfId="20723" xr:uid="{00000000-0005-0000-0000-0000F5500000}"/>
    <cellStyle name="Percent 5 4" xfId="20724" xr:uid="{00000000-0005-0000-0000-0000F6500000}"/>
    <cellStyle name="Percent 5 4 2" xfId="20725" xr:uid="{00000000-0005-0000-0000-0000F7500000}"/>
    <cellStyle name="Percent 5 4 2 2" xfId="20726" xr:uid="{00000000-0005-0000-0000-0000F8500000}"/>
    <cellStyle name="Percent 5 4 2 3" xfId="20727" xr:uid="{00000000-0005-0000-0000-0000F9500000}"/>
    <cellStyle name="Percent 5 4 2 4" xfId="20728" xr:uid="{00000000-0005-0000-0000-0000FA500000}"/>
    <cellStyle name="Percent 5 4 3" xfId="20729" xr:uid="{00000000-0005-0000-0000-0000FB500000}"/>
    <cellStyle name="Percent 5 4 4" xfId="20730" xr:uid="{00000000-0005-0000-0000-0000FC500000}"/>
    <cellStyle name="Percent 5 4 5" xfId="20731" xr:uid="{00000000-0005-0000-0000-0000FD500000}"/>
    <cellStyle name="Percent 5 5" xfId="20732" xr:uid="{00000000-0005-0000-0000-0000FE500000}"/>
    <cellStyle name="Percent 5 5 2" xfId="20733" xr:uid="{00000000-0005-0000-0000-0000FF500000}"/>
    <cellStyle name="Percent 5 5 3" xfId="20734" xr:uid="{00000000-0005-0000-0000-000000510000}"/>
    <cellStyle name="Percent 5 5 4" xfId="20735" xr:uid="{00000000-0005-0000-0000-000001510000}"/>
    <cellStyle name="Percent 5 6" xfId="20736" xr:uid="{00000000-0005-0000-0000-000002510000}"/>
    <cellStyle name="Percent 5 7" xfId="20737" xr:uid="{00000000-0005-0000-0000-000003510000}"/>
    <cellStyle name="Percent 5 8" xfId="20738" xr:uid="{00000000-0005-0000-0000-000004510000}"/>
    <cellStyle name="Percent 6" xfId="20739" xr:uid="{00000000-0005-0000-0000-000005510000}"/>
    <cellStyle name="Percent 6 2" xfId="20740" xr:uid="{00000000-0005-0000-0000-000006510000}"/>
    <cellStyle name="Percent 6 2 2" xfId="20741" xr:uid="{00000000-0005-0000-0000-000007510000}"/>
    <cellStyle name="Percent 6 3" xfId="20742" xr:uid="{00000000-0005-0000-0000-000008510000}"/>
    <cellStyle name="Percent 6 3 2" xfId="20743" xr:uid="{00000000-0005-0000-0000-000009510000}"/>
    <cellStyle name="Percent 7" xfId="20744" xr:uid="{00000000-0005-0000-0000-00000A510000}"/>
    <cellStyle name="Percent 7 2" xfId="20745" xr:uid="{00000000-0005-0000-0000-00000B510000}"/>
    <cellStyle name="Percent 7 2 2" xfId="20746" xr:uid="{00000000-0005-0000-0000-00000C510000}"/>
    <cellStyle name="Percent 7 3" xfId="20747" xr:uid="{00000000-0005-0000-0000-00000D510000}"/>
    <cellStyle name="Percent 8" xfId="20748" xr:uid="{00000000-0005-0000-0000-00000E510000}"/>
    <cellStyle name="Percent 8 10" xfId="20749" xr:uid="{00000000-0005-0000-0000-00000F510000}"/>
    <cellStyle name="Percent 8 11" xfId="20750" xr:uid="{00000000-0005-0000-0000-000010510000}"/>
    <cellStyle name="Percent 8 12" xfId="20751" xr:uid="{00000000-0005-0000-0000-000011510000}"/>
    <cellStyle name="Percent 8 2" xfId="20752" xr:uid="{00000000-0005-0000-0000-000012510000}"/>
    <cellStyle name="Percent 8 3" xfId="20753" xr:uid="{00000000-0005-0000-0000-000013510000}"/>
    <cellStyle name="Percent 8 4" xfId="20754" xr:uid="{00000000-0005-0000-0000-000014510000}"/>
    <cellStyle name="Percent 8 5" xfId="20755" xr:uid="{00000000-0005-0000-0000-000015510000}"/>
    <cellStyle name="Percent 8 6" xfId="20756" xr:uid="{00000000-0005-0000-0000-000016510000}"/>
    <cellStyle name="Percent 8 7" xfId="20757" xr:uid="{00000000-0005-0000-0000-000017510000}"/>
    <cellStyle name="Percent 8 8" xfId="20758" xr:uid="{00000000-0005-0000-0000-000018510000}"/>
    <cellStyle name="Percent 8 9" xfId="20759" xr:uid="{00000000-0005-0000-0000-000019510000}"/>
    <cellStyle name="Percent 9" xfId="20760" xr:uid="{00000000-0005-0000-0000-00001A510000}"/>
    <cellStyle name="Percent 9 10" xfId="20761" xr:uid="{00000000-0005-0000-0000-00001B510000}"/>
    <cellStyle name="Percent 9 11" xfId="20762" xr:uid="{00000000-0005-0000-0000-00001C510000}"/>
    <cellStyle name="Percent 9 2" xfId="20763" xr:uid="{00000000-0005-0000-0000-00001D510000}"/>
    <cellStyle name="Percent 9 3" xfId="20764" xr:uid="{00000000-0005-0000-0000-00001E510000}"/>
    <cellStyle name="Percent 9 4" xfId="20765" xr:uid="{00000000-0005-0000-0000-00001F510000}"/>
    <cellStyle name="Percent 9 5" xfId="20766" xr:uid="{00000000-0005-0000-0000-000020510000}"/>
    <cellStyle name="Percent 9 6" xfId="20767" xr:uid="{00000000-0005-0000-0000-000021510000}"/>
    <cellStyle name="Percent 9 7" xfId="20768" xr:uid="{00000000-0005-0000-0000-000022510000}"/>
    <cellStyle name="Percent 9 8" xfId="20769" xr:uid="{00000000-0005-0000-0000-000023510000}"/>
    <cellStyle name="Percent 9 9" xfId="20770" xr:uid="{00000000-0005-0000-0000-000024510000}"/>
    <cellStyle name="PrePop Currency (0)" xfId="20771" xr:uid="{00000000-0005-0000-0000-000025510000}"/>
    <cellStyle name="PrePop Currency (2)" xfId="20772" xr:uid="{00000000-0005-0000-0000-000026510000}"/>
    <cellStyle name="PrePop Units (0)" xfId="20773" xr:uid="{00000000-0005-0000-0000-000027510000}"/>
    <cellStyle name="PrePop Units (1)" xfId="20774" xr:uid="{00000000-0005-0000-0000-000028510000}"/>
    <cellStyle name="PrePop Units (2)" xfId="20775" xr:uid="{00000000-0005-0000-0000-000029510000}"/>
    <cellStyle name="Price" xfId="20776" xr:uid="{00000000-0005-0000-0000-00002A510000}"/>
    <cellStyle name="Price 2" xfId="20777" xr:uid="{00000000-0005-0000-0000-00002B510000}"/>
    <cellStyle name="Price 3" xfId="20778" xr:uid="{00000000-0005-0000-0000-00002C510000}"/>
    <cellStyle name="RunRep_Header" xfId="20779" xr:uid="{00000000-0005-0000-0000-00002D510000}"/>
    <cellStyle name="Sheet Title" xfId="20780" xr:uid="{00000000-0005-0000-0000-00002E510000}"/>
    <cellStyle name="showExposure" xfId="20781" xr:uid="{00000000-0005-0000-0000-00002F510000}"/>
    <cellStyle name="showParameterE" xfId="20782" xr:uid="{00000000-0005-0000-0000-000030510000}"/>
    <cellStyle name="Standard_AX-4-4-Profit-Loss-310899" xfId="20783" xr:uid="{00000000-0005-0000-0000-000031510000}"/>
    <cellStyle name="Style 1" xfId="20784" xr:uid="{00000000-0005-0000-0000-000032510000}"/>
    <cellStyle name="Style 1 2" xfId="20785" xr:uid="{00000000-0005-0000-0000-000033510000}"/>
    <cellStyle name="Style 1 2 2" xfId="20786" xr:uid="{00000000-0005-0000-0000-000034510000}"/>
    <cellStyle name="Style 1 3" xfId="20787" xr:uid="{00000000-0005-0000-0000-000035510000}"/>
    <cellStyle name="Style 1 4" xfId="20788" xr:uid="{00000000-0005-0000-0000-000036510000}"/>
    <cellStyle name="Style 2" xfId="20789" xr:uid="{00000000-0005-0000-0000-000037510000}"/>
    <cellStyle name="Style 3" xfId="20790" xr:uid="{00000000-0005-0000-0000-000038510000}"/>
    <cellStyle name="Style 4" xfId="20791" xr:uid="{00000000-0005-0000-0000-000039510000}"/>
    <cellStyle name="Style 5" xfId="20792" xr:uid="{00000000-0005-0000-0000-00003A510000}"/>
    <cellStyle name="Style 6" xfId="20793" xr:uid="{00000000-0005-0000-0000-00003B510000}"/>
    <cellStyle name="Style 7" xfId="20794" xr:uid="{00000000-0005-0000-0000-00003C510000}"/>
    <cellStyle name="Style 8" xfId="20795" xr:uid="{00000000-0005-0000-0000-00003D510000}"/>
    <cellStyle name="Text Indent A" xfId="20796" xr:uid="{00000000-0005-0000-0000-00003E510000}"/>
    <cellStyle name="Text Indent B" xfId="20797" xr:uid="{00000000-0005-0000-0000-00003F510000}"/>
    <cellStyle name="Text Indent C" xfId="20798" xr:uid="{00000000-0005-0000-0000-000040510000}"/>
    <cellStyle name="Tickmark" xfId="20799" xr:uid="{00000000-0005-0000-0000-000041510000}"/>
    <cellStyle name="Title 2" xfId="20800" xr:uid="{00000000-0005-0000-0000-000042510000}"/>
    <cellStyle name="Title 2 2" xfId="20801" xr:uid="{00000000-0005-0000-0000-000043510000}"/>
    <cellStyle name="Title 2 2 2" xfId="20802" xr:uid="{00000000-0005-0000-0000-000044510000}"/>
    <cellStyle name="Title 2 3" xfId="20803" xr:uid="{00000000-0005-0000-0000-000045510000}"/>
    <cellStyle name="Title 2 4" xfId="20804" xr:uid="{00000000-0005-0000-0000-000046510000}"/>
    <cellStyle name="Title 3" xfId="20805" xr:uid="{00000000-0005-0000-0000-000047510000}"/>
    <cellStyle name="Title 3 2" xfId="20806" xr:uid="{00000000-0005-0000-0000-000048510000}"/>
    <cellStyle name="Title 3 3" xfId="20807" xr:uid="{00000000-0005-0000-0000-000049510000}"/>
    <cellStyle name="Title 4" xfId="20808" xr:uid="{00000000-0005-0000-0000-00004A510000}"/>
    <cellStyle name="Title 4 2" xfId="20809" xr:uid="{00000000-0005-0000-0000-00004B510000}"/>
    <cellStyle name="Title 4 3" xfId="20810" xr:uid="{00000000-0005-0000-0000-00004C510000}"/>
    <cellStyle name="Title 5" xfId="20811" xr:uid="{00000000-0005-0000-0000-00004D510000}"/>
    <cellStyle name="Title 5 2" xfId="20812" xr:uid="{00000000-0005-0000-0000-00004E510000}"/>
    <cellStyle name="Title 5 3" xfId="20813" xr:uid="{00000000-0005-0000-0000-00004F510000}"/>
    <cellStyle name="Title 6" xfId="20814" xr:uid="{00000000-0005-0000-0000-000050510000}"/>
    <cellStyle name="Title 6 2" xfId="20815" xr:uid="{00000000-0005-0000-0000-000051510000}"/>
    <cellStyle name="Title 6 3" xfId="20816" xr:uid="{00000000-0005-0000-0000-000052510000}"/>
    <cellStyle name="Title 7" xfId="20817" xr:uid="{00000000-0005-0000-0000-000053510000}"/>
    <cellStyle name="Total 2" xfId="20818" xr:uid="{00000000-0005-0000-0000-000054510000}"/>
    <cellStyle name="Total 2 10" xfId="20819" xr:uid="{00000000-0005-0000-0000-000055510000}"/>
    <cellStyle name="Total 2 10 2" xfId="20820" xr:uid="{00000000-0005-0000-0000-000056510000}"/>
    <cellStyle name="Total 2 10 3" xfId="20821" xr:uid="{00000000-0005-0000-0000-000057510000}"/>
    <cellStyle name="Total 2 10 4" xfId="20822" xr:uid="{00000000-0005-0000-0000-000058510000}"/>
    <cellStyle name="Total 2 10 5" xfId="20823" xr:uid="{00000000-0005-0000-0000-000059510000}"/>
    <cellStyle name="Total 2 11" xfId="20824" xr:uid="{00000000-0005-0000-0000-00005A510000}"/>
    <cellStyle name="Total 2 11 2" xfId="20825" xr:uid="{00000000-0005-0000-0000-00005B510000}"/>
    <cellStyle name="Total 2 11 3" xfId="20826" xr:uid="{00000000-0005-0000-0000-00005C510000}"/>
    <cellStyle name="Total 2 11 4" xfId="20827" xr:uid="{00000000-0005-0000-0000-00005D510000}"/>
    <cellStyle name="Total 2 11 5" xfId="20828" xr:uid="{00000000-0005-0000-0000-00005E510000}"/>
    <cellStyle name="Total 2 12" xfId="20829" xr:uid="{00000000-0005-0000-0000-00005F510000}"/>
    <cellStyle name="Total 2 12 2" xfId="20830" xr:uid="{00000000-0005-0000-0000-000060510000}"/>
    <cellStyle name="Total 2 12 3" xfId="20831" xr:uid="{00000000-0005-0000-0000-000061510000}"/>
    <cellStyle name="Total 2 12 4" xfId="20832" xr:uid="{00000000-0005-0000-0000-000062510000}"/>
    <cellStyle name="Total 2 12 5" xfId="20833" xr:uid="{00000000-0005-0000-0000-000063510000}"/>
    <cellStyle name="Total 2 13" xfId="20834" xr:uid="{00000000-0005-0000-0000-000064510000}"/>
    <cellStyle name="Total 2 13 2" xfId="20835" xr:uid="{00000000-0005-0000-0000-000065510000}"/>
    <cellStyle name="Total 2 13 3" xfId="20836" xr:uid="{00000000-0005-0000-0000-000066510000}"/>
    <cellStyle name="Total 2 13 4" xfId="20837" xr:uid="{00000000-0005-0000-0000-000067510000}"/>
    <cellStyle name="Total 2 14" xfId="20838" xr:uid="{00000000-0005-0000-0000-000068510000}"/>
    <cellStyle name="Total 2 15" xfId="20839" xr:uid="{00000000-0005-0000-0000-000069510000}"/>
    <cellStyle name="Total 2 16" xfId="20840" xr:uid="{00000000-0005-0000-0000-00006A510000}"/>
    <cellStyle name="Total 2 2" xfId="20841" xr:uid="{00000000-0005-0000-0000-00006B510000}"/>
    <cellStyle name="Total 2 2 2" xfId="20842" xr:uid="{00000000-0005-0000-0000-00006C510000}"/>
    <cellStyle name="Total 2 2 2 2" xfId="20843" xr:uid="{00000000-0005-0000-0000-00006D510000}"/>
    <cellStyle name="Total 2 2 2 3" xfId="20844" xr:uid="{00000000-0005-0000-0000-00006E510000}"/>
    <cellStyle name="Total 2 2 2 4" xfId="20845" xr:uid="{00000000-0005-0000-0000-00006F510000}"/>
    <cellStyle name="Total 2 2 3" xfId="20846" xr:uid="{00000000-0005-0000-0000-000070510000}"/>
    <cellStyle name="Total 2 2 3 2" xfId="20847" xr:uid="{00000000-0005-0000-0000-000071510000}"/>
    <cellStyle name="Total 2 2 3 3" xfId="20848" xr:uid="{00000000-0005-0000-0000-000072510000}"/>
    <cellStyle name="Total 2 2 3 4" xfId="20849" xr:uid="{00000000-0005-0000-0000-000073510000}"/>
    <cellStyle name="Total 2 2 4" xfId="20850" xr:uid="{00000000-0005-0000-0000-000074510000}"/>
    <cellStyle name="Total 2 2 4 2" xfId="20851" xr:uid="{00000000-0005-0000-0000-000075510000}"/>
    <cellStyle name="Total 2 2 4 3" xfId="20852" xr:uid="{00000000-0005-0000-0000-000076510000}"/>
    <cellStyle name="Total 2 2 4 4" xfId="20853" xr:uid="{00000000-0005-0000-0000-000077510000}"/>
    <cellStyle name="Total 2 2 5" xfId="20854" xr:uid="{00000000-0005-0000-0000-000078510000}"/>
    <cellStyle name="Total 2 2 5 2" xfId="20855" xr:uid="{00000000-0005-0000-0000-000079510000}"/>
    <cellStyle name="Total 2 2 5 3" xfId="20856" xr:uid="{00000000-0005-0000-0000-00007A510000}"/>
    <cellStyle name="Total 2 2 5 4" xfId="20857" xr:uid="{00000000-0005-0000-0000-00007B510000}"/>
    <cellStyle name="Total 2 2 6" xfId="20858" xr:uid="{00000000-0005-0000-0000-00007C510000}"/>
    <cellStyle name="Total 2 2 7" xfId="20859" xr:uid="{00000000-0005-0000-0000-00007D510000}"/>
    <cellStyle name="Total 2 2 8" xfId="20860" xr:uid="{00000000-0005-0000-0000-00007E510000}"/>
    <cellStyle name="Total 2 2 9" xfId="20861" xr:uid="{00000000-0005-0000-0000-00007F510000}"/>
    <cellStyle name="Total 2 3" xfId="20862" xr:uid="{00000000-0005-0000-0000-000080510000}"/>
    <cellStyle name="Total 2 3 2" xfId="20863" xr:uid="{00000000-0005-0000-0000-000081510000}"/>
    <cellStyle name="Total 2 3 3" xfId="20864" xr:uid="{00000000-0005-0000-0000-000082510000}"/>
    <cellStyle name="Total 2 3 4" xfId="20865" xr:uid="{00000000-0005-0000-0000-000083510000}"/>
    <cellStyle name="Total 2 3 5" xfId="20866" xr:uid="{00000000-0005-0000-0000-000084510000}"/>
    <cellStyle name="Total 2 4" xfId="20867" xr:uid="{00000000-0005-0000-0000-000085510000}"/>
    <cellStyle name="Total 2 4 2" xfId="20868" xr:uid="{00000000-0005-0000-0000-000086510000}"/>
    <cellStyle name="Total 2 4 3" xfId="20869" xr:uid="{00000000-0005-0000-0000-000087510000}"/>
    <cellStyle name="Total 2 4 4" xfId="20870" xr:uid="{00000000-0005-0000-0000-000088510000}"/>
    <cellStyle name="Total 2 4 5" xfId="20871" xr:uid="{00000000-0005-0000-0000-000089510000}"/>
    <cellStyle name="Total 2 5" xfId="20872" xr:uid="{00000000-0005-0000-0000-00008A510000}"/>
    <cellStyle name="Total 2 5 2" xfId="20873" xr:uid="{00000000-0005-0000-0000-00008B510000}"/>
    <cellStyle name="Total 2 5 3" xfId="20874" xr:uid="{00000000-0005-0000-0000-00008C510000}"/>
    <cellStyle name="Total 2 5 4" xfId="20875" xr:uid="{00000000-0005-0000-0000-00008D510000}"/>
    <cellStyle name="Total 2 5 5" xfId="20876" xr:uid="{00000000-0005-0000-0000-00008E510000}"/>
    <cellStyle name="Total 2 6" xfId="20877" xr:uid="{00000000-0005-0000-0000-00008F510000}"/>
    <cellStyle name="Total 2 6 2" xfId="20878" xr:uid="{00000000-0005-0000-0000-000090510000}"/>
    <cellStyle name="Total 2 6 3" xfId="20879" xr:uid="{00000000-0005-0000-0000-000091510000}"/>
    <cellStyle name="Total 2 6 4" xfId="20880" xr:uid="{00000000-0005-0000-0000-000092510000}"/>
    <cellStyle name="Total 2 6 5" xfId="20881" xr:uid="{00000000-0005-0000-0000-000093510000}"/>
    <cellStyle name="Total 2 7" xfId="20882" xr:uid="{00000000-0005-0000-0000-000094510000}"/>
    <cellStyle name="Total 2 7 2" xfId="20883" xr:uid="{00000000-0005-0000-0000-000095510000}"/>
    <cellStyle name="Total 2 7 3" xfId="20884" xr:uid="{00000000-0005-0000-0000-000096510000}"/>
    <cellStyle name="Total 2 7 4" xfId="20885" xr:uid="{00000000-0005-0000-0000-000097510000}"/>
    <cellStyle name="Total 2 7 5" xfId="20886" xr:uid="{00000000-0005-0000-0000-000098510000}"/>
    <cellStyle name="Total 2 8" xfId="20887" xr:uid="{00000000-0005-0000-0000-000099510000}"/>
    <cellStyle name="Total 2 8 2" xfId="20888" xr:uid="{00000000-0005-0000-0000-00009A510000}"/>
    <cellStyle name="Total 2 8 3" xfId="20889" xr:uid="{00000000-0005-0000-0000-00009B510000}"/>
    <cellStyle name="Total 2 8 4" xfId="20890" xr:uid="{00000000-0005-0000-0000-00009C510000}"/>
    <cellStyle name="Total 2 8 5" xfId="20891" xr:uid="{00000000-0005-0000-0000-00009D510000}"/>
    <cellStyle name="Total 2 9" xfId="20892" xr:uid="{00000000-0005-0000-0000-00009E510000}"/>
    <cellStyle name="Total 2 9 2" xfId="20893" xr:uid="{00000000-0005-0000-0000-00009F510000}"/>
    <cellStyle name="Total 2 9 3" xfId="20894" xr:uid="{00000000-0005-0000-0000-0000A0510000}"/>
    <cellStyle name="Total 2 9 4" xfId="20895" xr:uid="{00000000-0005-0000-0000-0000A1510000}"/>
    <cellStyle name="Total 2 9 5" xfId="20896" xr:uid="{00000000-0005-0000-0000-0000A2510000}"/>
    <cellStyle name="Total 3" xfId="20897" xr:uid="{00000000-0005-0000-0000-0000A3510000}"/>
    <cellStyle name="Total 3 2" xfId="20898" xr:uid="{00000000-0005-0000-0000-0000A4510000}"/>
    <cellStyle name="Total 3 3" xfId="20899" xr:uid="{00000000-0005-0000-0000-0000A5510000}"/>
    <cellStyle name="Total 4" xfId="20900" xr:uid="{00000000-0005-0000-0000-0000A6510000}"/>
    <cellStyle name="Total 4 2" xfId="20901" xr:uid="{00000000-0005-0000-0000-0000A7510000}"/>
    <cellStyle name="Total 4 3" xfId="20902" xr:uid="{00000000-0005-0000-0000-0000A8510000}"/>
    <cellStyle name="Total 5" xfId="20903" xr:uid="{00000000-0005-0000-0000-0000A9510000}"/>
    <cellStyle name="Total 5 2" xfId="20904" xr:uid="{00000000-0005-0000-0000-0000AA510000}"/>
    <cellStyle name="Total 5 3" xfId="20905" xr:uid="{00000000-0005-0000-0000-0000AB510000}"/>
    <cellStyle name="Total 6" xfId="20906" xr:uid="{00000000-0005-0000-0000-0000AC510000}"/>
    <cellStyle name="Total 6 2" xfId="20907" xr:uid="{00000000-0005-0000-0000-0000AD510000}"/>
    <cellStyle name="Total 6 3" xfId="20908" xr:uid="{00000000-0005-0000-0000-0000AE510000}"/>
    <cellStyle name="Total 7" xfId="20909" xr:uid="{00000000-0005-0000-0000-0000AF510000}"/>
    <cellStyle name="Total2 - Style2" xfId="20910" xr:uid="{00000000-0005-0000-0000-0000B0510000}"/>
    <cellStyle name="Unit" xfId="20911" xr:uid="{00000000-0005-0000-0000-0000B1510000}"/>
    <cellStyle name="Unit 2" xfId="20912" xr:uid="{00000000-0005-0000-0000-0000B2510000}"/>
    <cellStyle name="Unit 3" xfId="20913" xr:uid="{00000000-0005-0000-0000-0000B3510000}"/>
    <cellStyle name="Unit 4" xfId="20914" xr:uid="{00000000-0005-0000-0000-0000B4510000}"/>
    <cellStyle name="Vertical" xfId="20915" xr:uid="{00000000-0005-0000-0000-0000B5510000}"/>
    <cellStyle name="Vertical 2" xfId="20916" xr:uid="{00000000-0005-0000-0000-0000B6510000}"/>
    <cellStyle name="Vertical 3" xfId="20917" xr:uid="{00000000-0005-0000-0000-0000B7510000}"/>
    <cellStyle name="Währung [0]" xfId="20918" xr:uid="{00000000-0005-0000-0000-0000B8510000}"/>
    <cellStyle name="Währung_AX-3-4-Balance-Sheet-310899" xfId="20919" xr:uid="{00000000-0005-0000-0000-0000B9510000}"/>
    <cellStyle name="Warning Text 2" xfId="20920" xr:uid="{00000000-0005-0000-0000-0000BA510000}"/>
    <cellStyle name="Warning Text 2 10" xfId="20921" xr:uid="{00000000-0005-0000-0000-0000BB510000}"/>
    <cellStyle name="Warning Text 2 11" xfId="20922" xr:uid="{00000000-0005-0000-0000-0000BC510000}"/>
    <cellStyle name="Warning Text 2 12" xfId="20923" xr:uid="{00000000-0005-0000-0000-0000BD510000}"/>
    <cellStyle name="Warning Text 2 2" xfId="20924" xr:uid="{00000000-0005-0000-0000-0000BE510000}"/>
    <cellStyle name="Warning Text 2 2 2" xfId="20925" xr:uid="{00000000-0005-0000-0000-0000BF510000}"/>
    <cellStyle name="Warning Text 2 3" xfId="20926" xr:uid="{00000000-0005-0000-0000-0000C0510000}"/>
    <cellStyle name="Warning Text 2 4" xfId="20927" xr:uid="{00000000-0005-0000-0000-0000C1510000}"/>
    <cellStyle name="Warning Text 2 5" xfId="20928" xr:uid="{00000000-0005-0000-0000-0000C2510000}"/>
    <cellStyle name="Warning Text 2 6" xfId="20929" xr:uid="{00000000-0005-0000-0000-0000C3510000}"/>
    <cellStyle name="Warning Text 2 7" xfId="20930" xr:uid="{00000000-0005-0000-0000-0000C4510000}"/>
    <cellStyle name="Warning Text 2 8" xfId="20931" xr:uid="{00000000-0005-0000-0000-0000C5510000}"/>
    <cellStyle name="Warning Text 2 9" xfId="20932" xr:uid="{00000000-0005-0000-0000-0000C6510000}"/>
    <cellStyle name="Warning Text 3" xfId="20933" xr:uid="{00000000-0005-0000-0000-0000C7510000}"/>
    <cellStyle name="Warning Text 3 2" xfId="20934" xr:uid="{00000000-0005-0000-0000-0000C8510000}"/>
    <cellStyle name="Warning Text 3 3" xfId="20935" xr:uid="{00000000-0005-0000-0000-0000C9510000}"/>
    <cellStyle name="Warning Text 4" xfId="20936" xr:uid="{00000000-0005-0000-0000-0000CA510000}"/>
    <cellStyle name="Warning Text 4 2" xfId="20937" xr:uid="{00000000-0005-0000-0000-0000CB510000}"/>
    <cellStyle name="Warning Text 4 3" xfId="20938" xr:uid="{00000000-0005-0000-0000-0000CC510000}"/>
    <cellStyle name="Warning Text 5" xfId="20939" xr:uid="{00000000-0005-0000-0000-0000CD510000}"/>
    <cellStyle name="Warning Text 5 2" xfId="20940" xr:uid="{00000000-0005-0000-0000-0000CE510000}"/>
    <cellStyle name="Warning Text 5 3" xfId="20941" xr:uid="{00000000-0005-0000-0000-0000CF510000}"/>
    <cellStyle name="Warning Text 6" xfId="20942" xr:uid="{00000000-0005-0000-0000-0000D0510000}"/>
    <cellStyle name="Warning Text 6 2" xfId="20943" xr:uid="{00000000-0005-0000-0000-0000D1510000}"/>
    <cellStyle name="Warning Text 6 3" xfId="20944" xr:uid="{00000000-0005-0000-0000-0000D2510000}"/>
    <cellStyle name="Warning Text 7" xfId="20945" xr:uid="{00000000-0005-0000-0000-0000D3510000}"/>
    <cellStyle name="Years" xfId="20946" xr:uid="{00000000-0005-0000-0000-0000D4510000}"/>
    <cellStyle name="Денежный [0]_Capex" xfId="20947" xr:uid="{00000000-0005-0000-0000-0000D5510000}"/>
    <cellStyle name="Денежный_Capex" xfId="20948" xr:uid="{00000000-0005-0000-0000-0000D6510000}"/>
    <cellStyle name="Обычный_7.1" xfId="20949" xr:uid="{00000000-0005-0000-0000-0000D7510000}"/>
    <cellStyle name="ТЕКСТ" xfId="20950" xr:uid="{00000000-0005-0000-0000-0000D8510000}"/>
    <cellStyle name="Тысячи [0]_Chart1 (Sales &amp; Costs)" xfId="20951" xr:uid="{00000000-0005-0000-0000-0000D9510000}"/>
    <cellStyle name="Тысячи_Chart1 (Sales &amp; Costs)" xfId="20952" xr:uid="{00000000-0005-0000-0000-0000DA510000}"/>
    <cellStyle name="Финансовый [0]_Capex" xfId="20953" xr:uid="{00000000-0005-0000-0000-0000DB510000}"/>
    <cellStyle name="Финансовый_Capex" xfId="20954" xr:uid="{00000000-0005-0000-0000-0000DC510000}"/>
  </cellStyles>
  <dxfs count="0"/>
  <tableStyles count="0" defaultTableStyle="TableStyleMedium2" defaultPivotStyle="PivotStyleMedium9"/>
  <colors>
    <mruColors>
      <color rgb="FFEEECE1"/>
      <color rgb="FFD8E4B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tabSelected="1" workbookViewId="0"/>
  </sheetViews>
  <sheetFormatPr defaultRowHeight="15"/>
  <cols>
    <col min="1" max="1" width="9.7109375" style="84" bestFit="1" customWidth="1"/>
    <col min="2" max="2" width="128.7109375" style="67" bestFit="1" customWidth="1"/>
    <col min="3" max="3" width="39.42578125" customWidth="1"/>
  </cols>
  <sheetData>
    <row r="1" spans="1:3" s="1" customFormat="1">
      <c r="A1" s="82" t="s">
        <v>120</v>
      </c>
      <c r="B1" s="68" t="s">
        <v>96</v>
      </c>
      <c r="C1" s="65"/>
    </row>
    <row r="2" spans="1:3" s="69" customFormat="1">
      <c r="A2" s="83">
        <v>20</v>
      </c>
      <c r="B2" s="66" t="s">
        <v>98</v>
      </c>
    </row>
    <row r="3" spans="1:3" s="69" customFormat="1">
      <c r="A3" s="83">
        <v>21</v>
      </c>
      <c r="B3" s="66" t="s">
        <v>78</v>
      </c>
    </row>
    <row r="4" spans="1:3" s="69" customFormat="1">
      <c r="A4" s="83">
        <v>22</v>
      </c>
      <c r="B4" s="71" t="s">
        <v>108</v>
      </c>
    </row>
    <row r="5" spans="1:3" s="69" customFormat="1">
      <c r="A5" s="83">
        <v>23</v>
      </c>
      <c r="B5" s="71" t="s">
        <v>91</v>
      </c>
    </row>
    <row r="6" spans="1:3" s="69" customFormat="1">
      <c r="A6" s="83">
        <v>24</v>
      </c>
      <c r="B6" s="66" t="s">
        <v>106</v>
      </c>
    </row>
    <row r="7" spans="1:3" s="69" customFormat="1">
      <c r="A7" s="83">
        <v>25</v>
      </c>
      <c r="B7" s="70" t="s">
        <v>92</v>
      </c>
    </row>
    <row r="8" spans="1:3" s="69" customFormat="1">
      <c r="A8" s="83">
        <v>26</v>
      </c>
      <c r="B8" s="70" t="s">
        <v>94</v>
      </c>
    </row>
    <row r="9" spans="1:3" s="69" customFormat="1">
      <c r="A9" s="83">
        <v>27</v>
      </c>
      <c r="B9" s="70" t="s">
        <v>93</v>
      </c>
    </row>
    <row r="10" spans="1:3" s="1" customFormat="1">
      <c r="A10" s="85"/>
      <c r="B10" s="67"/>
      <c r="C10" s="65"/>
    </row>
    <row r="11" spans="1:3" s="1" customFormat="1" ht="45">
      <c r="A11" s="85"/>
      <c r="B11" s="165" t="s">
        <v>205</v>
      </c>
      <c r="C11" s="65"/>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S62"/>
  <sheetViews>
    <sheetView showGridLines="0" zoomScale="70" zoomScaleNormal="70" workbookViewId="0">
      <selection activeCell="E45" sqref="E45"/>
    </sheetView>
  </sheetViews>
  <sheetFormatPr defaultRowHeight="15"/>
  <cols>
    <col min="1" max="1" width="72" style="3" customWidth="1"/>
    <col min="2" max="2" width="29.7109375" style="3" customWidth="1"/>
    <col min="3" max="3" width="38.5703125" style="3" customWidth="1"/>
    <col min="4" max="4" width="29.5703125" style="3" customWidth="1"/>
    <col min="5" max="5" width="91.7109375" style="3" customWidth="1"/>
    <col min="6" max="10" width="14.85546875" style="3" customWidth="1"/>
    <col min="11" max="11" width="15.85546875" style="3" bestFit="1" customWidth="1"/>
    <col min="12" max="12" width="14.85546875" style="3" customWidth="1"/>
    <col min="13" max="13" width="15.85546875" style="3" bestFit="1" customWidth="1"/>
    <col min="14" max="14" width="14.85546875" style="3" customWidth="1"/>
    <col min="15" max="15" width="15.85546875" style="3" customWidth="1"/>
    <col min="16" max="18" width="14.85546875" style="3" customWidth="1"/>
    <col min="19" max="19" width="18.85546875" style="3" bestFit="1" customWidth="1"/>
  </cols>
  <sheetData>
    <row r="1" spans="1:19" ht="15.75">
      <c r="A1" s="6" t="s">
        <v>47</v>
      </c>
      <c r="B1" s="86" t="s">
        <v>174</v>
      </c>
    </row>
    <row r="2" spans="1:19" s="9" customFormat="1" ht="15.75" customHeight="1">
      <c r="A2" s="9" t="s">
        <v>48</v>
      </c>
      <c r="B2" s="105">
        <v>44926</v>
      </c>
    </row>
    <row r="3" spans="1:19">
      <c r="A3" s="86"/>
      <c r="B3" s="31"/>
      <c r="C3" s="31"/>
      <c r="D3" s="10"/>
      <c r="E3" s="16"/>
    </row>
    <row r="4" spans="1:19">
      <c r="A4" s="106" t="s">
        <v>121</v>
      </c>
      <c r="B4" s="32" t="s">
        <v>97</v>
      </c>
      <c r="C4" s="31"/>
      <c r="D4" s="10"/>
      <c r="E4" s="16"/>
    </row>
    <row r="5" spans="1:19" ht="5.0999999999999996" customHeight="1">
      <c r="A5" s="32"/>
      <c r="B5" s="31"/>
      <c r="C5" s="31"/>
      <c r="D5" s="10"/>
      <c r="E5" s="16"/>
    </row>
    <row r="6" spans="1:19" s="34" customFormat="1" ht="16.899999999999999" customHeight="1">
      <c r="A6" s="212" t="s">
        <v>69</v>
      </c>
      <c r="B6" s="207" t="s">
        <v>68</v>
      </c>
      <c r="C6" s="207" t="s">
        <v>102</v>
      </c>
      <c r="D6" s="207" t="s">
        <v>62</v>
      </c>
      <c r="E6" s="207" t="s">
        <v>65</v>
      </c>
      <c r="F6" s="213" t="s">
        <v>64</v>
      </c>
      <c r="G6" s="214"/>
      <c r="H6" s="214"/>
      <c r="I6" s="214"/>
      <c r="J6" s="214"/>
      <c r="K6" s="214"/>
      <c r="L6" s="214"/>
      <c r="M6" s="214"/>
      <c r="N6" s="214"/>
      <c r="O6" s="214"/>
      <c r="P6" s="214"/>
      <c r="Q6" s="214"/>
      <c r="R6" s="214"/>
      <c r="S6" s="215"/>
    </row>
    <row r="7" spans="1:19" s="34" customFormat="1" ht="93">
      <c r="A7" s="212"/>
      <c r="B7" s="207"/>
      <c r="C7" s="207"/>
      <c r="D7" s="207"/>
      <c r="E7" s="207"/>
      <c r="F7" s="46" t="s">
        <v>17</v>
      </c>
      <c r="G7" s="47" t="s">
        <v>18</v>
      </c>
      <c r="H7" s="47" t="s">
        <v>19</v>
      </c>
      <c r="I7" s="47" t="s">
        <v>20</v>
      </c>
      <c r="J7" s="47" t="s">
        <v>21</v>
      </c>
      <c r="K7" s="47" t="s">
        <v>22</v>
      </c>
      <c r="L7" s="47" t="s">
        <v>23</v>
      </c>
      <c r="M7" s="47" t="s">
        <v>24</v>
      </c>
      <c r="N7" s="47" t="s">
        <v>25</v>
      </c>
      <c r="O7" s="47" t="s">
        <v>26</v>
      </c>
      <c r="P7" s="47" t="s">
        <v>27</v>
      </c>
      <c r="Q7" s="47" t="s">
        <v>28</v>
      </c>
      <c r="R7" s="47" t="s">
        <v>29</v>
      </c>
      <c r="S7" s="52" t="s">
        <v>30</v>
      </c>
    </row>
    <row r="8" spans="1:19" ht="15" customHeight="1">
      <c r="A8" s="88" t="s">
        <v>135</v>
      </c>
      <c r="B8" s="134">
        <v>3786098198.5237002</v>
      </c>
      <c r="C8" s="134">
        <v>3747593804.5131998</v>
      </c>
      <c r="D8" s="134">
        <v>3641338990.3072786</v>
      </c>
      <c r="E8" s="182" t="s">
        <v>184</v>
      </c>
      <c r="F8" s="134">
        <v>1092615857.9303894</v>
      </c>
      <c r="G8" s="134">
        <v>314632537.21416801</v>
      </c>
      <c r="H8" s="134">
        <v>1860787732.2288942</v>
      </c>
      <c r="I8" s="134">
        <v>0</v>
      </c>
      <c r="J8" s="134">
        <v>0</v>
      </c>
      <c r="K8" s="134">
        <v>369911337.62</v>
      </c>
      <c r="L8" s="134">
        <v>0</v>
      </c>
      <c r="M8" s="134">
        <v>369911337.62</v>
      </c>
      <c r="N8" s="134">
        <v>3391525.3138269768</v>
      </c>
      <c r="O8" s="134">
        <v>0</v>
      </c>
      <c r="P8" s="134">
        <v>0</v>
      </c>
      <c r="Q8" s="134">
        <v>0</v>
      </c>
      <c r="R8" s="134">
        <v>0</v>
      </c>
      <c r="S8" s="140">
        <f>SUM(F8:J8,M8:R8)</f>
        <v>3641338990.3072786</v>
      </c>
    </row>
    <row r="9" spans="1:19" ht="15" customHeight="1">
      <c r="A9" s="89" t="s">
        <v>136</v>
      </c>
      <c r="B9" s="134">
        <v>6298136.2838001251</v>
      </c>
      <c r="C9" s="134">
        <v>6268704.3180000782</v>
      </c>
      <c r="D9" s="134">
        <v>6287665.0999999996</v>
      </c>
      <c r="E9" s="182"/>
      <c r="F9" s="134">
        <v>0</v>
      </c>
      <c r="G9" s="134">
        <v>0</v>
      </c>
      <c r="H9" s="134">
        <v>6161924</v>
      </c>
      <c r="I9" s="134">
        <v>0</v>
      </c>
      <c r="J9" s="134">
        <v>0</v>
      </c>
      <c r="K9" s="134">
        <v>0</v>
      </c>
      <c r="L9" s="134">
        <v>0</v>
      </c>
      <c r="M9" s="134">
        <v>0</v>
      </c>
      <c r="N9" s="134">
        <v>125741.1</v>
      </c>
      <c r="O9" s="134">
        <v>0</v>
      </c>
      <c r="P9" s="134">
        <v>0</v>
      </c>
      <c r="Q9" s="134">
        <v>0</v>
      </c>
      <c r="R9" s="134">
        <v>0</v>
      </c>
      <c r="S9" s="140">
        <f>SUM(F9:J9,M9:R9)</f>
        <v>6287665.0999999996</v>
      </c>
    </row>
    <row r="10" spans="1:19" ht="15" customHeight="1">
      <c r="A10" s="88" t="s">
        <v>137</v>
      </c>
      <c r="B10" s="134">
        <v>2047564309.9468</v>
      </c>
      <c r="C10" s="134">
        <v>2047564309.9468</v>
      </c>
      <c r="D10" s="138">
        <v>2047564309.9535999</v>
      </c>
      <c r="E10" s="182"/>
      <c r="F10" s="134">
        <v>0</v>
      </c>
      <c r="G10" s="134">
        <v>2047564309.9535999</v>
      </c>
      <c r="H10" s="134">
        <v>0</v>
      </c>
      <c r="I10" s="134">
        <v>0</v>
      </c>
      <c r="J10" s="134">
        <v>0</v>
      </c>
      <c r="K10" s="134">
        <v>0</v>
      </c>
      <c r="L10" s="134">
        <v>0</v>
      </c>
      <c r="M10" s="134">
        <v>0</v>
      </c>
      <c r="N10" s="134">
        <v>0</v>
      </c>
      <c r="O10" s="134">
        <v>0</v>
      </c>
      <c r="P10" s="134">
        <v>0</v>
      </c>
      <c r="Q10" s="134">
        <v>0</v>
      </c>
      <c r="R10" s="134">
        <v>0</v>
      </c>
      <c r="S10" s="140">
        <f t="shared" ref="S10:S24" si="0">SUM(F10:J10,M10:R10)</f>
        <v>2047564309.9535999</v>
      </c>
    </row>
    <row r="11" spans="1:19" ht="15" customHeight="1">
      <c r="A11" s="88" t="s">
        <v>138</v>
      </c>
      <c r="B11" s="134">
        <v>17497442328.130001</v>
      </c>
      <c r="C11" s="134">
        <v>17505604974.3009</v>
      </c>
      <c r="D11" s="138">
        <v>17159268510.499998</v>
      </c>
      <c r="E11" s="182" t="s">
        <v>185</v>
      </c>
      <c r="F11" s="134">
        <v>0</v>
      </c>
      <c r="G11" s="134">
        <v>0</v>
      </c>
      <c r="H11" s="134">
        <v>0</v>
      </c>
      <c r="I11" s="134">
        <v>0</v>
      </c>
      <c r="J11" s="134">
        <v>0</v>
      </c>
      <c r="K11" s="134">
        <v>17464237498.189999</v>
      </c>
      <c r="L11" s="134">
        <v>-623720612.83000004</v>
      </c>
      <c r="M11" s="134">
        <v>16840516885.359999</v>
      </c>
      <c r="N11" s="134">
        <v>187549442.30000001</v>
      </c>
      <c r="O11" s="134">
        <v>0</v>
      </c>
      <c r="P11" s="134">
        <v>2447400</v>
      </c>
      <c r="Q11" s="134">
        <v>0</v>
      </c>
      <c r="R11" s="134">
        <v>128754782.84</v>
      </c>
      <c r="S11" s="140">
        <f t="shared" si="0"/>
        <v>17159268510.499998</v>
      </c>
    </row>
    <row r="12" spans="1:19" ht="15" customHeight="1">
      <c r="A12" s="90" t="s">
        <v>139</v>
      </c>
      <c r="B12" s="134">
        <v>3152223776.9537001</v>
      </c>
      <c r="C12" s="134">
        <v>3172209794.9928002</v>
      </c>
      <c r="D12" s="138">
        <v>3109020689.6883402</v>
      </c>
      <c r="E12" s="182" t="s">
        <v>186</v>
      </c>
      <c r="F12" s="134">
        <v>0</v>
      </c>
      <c r="G12" s="134">
        <v>0</v>
      </c>
      <c r="H12" s="134">
        <v>0</v>
      </c>
      <c r="I12" s="134">
        <v>0</v>
      </c>
      <c r="J12" s="134">
        <v>3055618744.0761404</v>
      </c>
      <c r="K12" s="134">
        <v>0</v>
      </c>
      <c r="L12" s="134">
        <v>0</v>
      </c>
      <c r="M12" s="134">
        <v>0</v>
      </c>
      <c r="N12" s="134">
        <v>52752145.412200004</v>
      </c>
      <c r="O12" s="134">
        <v>0</v>
      </c>
      <c r="P12" s="134">
        <v>649800.19999999995</v>
      </c>
      <c r="Q12" s="134">
        <v>0</v>
      </c>
      <c r="R12" s="134">
        <v>0</v>
      </c>
      <c r="S12" s="140">
        <f t="shared" si="0"/>
        <v>3109020689.6883402</v>
      </c>
    </row>
    <row r="13" spans="1:19" ht="15" customHeight="1">
      <c r="A13" s="90" t="s">
        <v>140</v>
      </c>
      <c r="B13" s="134">
        <v>0</v>
      </c>
      <c r="C13" s="134">
        <v>0</v>
      </c>
      <c r="D13" s="138">
        <v>57696841.973820001</v>
      </c>
      <c r="E13" s="182" t="s">
        <v>187</v>
      </c>
      <c r="F13" s="134">
        <v>0</v>
      </c>
      <c r="G13" s="134">
        <v>0</v>
      </c>
      <c r="H13" s="134">
        <v>0</v>
      </c>
      <c r="I13" s="134">
        <v>0</v>
      </c>
      <c r="J13" s="134">
        <v>56100760.603440002</v>
      </c>
      <c r="K13" s="134">
        <v>0</v>
      </c>
      <c r="L13" s="134">
        <v>0</v>
      </c>
      <c r="M13" s="134">
        <v>0</v>
      </c>
      <c r="N13" s="134">
        <v>1596081.37038</v>
      </c>
      <c r="O13" s="134">
        <v>0</v>
      </c>
      <c r="P13" s="134">
        <v>0</v>
      </c>
      <c r="Q13" s="134">
        <v>0</v>
      </c>
      <c r="R13" s="134">
        <v>0</v>
      </c>
      <c r="S13" s="140">
        <f t="shared" si="0"/>
        <v>57696841.973820001</v>
      </c>
    </row>
    <row r="14" spans="1:19" ht="15" customHeight="1">
      <c r="A14" s="90" t="s">
        <v>141</v>
      </c>
      <c r="B14" s="134">
        <v>288885581.40189999</v>
      </c>
      <c r="C14" s="134">
        <v>0</v>
      </c>
      <c r="D14" s="138">
        <v>0</v>
      </c>
      <c r="E14" s="182"/>
      <c r="F14" s="134">
        <v>0</v>
      </c>
      <c r="G14" s="134">
        <v>0</v>
      </c>
      <c r="H14" s="134">
        <v>0</v>
      </c>
      <c r="I14" s="134">
        <v>0</v>
      </c>
      <c r="J14" s="134">
        <v>0</v>
      </c>
      <c r="K14" s="134">
        <v>0</v>
      </c>
      <c r="L14" s="134">
        <v>0</v>
      </c>
      <c r="M14" s="134">
        <v>0</v>
      </c>
      <c r="N14" s="134">
        <v>0</v>
      </c>
      <c r="O14" s="134">
        <v>0</v>
      </c>
      <c r="P14" s="134">
        <v>0</v>
      </c>
      <c r="Q14" s="134">
        <v>0</v>
      </c>
      <c r="R14" s="134">
        <v>0</v>
      </c>
      <c r="S14" s="140">
        <f t="shared" si="0"/>
        <v>0</v>
      </c>
    </row>
    <row r="15" spans="1:19" ht="15" customHeight="1">
      <c r="A15" s="90" t="s">
        <v>142</v>
      </c>
      <c r="B15" s="134">
        <v>22153502.32</v>
      </c>
      <c r="C15" s="134">
        <v>21291781.6109</v>
      </c>
      <c r="D15" s="138">
        <v>130171607.22999997</v>
      </c>
      <c r="E15" s="182" t="s">
        <v>188</v>
      </c>
      <c r="F15" s="134">
        <v>0</v>
      </c>
      <c r="G15" s="134">
        <v>0</v>
      </c>
      <c r="H15" s="134">
        <v>0</v>
      </c>
      <c r="I15" s="134">
        <v>0</v>
      </c>
      <c r="J15" s="134">
        <v>0</v>
      </c>
      <c r="K15" s="134">
        <v>0</v>
      </c>
      <c r="L15" s="134">
        <v>0</v>
      </c>
      <c r="M15" s="134">
        <v>0</v>
      </c>
      <c r="N15" s="134">
        <v>0</v>
      </c>
      <c r="O15" s="134">
        <v>130171607.22999997</v>
      </c>
      <c r="P15" s="134">
        <v>0</v>
      </c>
      <c r="Q15" s="134">
        <v>0</v>
      </c>
      <c r="R15" s="134">
        <v>0</v>
      </c>
      <c r="S15" s="140">
        <f t="shared" si="0"/>
        <v>130171607.22999997</v>
      </c>
    </row>
    <row r="16" spans="1:19" ht="15" customHeight="1">
      <c r="A16" s="88" t="s">
        <v>143</v>
      </c>
      <c r="B16" s="134">
        <v>27476.34</v>
      </c>
      <c r="C16" s="134">
        <v>0</v>
      </c>
      <c r="D16" s="138">
        <v>189709.25999999791</v>
      </c>
      <c r="E16" s="182" t="s">
        <v>189</v>
      </c>
      <c r="F16" s="134">
        <v>0</v>
      </c>
      <c r="G16" s="134">
        <v>0</v>
      </c>
      <c r="H16" s="134">
        <v>0</v>
      </c>
      <c r="I16" s="134">
        <v>0</v>
      </c>
      <c r="J16" s="134">
        <v>0</v>
      </c>
      <c r="K16" s="134">
        <v>0</v>
      </c>
      <c r="L16" s="134">
        <v>0</v>
      </c>
      <c r="M16" s="134">
        <v>0</v>
      </c>
      <c r="N16" s="134">
        <v>0</v>
      </c>
      <c r="O16" s="134">
        <v>0</v>
      </c>
      <c r="P16" s="134">
        <v>0</v>
      </c>
      <c r="Q16" s="134">
        <v>0</v>
      </c>
      <c r="R16" s="134">
        <v>189709.25999999791</v>
      </c>
      <c r="S16" s="140">
        <f t="shared" si="0"/>
        <v>189709.25999999791</v>
      </c>
    </row>
    <row r="17" spans="1:19" ht="15" customHeight="1">
      <c r="A17" s="88" t="s">
        <v>144</v>
      </c>
      <c r="B17" s="134">
        <v>2063930.8</v>
      </c>
      <c r="C17" s="134">
        <v>0</v>
      </c>
      <c r="D17" s="138">
        <v>0</v>
      </c>
      <c r="E17" s="182"/>
      <c r="F17" s="134">
        <v>0</v>
      </c>
      <c r="G17" s="134">
        <v>0</v>
      </c>
      <c r="H17" s="134">
        <v>0</v>
      </c>
      <c r="I17" s="134">
        <v>0</v>
      </c>
      <c r="J17" s="134">
        <v>0</v>
      </c>
      <c r="K17" s="134">
        <v>0</v>
      </c>
      <c r="L17" s="134">
        <v>0</v>
      </c>
      <c r="M17" s="134">
        <v>0</v>
      </c>
      <c r="N17" s="134">
        <v>0</v>
      </c>
      <c r="O17" s="134">
        <v>0</v>
      </c>
      <c r="P17" s="134">
        <v>0</v>
      </c>
      <c r="Q17" s="134">
        <v>0</v>
      </c>
      <c r="R17" s="134">
        <v>0</v>
      </c>
      <c r="S17" s="140">
        <f t="shared" si="0"/>
        <v>0</v>
      </c>
    </row>
    <row r="18" spans="1:19" ht="15" customHeight="1">
      <c r="A18" s="88" t="s">
        <v>145</v>
      </c>
      <c r="B18" s="134">
        <v>246996317.01289999</v>
      </c>
      <c r="C18" s="134">
        <v>299720377.46219999</v>
      </c>
      <c r="D18" s="138">
        <v>319935281.80361116</v>
      </c>
      <c r="E18" s="182" t="s">
        <v>219</v>
      </c>
      <c r="F18" s="134">
        <v>0</v>
      </c>
      <c r="G18" s="134">
        <v>0</v>
      </c>
      <c r="H18" s="134">
        <v>0</v>
      </c>
      <c r="I18" s="134">
        <v>0</v>
      </c>
      <c r="J18" s="134">
        <v>0</v>
      </c>
      <c r="K18" s="134">
        <v>0</v>
      </c>
      <c r="L18" s="134">
        <v>0</v>
      </c>
      <c r="M18" s="134">
        <v>0</v>
      </c>
      <c r="N18" s="134">
        <v>3376066.2535929997</v>
      </c>
      <c r="O18" s="134">
        <v>0</v>
      </c>
      <c r="P18" s="134">
        <v>8733457.5018199999</v>
      </c>
      <c r="Q18" s="134">
        <v>0</v>
      </c>
      <c r="R18" s="134">
        <v>307825758.04819816</v>
      </c>
      <c r="S18" s="140">
        <f t="shared" si="0"/>
        <v>319935281.80361116</v>
      </c>
    </row>
    <row r="19" spans="1:19" ht="15" customHeight="1">
      <c r="A19" s="88" t="s">
        <v>29</v>
      </c>
      <c r="B19" s="134">
        <v>411753799.48979998</v>
      </c>
      <c r="C19" s="134">
        <v>349884192.2726</v>
      </c>
      <c r="D19" s="138">
        <v>189900456.75180185</v>
      </c>
      <c r="E19" s="182" t="s">
        <v>190</v>
      </c>
      <c r="F19" s="134">
        <v>0</v>
      </c>
      <c r="G19" s="134">
        <v>0</v>
      </c>
      <c r="H19" s="134">
        <v>0</v>
      </c>
      <c r="I19" s="134">
        <v>0</v>
      </c>
      <c r="J19" s="134">
        <v>0</v>
      </c>
      <c r="K19" s="134">
        <v>0</v>
      </c>
      <c r="L19" s="134">
        <v>0</v>
      </c>
      <c r="M19" s="134">
        <v>0</v>
      </c>
      <c r="N19" s="134">
        <v>0</v>
      </c>
      <c r="O19" s="134">
        <v>0</v>
      </c>
      <c r="P19" s="134">
        <v>0</v>
      </c>
      <c r="Q19" s="134">
        <v>0</v>
      </c>
      <c r="R19" s="134">
        <v>189900456.75180185</v>
      </c>
      <c r="S19" s="140">
        <f t="shared" si="0"/>
        <v>189900456.75180185</v>
      </c>
    </row>
    <row r="20" spans="1:19" ht="15" customHeight="1">
      <c r="A20" s="88" t="s">
        <v>146</v>
      </c>
      <c r="B20" s="134">
        <v>424252003.74699998</v>
      </c>
      <c r="C20" s="134">
        <v>398964230.6954</v>
      </c>
      <c r="D20" s="138">
        <v>393403773.01000005</v>
      </c>
      <c r="E20" s="182" t="s">
        <v>191</v>
      </c>
      <c r="F20" s="134">
        <v>0</v>
      </c>
      <c r="G20" s="134">
        <v>0</v>
      </c>
      <c r="H20" s="134">
        <v>0</v>
      </c>
      <c r="I20" s="134">
        <v>0</v>
      </c>
      <c r="J20" s="134">
        <v>0</v>
      </c>
      <c r="K20" s="134">
        <v>0</v>
      </c>
      <c r="L20" s="134">
        <v>0</v>
      </c>
      <c r="M20" s="134">
        <v>0</v>
      </c>
      <c r="N20" s="134">
        <v>0</v>
      </c>
      <c r="O20" s="134">
        <v>0</v>
      </c>
      <c r="P20" s="134">
        <v>0</v>
      </c>
      <c r="Q20" s="134">
        <v>393403773.01000005</v>
      </c>
      <c r="R20" s="134">
        <v>0</v>
      </c>
      <c r="S20" s="140">
        <f t="shared" si="0"/>
        <v>393403773.01000005</v>
      </c>
    </row>
    <row r="21" spans="1:19" ht="15" customHeight="1">
      <c r="A21" s="88" t="s">
        <v>147</v>
      </c>
      <c r="B21" s="134">
        <v>311149599.71249998</v>
      </c>
      <c r="C21" s="134">
        <v>285883641.86629999</v>
      </c>
      <c r="D21" s="138">
        <v>286163922.38</v>
      </c>
      <c r="E21" s="182"/>
      <c r="F21" s="134">
        <v>0</v>
      </c>
      <c r="G21" s="134">
        <v>0</v>
      </c>
      <c r="H21" s="134">
        <v>0</v>
      </c>
      <c r="I21" s="134">
        <v>0</v>
      </c>
      <c r="J21" s="134">
        <v>0</v>
      </c>
      <c r="K21" s="134">
        <v>0</v>
      </c>
      <c r="L21" s="134">
        <v>0</v>
      </c>
      <c r="M21" s="134">
        <v>0</v>
      </c>
      <c r="N21" s="134">
        <v>0</v>
      </c>
      <c r="O21" s="134">
        <v>0</v>
      </c>
      <c r="P21" s="134">
        <v>0</v>
      </c>
      <c r="Q21" s="134">
        <v>286163922.38</v>
      </c>
      <c r="R21" s="134">
        <v>0</v>
      </c>
      <c r="S21" s="140">
        <f t="shared" si="0"/>
        <v>286163922.38</v>
      </c>
    </row>
    <row r="22" spans="1:19" ht="15" customHeight="1">
      <c r="A22" s="88" t="s">
        <v>148</v>
      </c>
      <c r="B22" s="134">
        <v>28196588.223999999</v>
      </c>
      <c r="C22" s="134">
        <v>27502089.173999999</v>
      </c>
      <c r="D22" s="138">
        <v>27504170.850000001</v>
      </c>
      <c r="E22" s="182"/>
      <c r="F22" s="134">
        <v>0</v>
      </c>
      <c r="G22" s="134">
        <v>0</v>
      </c>
      <c r="H22" s="134">
        <v>0</v>
      </c>
      <c r="I22" s="134">
        <v>0</v>
      </c>
      <c r="J22" s="134">
        <v>0</v>
      </c>
      <c r="K22" s="134">
        <v>0</v>
      </c>
      <c r="L22" s="134">
        <v>0</v>
      </c>
      <c r="M22" s="134">
        <v>0</v>
      </c>
      <c r="N22" s="134">
        <v>0</v>
      </c>
      <c r="O22" s="134">
        <v>0</v>
      </c>
      <c r="P22" s="134">
        <v>0</v>
      </c>
      <c r="Q22" s="134">
        <v>27504170.850000001</v>
      </c>
      <c r="R22" s="134">
        <v>0</v>
      </c>
      <c r="S22" s="140">
        <f t="shared" si="0"/>
        <v>27504170.850000001</v>
      </c>
    </row>
    <row r="23" spans="1:19" ht="15" customHeight="1">
      <c r="A23" s="88" t="s">
        <v>206</v>
      </c>
      <c r="B23" s="179">
        <v>100208756.9737</v>
      </c>
      <c r="C23" s="179">
        <v>98228445.812900007</v>
      </c>
      <c r="D23" s="180">
        <v>98228445.739999995</v>
      </c>
      <c r="E23" s="183"/>
      <c r="F23" s="179">
        <v>0</v>
      </c>
      <c r="G23" s="179">
        <v>0</v>
      </c>
      <c r="H23" s="179">
        <v>0</v>
      </c>
      <c r="I23" s="179">
        <v>0</v>
      </c>
      <c r="J23" s="179">
        <v>0</v>
      </c>
      <c r="K23" s="179">
        <v>0</v>
      </c>
      <c r="L23" s="179">
        <v>0</v>
      </c>
      <c r="M23" s="179">
        <v>0</v>
      </c>
      <c r="N23" s="179">
        <v>0</v>
      </c>
      <c r="O23" s="179">
        <v>0</v>
      </c>
      <c r="P23" s="179">
        <v>0</v>
      </c>
      <c r="Q23" s="179">
        <v>98228445.739999995</v>
      </c>
      <c r="R23" s="179">
        <v>0</v>
      </c>
      <c r="S23" s="140">
        <f t="shared" si="0"/>
        <v>98228445.739999995</v>
      </c>
    </row>
    <row r="24" spans="1:19" ht="15" customHeight="1">
      <c r="A24" s="88" t="s">
        <v>149</v>
      </c>
      <c r="B24" s="134">
        <v>3695310.0021000002</v>
      </c>
      <c r="C24" s="134">
        <v>34040910.850000001</v>
      </c>
      <c r="D24" s="138">
        <v>25227714.009999998</v>
      </c>
      <c r="E24" s="182" t="s">
        <v>192</v>
      </c>
      <c r="F24" s="134">
        <v>0</v>
      </c>
      <c r="G24" s="134">
        <v>0</v>
      </c>
      <c r="H24" s="134">
        <v>0</v>
      </c>
      <c r="I24" s="134">
        <v>0</v>
      </c>
      <c r="J24" s="134">
        <v>0</v>
      </c>
      <c r="K24" s="134">
        <v>0</v>
      </c>
      <c r="L24" s="134">
        <v>0</v>
      </c>
      <c r="M24" s="134">
        <v>0</v>
      </c>
      <c r="N24" s="134">
        <v>0</v>
      </c>
      <c r="O24" s="134">
        <v>0</v>
      </c>
      <c r="P24" s="134">
        <v>25227714.009999998</v>
      </c>
      <c r="Q24" s="134">
        <v>0</v>
      </c>
      <c r="R24" s="134">
        <v>0</v>
      </c>
      <c r="S24" s="140">
        <f t="shared" si="0"/>
        <v>25227714.009999998</v>
      </c>
    </row>
    <row r="25" spans="1:19" ht="15.75" thickBot="1">
      <c r="A25" s="72" t="s">
        <v>30</v>
      </c>
      <c r="B25" s="132">
        <f t="shared" ref="B25:R25" si="1">SUM(B8:B24)</f>
        <v>28329009615.861908</v>
      </c>
      <c r="C25" s="132">
        <f t="shared" si="1"/>
        <v>27994757257.815998</v>
      </c>
      <c r="D25" s="132">
        <f>SUM(D8:D24)</f>
        <v>27491902088.558445</v>
      </c>
      <c r="E25" s="87"/>
      <c r="F25" s="132">
        <f t="shared" si="1"/>
        <v>1092615857.9303894</v>
      </c>
      <c r="G25" s="132">
        <f t="shared" si="1"/>
        <v>2362196847.167768</v>
      </c>
      <c r="H25" s="132">
        <f t="shared" si="1"/>
        <v>1866949656.2288942</v>
      </c>
      <c r="I25" s="132">
        <f t="shared" si="1"/>
        <v>0</v>
      </c>
      <c r="J25" s="132">
        <f t="shared" si="1"/>
        <v>3111719504.6795802</v>
      </c>
      <c r="K25" s="132">
        <f t="shared" si="1"/>
        <v>17834148835.809998</v>
      </c>
      <c r="L25" s="132">
        <f t="shared" si="1"/>
        <v>-623720612.83000004</v>
      </c>
      <c r="M25" s="132">
        <f t="shared" si="1"/>
        <v>17210428222.98</v>
      </c>
      <c r="N25" s="132">
        <f t="shared" si="1"/>
        <v>248791001.75</v>
      </c>
      <c r="O25" s="139">
        <f t="shared" si="1"/>
        <v>130171607.22999997</v>
      </c>
      <c r="P25" s="132">
        <f t="shared" si="1"/>
        <v>37058371.711819999</v>
      </c>
      <c r="Q25" s="132">
        <f t="shared" si="1"/>
        <v>805300311.98000014</v>
      </c>
      <c r="R25" s="132">
        <f t="shared" si="1"/>
        <v>626670706.89999998</v>
      </c>
      <c r="S25" s="135">
        <f>SUM(S8:S24)</f>
        <v>27491902088.558445</v>
      </c>
    </row>
    <row r="26" spans="1:19" s="69" customFormat="1">
      <c r="A26" s="101"/>
      <c r="B26" s="102"/>
      <c r="C26" s="103"/>
      <c r="D26" s="101"/>
      <c r="E26" s="101"/>
      <c r="F26" s="211"/>
      <c r="G26" s="211"/>
      <c r="H26" s="211"/>
      <c r="I26" s="211"/>
      <c r="J26" s="211"/>
      <c r="K26" s="211"/>
      <c r="L26" s="211"/>
      <c r="M26" s="211"/>
      <c r="N26" s="211"/>
      <c r="O26" s="211"/>
      <c r="P26" s="1"/>
      <c r="Q26" s="1"/>
      <c r="R26" s="1"/>
      <c r="S26" s="1"/>
    </row>
    <row r="27" spans="1:19" s="34" customFormat="1" ht="14.45" customHeight="1">
      <c r="A27" s="205" t="s">
        <v>67</v>
      </c>
      <c r="B27" s="207" t="s">
        <v>66</v>
      </c>
      <c r="C27" s="207" t="s">
        <v>103</v>
      </c>
      <c r="D27" s="207" t="s">
        <v>62</v>
      </c>
      <c r="E27" s="207" t="s">
        <v>65</v>
      </c>
      <c r="F27" s="202" t="s">
        <v>64</v>
      </c>
      <c r="G27" s="202"/>
      <c r="H27" s="202"/>
      <c r="I27" s="202"/>
      <c r="J27" s="202"/>
      <c r="K27" s="202"/>
      <c r="L27" s="202"/>
      <c r="M27" s="202"/>
      <c r="N27" s="202"/>
      <c r="O27" s="203"/>
      <c r="P27" s="3"/>
      <c r="Q27" s="3"/>
      <c r="R27" s="3"/>
      <c r="S27" s="3"/>
    </row>
    <row r="28" spans="1:19" s="34" customFormat="1" ht="100.15" customHeight="1">
      <c r="A28" s="206"/>
      <c r="B28" s="207"/>
      <c r="C28" s="207"/>
      <c r="D28" s="207"/>
      <c r="E28" s="207"/>
      <c r="F28" s="46" t="s">
        <v>31</v>
      </c>
      <c r="G28" s="47" t="s">
        <v>32</v>
      </c>
      <c r="H28" s="47" t="s">
        <v>33</v>
      </c>
      <c r="I28" s="47" t="s">
        <v>34</v>
      </c>
      <c r="J28" s="47" t="s">
        <v>35</v>
      </c>
      <c r="K28" s="47" t="s">
        <v>36</v>
      </c>
      <c r="L28" s="47" t="s">
        <v>37</v>
      </c>
      <c r="M28" s="47" t="s">
        <v>4</v>
      </c>
      <c r="N28" s="47" t="s">
        <v>38</v>
      </c>
      <c r="O28" s="52" t="s">
        <v>39</v>
      </c>
      <c r="P28" s="3"/>
      <c r="Q28" s="3"/>
      <c r="R28" s="3"/>
      <c r="S28" s="3"/>
    </row>
    <row r="29" spans="1:19" ht="15" customHeight="1">
      <c r="A29" s="50" t="s">
        <v>150</v>
      </c>
      <c r="B29" s="136">
        <v>3885359940.1500998</v>
      </c>
      <c r="C29" s="136">
        <v>3669727080.8262997</v>
      </c>
      <c r="D29" s="136">
        <v>3686624279.0868616</v>
      </c>
      <c r="E29" s="182" t="s">
        <v>204</v>
      </c>
      <c r="F29" s="136">
        <v>368057608.42023289</v>
      </c>
      <c r="G29" s="136">
        <v>0</v>
      </c>
      <c r="H29" s="136">
        <v>0</v>
      </c>
      <c r="I29" s="136">
        <v>0</v>
      </c>
      <c r="J29" s="136">
        <v>0</v>
      </c>
      <c r="K29" s="136">
        <v>3286380766.01612</v>
      </c>
      <c r="L29" s="136">
        <v>32185904.650509004</v>
      </c>
      <c r="M29" s="136">
        <v>0</v>
      </c>
      <c r="N29" s="136">
        <v>0</v>
      </c>
      <c r="O29" s="140">
        <f>SUM(F29:N29)</f>
        <v>3686624279.0868616</v>
      </c>
    </row>
    <row r="30" spans="1:19" ht="15" customHeight="1">
      <c r="A30" s="50" t="s">
        <v>151</v>
      </c>
      <c r="B30" s="136">
        <v>17841357258.989899</v>
      </c>
      <c r="C30" s="136">
        <v>17976593737.591099</v>
      </c>
      <c r="D30" s="136">
        <v>17903429377.959999</v>
      </c>
      <c r="E30" s="182" t="s">
        <v>193</v>
      </c>
      <c r="F30" s="136">
        <v>0</v>
      </c>
      <c r="G30" s="136">
        <v>5688478362.6199999</v>
      </c>
      <c r="H30" s="136">
        <v>6626557426.3000002</v>
      </c>
      <c r="I30" s="136">
        <v>5542533866.9200001</v>
      </c>
      <c r="J30" s="136">
        <v>0</v>
      </c>
      <c r="K30" s="136">
        <v>0</v>
      </c>
      <c r="L30" s="136">
        <v>45859722.120000005</v>
      </c>
      <c r="M30" s="136">
        <v>0</v>
      </c>
      <c r="N30" s="136">
        <v>0</v>
      </c>
      <c r="O30" s="140">
        <f t="shared" ref="O30:O38" si="2">SUM(F30:N30)</f>
        <v>17903429377.959999</v>
      </c>
    </row>
    <row r="31" spans="1:19" ht="15" customHeight="1">
      <c r="A31" s="50" t="s">
        <v>152</v>
      </c>
      <c r="B31" s="136">
        <v>250518151.07679999</v>
      </c>
      <c r="C31" s="136">
        <v>187453326.34740001</v>
      </c>
      <c r="D31" s="136">
        <v>163141015.42848015</v>
      </c>
      <c r="E31" s="182" t="s">
        <v>194</v>
      </c>
      <c r="F31" s="136">
        <v>0</v>
      </c>
      <c r="G31" s="136">
        <v>0</v>
      </c>
      <c r="H31" s="136">
        <v>0</v>
      </c>
      <c r="I31" s="136">
        <v>0</v>
      </c>
      <c r="J31" s="136">
        <v>0</v>
      </c>
      <c r="K31" s="136">
        <v>0</v>
      </c>
      <c r="L31" s="136">
        <v>886103.77509100013</v>
      </c>
      <c r="M31" s="136">
        <v>162254911.65338916</v>
      </c>
      <c r="N31" s="136">
        <v>0</v>
      </c>
      <c r="O31" s="140">
        <f t="shared" si="2"/>
        <v>163141015.42848015</v>
      </c>
    </row>
    <row r="32" spans="1:19" ht="15" customHeight="1">
      <c r="A32" s="50" t="s">
        <v>153</v>
      </c>
      <c r="B32" s="136">
        <v>601237.4192</v>
      </c>
      <c r="C32" s="136">
        <v>1576032.4362999999</v>
      </c>
      <c r="D32" s="136">
        <v>0</v>
      </c>
      <c r="E32" s="182"/>
      <c r="F32" s="136">
        <v>0</v>
      </c>
      <c r="G32" s="136">
        <v>0</v>
      </c>
      <c r="H32" s="136">
        <v>0</v>
      </c>
      <c r="I32" s="136">
        <v>0</v>
      </c>
      <c r="J32" s="136">
        <v>0</v>
      </c>
      <c r="K32" s="136">
        <v>0</v>
      </c>
      <c r="L32" s="136">
        <v>0</v>
      </c>
      <c r="M32" s="136">
        <v>0</v>
      </c>
      <c r="N32" s="136">
        <v>0</v>
      </c>
      <c r="O32" s="140">
        <f t="shared" si="2"/>
        <v>0</v>
      </c>
    </row>
    <row r="33" spans="1:19" ht="15" customHeight="1">
      <c r="A33" s="50" t="s">
        <v>154</v>
      </c>
      <c r="B33" s="136">
        <v>1209812726.7053001</v>
      </c>
      <c r="C33" s="136">
        <v>1163115998.2448001</v>
      </c>
      <c r="D33" s="136">
        <v>1174946245.8800001</v>
      </c>
      <c r="E33" s="182"/>
      <c r="F33" s="136">
        <v>0</v>
      </c>
      <c r="G33" s="136">
        <v>0</v>
      </c>
      <c r="H33" s="136">
        <v>0</v>
      </c>
      <c r="I33" s="136">
        <v>0</v>
      </c>
      <c r="J33" s="136">
        <v>617049757.5</v>
      </c>
      <c r="K33" s="136">
        <v>0</v>
      </c>
      <c r="L33" s="136">
        <v>17496488.379999999</v>
      </c>
      <c r="M33" s="136">
        <v>0</v>
      </c>
      <c r="N33" s="136">
        <v>540400000</v>
      </c>
      <c r="O33" s="140">
        <f t="shared" si="2"/>
        <v>1174946245.8800001</v>
      </c>
    </row>
    <row r="34" spans="1:19" ht="15" customHeight="1">
      <c r="A34" s="18" t="s">
        <v>155</v>
      </c>
      <c r="B34" s="136">
        <v>112877194.97319999</v>
      </c>
      <c r="C34" s="136">
        <v>112877194.97319999</v>
      </c>
      <c r="D34" s="136">
        <v>67248795.150000006</v>
      </c>
      <c r="E34" s="182" t="s">
        <v>195</v>
      </c>
      <c r="F34" s="136">
        <v>0</v>
      </c>
      <c r="G34" s="136">
        <v>0</v>
      </c>
      <c r="H34" s="136">
        <v>0</v>
      </c>
      <c r="I34" s="136">
        <v>0</v>
      </c>
      <c r="J34" s="136">
        <v>0</v>
      </c>
      <c r="K34" s="136">
        <v>0</v>
      </c>
      <c r="L34" s="136">
        <v>0</v>
      </c>
      <c r="M34" s="136">
        <v>67248795.150000006</v>
      </c>
      <c r="N34" s="136">
        <v>0</v>
      </c>
      <c r="O34" s="140">
        <f t="shared" si="2"/>
        <v>67248795.150000006</v>
      </c>
    </row>
    <row r="35" spans="1:19" ht="15" customHeight="1">
      <c r="A35" s="18" t="s">
        <v>156</v>
      </c>
      <c r="B35" s="136">
        <v>19908327.9091</v>
      </c>
      <c r="C35" s="136">
        <v>19907409.4991</v>
      </c>
      <c r="D35" s="136">
        <v>49579419.960000008</v>
      </c>
      <c r="E35" s="182" t="s">
        <v>196</v>
      </c>
      <c r="F35" s="136">
        <v>0</v>
      </c>
      <c r="G35" s="136">
        <v>0</v>
      </c>
      <c r="H35" s="136">
        <v>0</v>
      </c>
      <c r="I35" s="136">
        <v>0</v>
      </c>
      <c r="J35" s="136">
        <v>0</v>
      </c>
      <c r="K35" s="136">
        <v>0</v>
      </c>
      <c r="L35" s="136">
        <v>0</v>
      </c>
      <c r="M35" s="136">
        <v>49579419.960000008</v>
      </c>
      <c r="N35" s="136">
        <v>0</v>
      </c>
      <c r="O35" s="140">
        <f t="shared" si="2"/>
        <v>49579419.960000008</v>
      </c>
    </row>
    <row r="36" spans="1:19" ht="15" customHeight="1">
      <c r="A36" s="18" t="s">
        <v>4</v>
      </c>
      <c r="B36" s="136">
        <v>80385254.060100004</v>
      </c>
      <c r="C36" s="136">
        <v>73367972.233600006</v>
      </c>
      <c r="D36" s="136">
        <v>153806500.6499109</v>
      </c>
      <c r="E36" s="182" t="s">
        <v>189</v>
      </c>
      <c r="F36" s="136">
        <v>0</v>
      </c>
      <c r="G36" s="136">
        <v>0</v>
      </c>
      <c r="H36" s="136">
        <v>0</v>
      </c>
      <c r="I36" s="136">
        <v>0</v>
      </c>
      <c r="J36" s="136">
        <v>0</v>
      </c>
      <c r="K36" s="136">
        <v>0</v>
      </c>
      <c r="L36" s="136">
        <v>-1775485.8399999999</v>
      </c>
      <c r="M36" s="136">
        <v>155581986.4899109</v>
      </c>
      <c r="N36" s="136">
        <v>0</v>
      </c>
      <c r="O36" s="140">
        <f t="shared" si="2"/>
        <v>153806500.6499109</v>
      </c>
    </row>
    <row r="37" spans="1:19" ht="15" customHeight="1">
      <c r="A37" s="181" t="s">
        <v>207</v>
      </c>
      <c r="B37" s="176">
        <v>72239575.847299993</v>
      </c>
      <c r="C37" s="176">
        <v>70279770.408299997</v>
      </c>
      <c r="D37" s="176">
        <v>69251445.506700009</v>
      </c>
      <c r="E37" s="183"/>
      <c r="F37" s="176">
        <v>0</v>
      </c>
      <c r="G37" s="176">
        <v>0</v>
      </c>
      <c r="H37" s="176">
        <v>0</v>
      </c>
      <c r="I37" s="176">
        <v>0</v>
      </c>
      <c r="J37" s="176">
        <v>0</v>
      </c>
      <c r="K37" s="176">
        <v>0</v>
      </c>
      <c r="L37" s="176">
        <v>0</v>
      </c>
      <c r="M37" s="176">
        <v>69251445.506700009</v>
      </c>
      <c r="N37" s="176">
        <v>0</v>
      </c>
      <c r="O37" s="140">
        <f t="shared" si="2"/>
        <v>69251445.506700009</v>
      </c>
    </row>
    <row r="38" spans="1:19" ht="15" customHeight="1">
      <c r="A38" s="18" t="s">
        <v>157</v>
      </c>
      <c r="B38" s="136">
        <v>590148234.15639997</v>
      </c>
      <c r="C38" s="136">
        <v>560278290.82990003</v>
      </c>
      <c r="D38" s="136">
        <v>562268048.50440001</v>
      </c>
      <c r="E38" s="182" t="s">
        <v>197</v>
      </c>
      <c r="F38" s="136">
        <v>0</v>
      </c>
      <c r="G38" s="136">
        <v>0</v>
      </c>
      <c r="H38" s="136">
        <v>0</v>
      </c>
      <c r="I38" s="136">
        <v>0</v>
      </c>
      <c r="J38" s="136">
        <v>0</v>
      </c>
      <c r="K38" s="136">
        <v>0</v>
      </c>
      <c r="L38" s="136">
        <v>8087848.5044</v>
      </c>
      <c r="M38" s="136">
        <v>0</v>
      </c>
      <c r="N38" s="136">
        <v>554180200</v>
      </c>
      <c r="O38" s="140">
        <f t="shared" si="2"/>
        <v>562268048.50440001</v>
      </c>
    </row>
    <row r="39" spans="1:19" ht="15.75" thickBot="1">
      <c r="A39" s="72" t="s">
        <v>39</v>
      </c>
      <c r="B39" s="132">
        <f>SUM(B29:B38)</f>
        <v>24063207901.287403</v>
      </c>
      <c r="C39" s="132">
        <f>SUM(C29:C38)</f>
        <v>23835176813.389996</v>
      </c>
      <c r="D39" s="132">
        <f>SUM(D29:D38)</f>
        <v>23830295128.12635</v>
      </c>
      <c r="E39" s="87"/>
      <c r="F39" s="132">
        <f>SUM(F29:F38)</f>
        <v>368057608.42023289</v>
      </c>
      <c r="G39" s="132">
        <f t="shared" ref="G39:N39" si="3">SUM(G29:G38)</f>
        <v>5688478362.6199999</v>
      </c>
      <c r="H39" s="132">
        <f t="shared" si="3"/>
        <v>6626557426.3000002</v>
      </c>
      <c r="I39" s="132">
        <f t="shared" si="3"/>
        <v>5542533866.9200001</v>
      </c>
      <c r="J39" s="132">
        <f t="shared" si="3"/>
        <v>617049757.5</v>
      </c>
      <c r="K39" s="132">
        <f t="shared" si="3"/>
        <v>3286380766.01612</v>
      </c>
      <c r="L39" s="132">
        <f t="shared" si="3"/>
        <v>102740581.59</v>
      </c>
      <c r="M39" s="132">
        <f t="shared" si="3"/>
        <v>503916558.76000011</v>
      </c>
      <c r="N39" s="132">
        <f t="shared" si="3"/>
        <v>1094580200</v>
      </c>
      <c r="O39" s="135">
        <f>SUM(O29:O38)</f>
        <v>23830295128.12635</v>
      </c>
    </row>
    <row r="40" spans="1:19" s="69" customFormat="1">
      <c r="A40" s="101"/>
      <c r="B40" s="102"/>
      <c r="C40" s="103"/>
      <c r="D40" s="131"/>
      <c r="E40" s="131"/>
      <c r="F40" s="204"/>
      <c r="G40" s="204"/>
      <c r="H40" s="204"/>
      <c r="I40" s="204"/>
      <c r="J40" s="204"/>
      <c r="K40" s="204"/>
      <c r="L40" s="204"/>
      <c r="M40" s="204"/>
      <c r="N40" s="1"/>
      <c r="O40" s="1"/>
      <c r="P40" s="1"/>
      <c r="Q40" s="1"/>
      <c r="R40" s="1"/>
      <c r="S40" s="1"/>
    </row>
    <row r="41" spans="1:19" s="34" customFormat="1" ht="40.15" customHeight="1">
      <c r="A41" s="205" t="s">
        <v>114</v>
      </c>
      <c r="B41" s="207" t="s">
        <v>66</v>
      </c>
      <c r="C41" s="207" t="s">
        <v>103</v>
      </c>
      <c r="D41" s="207" t="s">
        <v>62</v>
      </c>
      <c r="E41" s="207" t="s">
        <v>65</v>
      </c>
      <c r="F41" s="208" t="s">
        <v>64</v>
      </c>
      <c r="G41" s="209"/>
      <c r="H41" s="209"/>
      <c r="I41" s="209"/>
      <c r="J41" s="209"/>
      <c r="K41" s="209"/>
      <c r="L41" s="209"/>
      <c r="M41" s="210"/>
      <c r="N41" s="201"/>
      <c r="O41"/>
      <c r="P41"/>
      <c r="Q41"/>
      <c r="R41"/>
      <c r="S41"/>
    </row>
    <row r="42" spans="1:19" s="34" customFormat="1" ht="102" customHeight="1">
      <c r="A42" s="206"/>
      <c r="B42" s="207"/>
      <c r="C42" s="207"/>
      <c r="D42" s="207"/>
      <c r="E42" s="207"/>
      <c r="F42" s="47" t="s">
        <v>40</v>
      </c>
      <c r="G42" s="47" t="s">
        <v>41</v>
      </c>
      <c r="H42" s="47" t="s">
        <v>42</v>
      </c>
      <c r="I42" s="47" t="s">
        <v>43</v>
      </c>
      <c r="J42" s="47" t="s">
        <v>44</v>
      </c>
      <c r="K42" s="47" t="s">
        <v>45</v>
      </c>
      <c r="L42" s="47" t="s">
        <v>0</v>
      </c>
      <c r="M42" s="52" t="s">
        <v>46</v>
      </c>
      <c r="N42" s="3"/>
      <c r="O42" s="49"/>
      <c r="P42" s="49"/>
      <c r="Q42" s="49"/>
      <c r="R42" s="3"/>
      <c r="S42" s="3"/>
    </row>
    <row r="43" spans="1:19" ht="15" customHeight="1">
      <c r="A43" s="51" t="s">
        <v>158</v>
      </c>
      <c r="B43" s="137">
        <v>21015908.140000001</v>
      </c>
      <c r="C43" s="137">
        <v>21015907.690000001</v>
      </c>
      <c r="D43" s="137">
        <v>21015907.600000001</v>
      </c>
      <c r="E43" s="184"/>
      <c r="F43" s="136">
        <v>21015907.600000001</v>
      </c>
      <c r="G43" s="136">
        <v>0</v>
      </c>
      <c r="H43" s="136">
        <v>0</v>
      </c>
      <c r="I43" s="136">
        <v>0</v>
      </c>
      <c r="J43" s="136">
        <v>0</v>
      </c>
      <c r="K43" s="136">
        <v>0</v>
      </c>
      <c r="L43" s="136">
        <v>0</v>
      </c>
      <c r="M43" s="140">
        <f t="shared" ref="M43:M51" si="4">SUM(F43:L43)</f>
        <v>21015907.600000001</v>
      </c>
    </row>
    <row r="44" spans="1:19" ht="15" customHeight="1">
      <c r="A44" s="51" t="s">
        <v>159</v>
      </c>
      <c r="B44" s="137">
        <v>521190199.20999998</v>
      </c>
      <c r="C44" s="137">
        <v>521190199.20999998</v>
      </c>
      <c r="D44" s="137">
        <v>521190198.81999999</v>
      </c>
      <c r="E44" s="184"/>
      <c r="F44" s="136">
        <v>0</v>
      </c>
      <c r="G44" s="136">
        <v>0</v>
      </c>
      <c r="H44" s="136">
        <v>0</v>
      </c>
      <c r="I44" s="136">
        <v>521190198.81999999</v>
      </c>
      <c r="J44" s="136">
        <v>0</v>
      </c>
      <c r="K44" s="136">
        <v>0</v>
      </c>
      <c r="L44" s="136">
        <v>0</v>
      </c>
      <c r="M44" s="140">
        <f t="shared" si="4"/>
        <v>521190198.81999999</v>
      </c>
    </row>
    <row r="45" spans="1:19" ht="15" customHeight="1">
      <c r="A45" s="51" t="s">
        <v>45</v>
      </c>
      <c r="B45" s="137">
        <v>3783157902.8613</v>
      </c>
      <c r="C45" s="137">
        <v>3669478175.8125</v>
      </c>
      <c r="D45" s="137">
        <v>3110420248.2199998</v>
      </c>
      <c r="E45" s="184" t="s">
        <v>198</v>
      </c>
      <c r="F45" s="136">
        <v>0</v>
      </c>
      <c r="G45" s="136">
        <v>0</v>
      </c>
      <c r="H45" s="136">
        <v>0</v>
      </c>
      <c r="I45" s="136">
        <v>0</v>
      </c>
      <c r="J45" s="136">
        <v>0</v>
      </c>
      <c r="K45" s="136">
        <v>3110420248.2199998</v>
      </c>
      <c r="L45" s="136">
        <v>0</v>
      </c>
      <c r="M45" s="140">
        <f t="shared" si="4"/>
        <v>3110420248.2199998</v>
      </c>
    </row>
    <row r="46" spans="1:19" ht="15" customHeight="1">
      <c r="A46" s="5" t="s">
        <v>160</v>
      </c>
      <c r="B46" s="136">
        <v>-57555942.780000001</v>
      </c>
      <c r="C46" s="136">
        <v>-57555942.780000001</v>
      </c>
      <c r="D46" s="136">
        <v>8807736.6999999993</v>
      </c>
      <c r="E46" s="182" t="s">
        <v>199</v>
      </c>
      <c r="F46" s="136">
        <v>0</v>
      </c>
      <c r="G46" s="136">
        <v>0</v>
      </c>
      <c r="H46" s="136">
        <v>0</v>
      </c>
      <c r="I46" s="136">
        <v>8807736.6999999993</v>
      </c>
      <c r="J46" s="136">
        <v>0</v>
      </c>
      <c r="K46" s="136">
        <v>0</v>
      </c>
      <c r="L46" s="136">
        <v>0</v>
      </c>
      <c r="M46" s="140">
        <f t="shared" si="4"/>
        <v>8807736.6999999993</v>
      </c>
    </row>
    <row r="47" spans="1:19" ht="15" customHeight="1">
      <c r="A47" s="5" t="s">
        <v>161</v>
      </c>
      <c r="B47" s="136">
        <v>0</v>
      </c>
      <c r="C47" s="136">
        <v>0</v>
      </c>
      <c r="D47" s="136">
        <v>0</v>
      </c>
      <c r="E47" s="182"/>
      <c r="F47" s="136">
        <v>0</v>
      </c>
      <c r="G47" s="136">
        <v>0</v>
      </c>
      <c r="H47" s="136">
        <v>0</v>
      </c>
      <c r="I47" s="136">
        <v>0</v>
      </c>
      <c r="J47" s="136">
        <v>0</v>
      </c>
      <c r="K47" s="136">
        <v>0</v>
      </c>
      <c r="L47" s="136">
        <v>0</v>
      </c>
      <c r="M47" s="140">
        <f t="shared" si="4"/>
        <v>0</v>
      </c>
    </row>
    <row r="48" spans="1:19" ht="15" customHeight="1">
      <c r="A48" s="5" t="s">
        <v>162</v>
      </c>
      <c r="B48" s="136">
        <v>5467425.3355999999</v>
      </c>
      <c r="C48" s="136">
        <v>5452104.4935011165</v>
      </c>
      <c r="D48" s="136">
        <v>172869.03</v>
      </c>
      <c r="E48" s="182" t="s">
        <v>200</v>
      </c>
      <c r="F48" s="136">
        <v>0</v>
      </c>
      <c r="G48" s="136">
        <v>0</v>
      </c>
      <c r="H48" s="136">
        <v>0</v>
      </c>
      <c r="I48" s="136">
        <v>0</v>
      </c>
      <c r="J48" s="136">
        <v>0</v>
      </c>
      <c r="K48" s="136">
        <v>0</v>
      </c>
      <c r="L48" s="136">
        <v>172869.03</v>
      </c>
      <c r="M48" s="140">
        <f t="shared" si="4"/>
        <v>172869.03</v>
      </c>
    </row>
    <row r="49" spans="1:19" ht="15" customHeight="1">
      <c r="A49" s="5" t="s">
        <v>163</v>
      </c>
      <c r="B49" s="136">
        <v>-7637817.6946955565</v>
      </c>
      <c r="C49" s="136">
        <v>0</v>
      </c>
      <c r="D49" s="136">
        <v>0</v>
      </c>
      <c r="E49" s="182"/>
      <c r="F49" s="136">
        <v>0</v>
      </c>
      <c r="G49" s="136">
        <v>0</v>
      </c>
      <c r="H49" s="136">
        <v>0</v>
      </c>
      <c r="I49" s="136">
        <v>0</v>
      </c>
      <c r="J49" s="136">
        <v>0</v>
      </c>
      <c r="K49" s="136">
        <v>0</v>
      </c>
      <c r="L49" s="136">
        <v>0</v>
      </c>
      <c r="M49" s="140">
        <f t="shared" si="4"/>
        <v>0</v>
      </c>
    </row>
    <row r="50" spans="1:19" ht="15" customHeight="1">
      <c r="A50" s="144" t="s">
        <v>164</v>
      </c>
      <c r="B50" s="169">
        <v>4265637675.0722041</v>
      </c>
      <c r="C50" s="169">
        <v>4159580444.4260011</v>
      </c>
      <c r="D50" s="169">
        <v>3661606960.3699999</v>
      </c>
      <c r="E50" s="185"/>
      <c r="F50" s="145">
        <v>21015907.600000001</v>
      </c>
      <c r="G50" s="145">
        <v>0</v>
      </c>
      <c r="H50" s="145">
        <v>0</v>
      </c>
      <c r="I50" s="145">
        <v>529997935.51999998</v>
      </c>
      <c r="J50" s="145">
        <v>0</v>
      </c>
      <c r="K50" s="145">
        <v>3110420248.2199998</v>
      </c>
      <c r="L50" s="145">
        <v>172869.03</v>
      </c>
      <c r="M50" s="140">
        <f t="shared" si="4"/>
        <v>3661606960.3699999</v>
      </c>
    </row>
    <row r="51" spans="1:19" ht="15" customHeight="1">
      <c r="A51" s="141" t="s">
        <v>165</v>
      </c>
      <c r="B51" s="170">
        <v>164039.50229999999</v>
      </c>
      <c r="C51" s="170">
        <v>0</v>
      </c>
      <c r="D51" s="142">
        <v>0</v>
      </c>
      <c r="E51" s="186"/>
      <c r="F51" s="142" t="s">
        <v>166</v>
      </c>
      <c r="G51" s="142" t="s">
        <v>166</v>
      </c>
      <c r="H51" s="142" t="s">
        <v>166</v>
      </c>
      <c r="I51" s="142" t="s">
        <v>166</v>
      </c>
      <c r="J51" s="142" t="s">
        <v>166</v>
      </c>
      <c r="K51" s="142" t="s">
        <v>166</v>
      </c>
      <c r="L51" s="142" t="s">
        <v>166</v>
      </c>
      <c r="M51" s="143">
        <f t="shared" si="4"/>
        <v>0</v>
      </c>
    </row>
    <row r="52" spans="1:19" ht="15" customHeight="1" thickBot="1">
      <c r="A52" s="73" t="s">
        <v>63</v>
      </c>
      <c r="B52" s="139">
        <f>B50+B51</f>
        <v>4265801714.5745039</v>
      </c>
      <c r="C52" s="139">
        <f>C50+C51</f>
        <v>4159580444.4260011</v>
      </c>
      <c r="D52" s="139">
        <f>D50+D51</f>
        <v>3661606960.3699999</v>
      </c>
      <c r="E52" s="139">
        <f>SUM(E43:E51)</f>
        <v>0</v>
      </c>
      <c r="F52" s="139">
        <f>SUM(F43:F49)</f>
        <v>21015907.600000001</v>
      </c>
      <c r="G52" s="139">
        <f t="shared" ref="G52:M52" si="5">SUM(G43:G49)</f>
        <v>0</v>
      </c>
      <c r="H52" s="139">
        <f t="shared" si="5"/>
        <v>0</v>
      </c>
      <c r="I52" s="139">
        <f t="shared" si="5"/>
        <v>529997935.51999998</v>
      </c>
      <c r="J52" s="139">
        <f t="shared" si="5"/>
        <v>0</v>
      </c>
      <c r="K52" s="139">
        <f t="shared" si="5"/>
        <v>3110420248.2199998</v>
      </c>
      <c r="L52" s="139">
        <f t="shared" si="5"/>
        <v>172869.03</v>
      </c>
      <c r="M52" s="140">
        <f t="shared" si="5"/>
        <v>3661606960.3699999</v>
      </c>
    </row>
    <row r="53" spans="1:19">
      <c r="B53" s="171"/>
      <c r="C53" s="171"/>
      <c r="D53" s="171"/>
    </row>
    <row r="55" spans="1:19" s="4" customFormat="1">
      <c r="A55" s="10"/>
      <c r="B55" s="10"/>
      <c r="C55" s="10"/>
      <c r="D55" s="10"/>
      <c r="E55" s="10"/>
      <c r="F55" s="10"/>
      <c r="G55" s="10"/>
      <c r="H55" s="10"/>
      <c r="I55" s="10"/>
      <c r="J55" s="10"/>
      <c r="K55" s="10"/>
      <c r="L55" s="10"/>
      <c r="M55" s="10"/>
      <c r="N55" s="10"/>
      <c r="O55" s="10"/>
      <c r="P55" s="10"/>
      <c r="Q55" s="10"/>
      <c r="R55" s="10"/>
      <c r="S55" s="10"/>
    </row>
    <row r="56" spans="1:19" s="4" customFormat="1">
      <c r="A56" s="10"/>
      <c r="B56" s="10"/>
      <c r="C56" s="10"/>
      <c r="D56" s="10"/>
      <c r="E56" s="10"/>
      <c r="F56" s="10"/>
      <c r="G56" s="10"/>
      <c r="H56" s="10"/>
      <c r="I56" s="10"/>
      <c r="J56" s="10"/>
      <c r="K56" s="10"/>
      <c r="L56" s="10"/>
      <c r="M56" s="10"/>
      <c r="N56" s="10"/>
      <c r="O56" s="10"/>
      <c r="P56" s="10"/>
      <c r="Q56" s="10"/>
      <c r="R56" s="10"/>
      <c r="S56" s="10"/>
    </row>
    <row r="57" spans="1:19" s="4" customFormat="1">
      <c r="A57" s="10"/>
      <c r="B57" s="10"/>
      <c r="C57" s="10"/>
      <c r="D57" s="10"/>
      <c r="E57" s="10"/>
      <c r="F57" s="10"/>
      <c r="G57" s="10"/>
      <c r="H57" s="10"/>
      <c r="I57" s="10"/>
      <c r="J57" s="10"/>
      <c r="K57" s="10"/>
      <c r="L57" s="10"/>
      <c r="M57" s="10"/>
      <c r="N57" s="10"/>
      <c r="O57" s="10"/>
      <c r="P57" s="10"/>
      <c r="Q57" s="10"/>
      <c r="R57" s="10"/>
      <c r="S57" s="10"/>
    </row>
    <row r="62" spans="1:19">
      <c r="O62" s="33"/>
    </row>
  </sheetData>
  <mergeCells count="20">
    <mergeCell ref="F26:O26"/>
    <mergeCell ref="A6:A7"/>
    <mergeCell ref="B6:B7"/>
    <mergeCell ref="C6:C7"/>
    <mergeCell ref="D6:D7"/>
    <mergeCell ref="E6:E7"/>
    <mergeCell ref="F6:S6"/>
    <mergeCell ref="F27:O27"/>
    <mergeCell ref="F40:M40"/>
    <mergeCell ref="A41:A42"/>
    <mergeCell ref="B41:B42"/>
    <mergeCell ref="C41:C42"/>
    <mergeCell ref="D41:D42"/>
    <mergeCell ref="E41:E42"/>
    <mergeCell ref="F41:M41"/>
    <mergeCell ref="A27:A28"/>
    <mergeCell ref="B27:B28"/>
    <mergeCell ref="C27:C28"/>
    <mergeCell ref="D27:D28"/>
    <mergeCell ref="E27:E28"/>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20"/>
  <sheetViews>
    <sheetView showGridLines="0" zoomScale="80" zoomScaleNormal="80" workbookViewId="0">
      <selection activeCell="A2" sqref="A2"/>
    </sheetView>
  </sheetViews>
  <sheetFormatPr defaultColWidth="9.140625" defaultRowHeight="15"/>
  <cols>
    <col min="1" max="1" width="14.5703125" style="84" customWidth="1"/>
    <col min="2" max="2" width="48.5703125" style="3" customWidth="1"/>
    <col min="3" max="3" width="34.140625" style="3" customWidth="1"/>
    <col min="4" max="5" width="14.5703125" style="3" bestFit="1" customWidth="1"/>
    <col min="6" max="6" width="21.7109375" style="3" customWidth="1"/>
    <col min="7" max="7" width="12" style="3" bestFit="1" customWidth="1"/>
    <col min="8" max="8" width="12.42578125" style="3" customWidth="1"/>
    <col min="9" max="16384" width="9.140625" style="84"/>
  </cols>
  <sheetData>
    <row r="1" spans="1:8">
      <c r="A1" s="127" t="s">
        <v>47</v>
      </c>
      <c r="B1" s="111" t="str">
        <f>'20. LI3'!B1</f>
        <v>სს თიბის ბანკი</v>
      </c>
    </row>
    <row r="2" spans="1:8">
      <c r="A2" s="128" t="s">
        <v>48</v>
      </c>
      <c r="B2" s="105">
        <f>'20. LI3'!B2</f>
        <v>44926</v>
      </c>
      <c r="C2" s="128"/>
      <c r="D2" s="128"/>
      <c r="E2" s="128"/>
      <c r="F2" s="128"/>
      <c r="G2" s="128"/>
      <c r="H2" s="128"/>
    </row>
    <row r="3" spans="1:8">
      <c r="A3" s="128"/>
      <c r="C3" s="128"/>
      <c r="D3" s="128"/>
      <c r="E3" s="128"/>
      <c r="F3" s="128"/>
      <c r="G3" s="128"/>
      <c r="H3" s="128"/>
    </row>
    <row r="4" spans="1:8">
      <c r="A4" s="106" t="s">
        <v>122</v>
      </c>
      <c r="B4" s="107" t="s">
        <v>78</v>
      </c>
    </row>
    <row r="5" spans="1:8" ht="5.0999999999999996" customHeight="1" thickBot="1">
      <c r="A5" s="106"/>
    </row>
    <row r="6" spans="1:8" ht="14.45" customHeight="1">
      <c r="A6" s="218"/>
      <c r="B6" s="220" t="s">
        <v>77</v>
      </c>
      <c r="C6" s="222" t="s">
        <v>99</v>
      </c>
      <c r="D6" s="220" t="s">
        <v>76</v>
      </c>
      <c r="E6" s="220"/>
      <c r="F6" s="220"/>
      <c r="G6" s="220"/>
      <c r="H6" s="216" t="s">
        <v>209</v>
      </c>
    </row>
    <row r="7" spans="1:8" ht="56.25" customHeight="1">
      <c r="A7" s="219"/>
      <c r="B7" s="221"/>
      <c r="C7" s="205"/>
      <c r="D7" s="97" t="s">
        <v>75</v>
      </c>
      <c r="E7" s="97" t="s">
        <v>74</v>
      </c>
      <c r="F7" s="97" t="s">
        <v>73</v>
      </c>
      <c r="G7" s="97" t="s">
        <v>72</v>
      </c>
      <c r="H7" s="217"/>
    </row>
    <row r="8" spans="1:8">
      <c r="A8" s="129">
        <v>1</v>
      </c>
      <c r="B8" s="172" t="s">
        <v>167</v>
      </c>
      <c r="C8" s="173" t="s">
        <v>71</v>
      </c>
      <c r="D8" s="174"/>
      <c r="E8" s="174"/>
      <c r="F8" s="174"/>
      <c r="G8" s="175" t="s">
        <v>183</v>
      </c>
      <c r="H8" s="30"/>
    </row>
    <row r="9" spans="1:8">
      <c r="A9" s="130">
        <v>2</v>
      </c>
      <c r="B9" s="172" t="s">
        <v>168</v>
      </c>
      <c r="C9" s="173" t="s">
        <v>71</v>
      </c>
      <c r="D9" s="174"/>
      <c r="E9" s="174"/>
      <c r="F9" s="174" t="s">
        <v>183</v>
      </c>
      <c r="G9" s="174"/>
      <c r="H9" s="30"/>
    </row>
    <row r="10" spans="1:8">
      <c r="A10" s="130">
        <v>3</v>
      </c>
      <c r="B10" s="172" t="s">
        <v>169</v>
      </c>
      <c r="C10" s="173" t="s">
        <v>71</v>
      </c>
      <c r="D10" s="174"/>
      <c r="E10" s="174"/>
      <c r="F10" s="174" t="s">
        <v>183</v>
      </c>
      <c r="G10" s="174"/>
      <c r="H10" s="30"/>
    </row>
    <row r="11" spans="1:8">
      <c r="A11" s="130">
        <v>4</v>
      </c>
      <c r="B11" s="172" t="s">
        <v>170</v>
      </c>
      <c r="C11" s="173" t="s">
        <v>71</v>
      </c>
      <c r="D11" s="174"/>
      <c r="E11" s="174"/>
      <c r="F11" s="174"/>
      <c r="G11" s="175" t="s">
        <v>183</v>
      </c>
      <c r="H11" s="30"/>
    </row>
    <row r="12" spans="1:8">
      <c r="A12" s="130">
        <v>5</v>
      </c>
      <c r="B12" s="172" t="s">
        <v>171</v>
      </c>
      <c r="C12" s="173" t="s">
        <v>71</v>
      </c>
      <c r="D12" s="175"/>
      <c r="E12" s="174"/>
      <c r="F12" s="174"/>
      <c r="G12" s="174" t="s">
        <v>183</v>
      </c>
      <c r="H12" s="30"/>
    </row>
    <row r="13" spans="1:8">
      <c r="A13" s="130">
        <v>6</v>
      </c>
      <c r="B13" s="172" t="s">
        <v>172</v>
      </c>
      <c r="C13" s="173" t="s">
        <v>71</v>
      </c>
      <c r="D13" s="174"/>
      <c r="E13" s="174"/>
      <c r="F13" s="174" t="s">
        <v>183</v>
      </c>
      <c r="G13" s="175"/>
      <c r="H13" s="30"/>
    </row>
    <row r="14" spans="1:8">
      <c r="A14" s="130">
        <v>7</v>
      </c>
      <c r="B14" s="172" t="s">
        <v>203</v>
      </c>
      <c r="C14" s="173" t="s">
        <v>71</v>
      </c>
      <c r="D14" s="174"/>
      <c r="E14" s="174"/>
      <c r="F14" s="174"/>
      <c r="G14" s="175" t="s">
        <v>183</v>
      </c>
      <c r="H14" s="30"/>
    </row>
    <row r="15" spans="1:8">
      <c r="A15" s="130">
        <v>8</v>
      </c>
      <c r="B15" s="172" t="s">
        <v>218</v>
      </c>
      <c r="C15" s="173" t="s">
        <v>71</v>
      </c>
      <c r="D15" s="174"/>
      <c r="E15" s="174"/>
      <c r="F15" s="174" t="s">
        <v>183</v>
      </c>
      <c r="G15" s="175"/>
      <c r="H15" s="30"/>
    </row>
    <row r="16" spans="1:8">
      <c r="A16" s="130">
        <v>9</v>
      </c>
      <c r="B16" s="172" t="s">
        <v>208</v>
      </c>
      <c r="C16" s="173" t="s">
        <v>70</v>
      </c>
      <c r="D16" s="175"/>
      <c r="E16" s="174"/>
      <c r="F16" s="174"/>
      <c r="G16" s="174" t="s">
        <v>183</v>
      </c>
      <c r="H16" s="30"/>
    </row>
    <row r="17" spans="1:8">
      <c r="A17" s="130"/>
      <c r="B17" s="172"/>
      <c r="C17" s="173"/>
      <c r="D17" s="174"/>
      <c r="E17" s="174"/>
      <c r="F17" s="174"/>
      <c r="G17" s="175"/>
      <c r="H17" s="30"/>
    </row>
    <row r="18" spans="1:8">
      <c r="A18" s="130"/>
      <c r="B18" s="172"/>
      <c r="C18" s="173"/>
      <c r="D18" s="174"/>
      <c r="E18" s="174"/>
      <c r="F18" s="174"/>
      <c r="G18" s="175"/>
      <c r="H18" s="30"/>
    </row>
    <row r="19" spans="1:8">
      <c r="A19" s="130"/>
      <c r="B19" s="172"/>
      <c r="C19" s="173"/>
      <c r="D19" s="174"/>
      <c r="E19" s="174"/>
      <c r="F19" s="174"/>
      <c r="G19" s="175"/>
      <c r="H19" s="30"/>
    </row>
    <row r="20" spans="1:8" ht="15.75" thickBot="1">
      <c r="A20" s="130"/>
      <c r="B20" s="53"/>
      <c r="C20" s="104"/>
      <c r="D20" s="54"/>
      <c r="E20" s="41"/>
      <c r="F20" s="54"/>
      <c r="G20" s="41"/>
      <c r="H20" s="55"/>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18"/>
  <sheetViews>
    <sheetView showGridLines="0" zoomScale="80" zoomScaleNormal="80" workbookViewId="0">
      <selection activeCell="B17" sqref="B17:E18"/>
    </sheetView>
  </sheetViews>
  <sheetFormatPr defaultColWidth="9.140625" defaultRowHeight="12.75"/>
  <cols>
    <col min="1" max="1" width="12.7109375" style="3" bestFit="1" customWidth="1"/>
    <col min="2" max="2" width="70.140625" style="3" customWidth="1"/>
    <col min="3" max="3" width="12" style="3" customWidth="1"/>
    <col min="4" max="4" width="10.7109375" style="3" customWidth="1"/>
    <col min="5" max="5" width="12" style="3" bestFit="1" customWidth="1"/>
    <col min="6" max="16384" width="9.140625" style="3"/>
  </cols>
  <sheetData>
    <row r="1" spans="1:12">
      <c r="A1" s="86" t="s">
        <v>47</v>
      </c>
      <c r="B1" s="111" t="str">
        <f>'20. LI3'!B1</f>
        <v>სს თიბის ბანკი</v>
      </c>
    </row>
    <row r="2" spans="1:12">
      <c r="A2" s="86" t="s">
        <v>48</v>
      </c>
      <c r="B2" s="105">
        <f>'20. LI3'!B2</f>
        <v>44926</v>
      </c>
    </row>
    <row r="3" spans="1:12">
      <c r="A3" s="49"/>
      <c r="B3" s="86"/>
    </row>
    <row r="4" spans="1:12">
      <c r="A4" s="106" t="s">
        <v>123</v>
      </c>
      <c r="B4" s="35" t="s">
        <v>108</v>
      </c>
      <c r="C4" s="22"/>
      <c r="D4" s="7"/>
      <c r="E4" s="7"/>
      <c r="F4" s="7"/>
      <c r="G4" s="7"/>
      <c r="H4" s="7"/>
      <c r="I4" s="7"/>
      <c r="J4" s="7"/>
      <c r="K4" s="7"/>
      <c r="L4" s="7"/>
    </row>
    <row r="5" spans="1:12" ht="5.0999999999999996" customHeight="1" thickBot="1">
      <c r="A5" s="106"/>
      <c r="B5" s="35"/>
      <c r="C5" s="22"/>
      <c r="D5" s="7"/>
      <c r="E5" s="7"/>
      <c r="F5" s="7"/>
      <c r="G5" s="7"/>
      <c r="H5" s="7"/>
      <c r="I5" s="7"/>
      <c r="J5" s="7"/>
      <c r="K5" s="7"/>
      <c r="L5" s="7"/>
    </row>
    <row r="6" spans="1:12">
      <c r="A6" s="43"/>
      <c r="B6" s="43"/>
      <c r="C6" s="45" t="s">
        <v>216</v>
      </c>
      <c r="D6" s="45">
        <v>2021</v>
      </c>
      <c r="E6" s="45">
        <v>2020</v>
      </c>
      <c r="F6" s="7"/>
    </row>
    <row r="7" spans="1:12">
      <c r="A7" s="17">
        <v>1</v>
      </c>
      <c r="B7" s="5" t="s">
        <v>3</v>
      </c>
      <c r="C7" s="176">
        <v>12767143.210000012</v>
      </c>
      <c r="D7" s="176">
        <v>8791744.5500000007</v>
      </c>
      <c r="E7" s="160">
        <v>11306380.059999991</v>
      </c>
      <c r="F7" s="191"/>
      <c r="G7" s="191"/>
    </row>
    <row r="8" spans="1:12">
      <c r="A8" s="17">
        <v>2</v>
      </c>
      <c r="B8" s="21" t="s">
        <v>90</v>
      </c>
      <c r="C8" s="176">
        <v>10682622.149999999</v>
      </c>
      <c r="D8" s="176">
        <v>7038446.1500000004</v>
      </c>
      <c r="E8" s="160">
        <v>9692671.0700000003</v>
      </c>
      <c r="F8" s="191"/>
      <c r="G8" s="191"/>
    </row>
    <row r="9" spans="1:12">
      <c r="A9" s="17">
        <v>3</v>
      </c>
      <c r="B9" s="5" t="s">
        <v>104</v>
      </c>
      <c r="C9" s="176">
        <v>71</v>
      </c>
      <c r="D9" s="176">
        <v>94</v>
      </c>
      <c r="E9" s="160">
        <v>50</v>
      </c>
      <c r="F9" s="191"/>
      <c r="G9" s="191"/>
    </row>
    <row r="10" spans="1:12" ht="13.5" thickBot="1">
      <c r="A10" s="44">
        <v>4</v>
      </c>
      <c r="B10" s="41" t="s">
        <v>83</v>
      </c>
      <c r="C10" s="163">
        <v>6393026.8700000001</v>
      </c>
      <c r="D10" s="163">
        <v>2302187</v>
      </c>
      <c r="E10" s="164">
        <v>7417540.4000000004</v>
      </c>
      <c r="F10" s="191"/>
      <c r="G10" s="191"/>
    </row>
    <row r="17" spans="1:5" ht="26.25" customHeight="1">
      <c r="A17" s="225" t="s">
        <v>202</v>
      </c>
      <c r="B17" s="223" t="s">
        <v>217</v>
      </c>
      <c r="C17" s="223"/>
      <c r="D17" s="223"/>
      <c r="E17" s="223"/>
    </row>
    <row r="18" spans="1:5" ht="69" customHeight="1">
      <c r="A18" s="226"/>
      <c r="B18" s="224"/>
      <c r="C18" s="224"/>
      <c r="D18" s="224"/>
      <c r="E18" s="224"/>
    </row>
  </sheetData>
  <mergeCells count="2">
    <mergeCell ref="B17:E18"/>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21"/>
  <sheetViews>
    <sheetView showGridLines="0" zoomScale="80" zoomScaleNormal="80" workbookViewId="0">
      <selection activeCell="C9" sqref="C9"/>
    </sheetView>
  </sheetViews>
  <sheetFormatPr defaultColWidth="9.140625" defaultRowHeight="12.75"/>
  <cols>
    <col min="1" max="1" width="10.5703125" style="3" bestFit="1" customWidth="1"/>
    <col min="2" max="2" width="52.5703125" style="3" customWidth="1"/>
    <col min="3" max="5" width="14.85546875" style="3" bestFit="1" customWidth="1"/>
    <col min="6" max="6" width="31.7109375" style="3" customWidth="1"/>
    <col min="7" max="7" width="27.5703125" style="3" customWidth="1"/>
    <col min="8" max="16384" width="9.140625" style="3"/>
  </cols>
  <sheetData>
    <row r="1" spans="1:8">
      <c r="A1" s="3" t="s">
        <v>47</v>
      </c>
      <c r="B1" s="111" t="str">
        <f>'20. LI3'!B1</f>
        <v>სს თიბის ბანკი</v>
      </c>
    </row>
    <row r="2" spans="1:8">
      <c r="A2" s="7" t="s">
        <v>48</v>
      </c>
      <c r="B2" s="105">
        <f>'20. LI3'!B2</f>
        <v>44926</v>
      </c>
      <c r="C2" s="7"/>
      <c r="D2" s="7"/>
      <c r="E2" s="7"/>
      <c r="F2" s="7"/>
      <c r="G2" s="7"/>
      <c r="H2" s="7"/>
    </row>
    <row r="3" spans="1:8">
      <c r="A3" s="7"/>
      <c r="B3" s="7"/>
      <c r="C3" s="7"/>
      <c r="D3" s="7"/>
      <c r="E3" s="7"/>
      <c r="F3" s="7"/>
      <c r="G3" s="7"/>
      <c r="H3" s="7"/>
    </row>
    <row r="4" spans="1:8">
      <c r="A4" s="106" t="s">
        <v>124</v>
      </c>
      <c r="B4" s="36" t="s">
        <v>91</v>
      </c>
      <c r="F4" s="7"/>
      <c r="G4" s="7"/>
      <c r="H4" s="7"/>
    </row>
    <row r="5" spans="1:8" ht="5.0999999999999996" customHeight="1">
      <c r="A5" s="106"/>
      <c r="B5" s="36"/>
      <c r="F5" s="7"/>
      <c r="G5" s="7"/>
      <c r="H5" s="7"/>
    </row>
    <row r="6" spans="1:8" s="10" customFormat="1" ht="55.5" customHeight="1">
      <c r="A6" s="74"/>
      <c r="B6" s="18"/>
      <c r="C6" s="195">
        <v>2022</v>
      </c>
      <c r="D6" s="195">
        <v>2021</v>
      </c>
      <c r="E6" s="195">
        <v>2020</v>
      </c>
      <c r="F6" s="48" t="s">
        <v>100</v>
      </c>
      <c r="G6" s="76" t="s">
        <v>101</v>
      </c>
      <c r="H6" s="75"/>
    </row>
    <row r="7" spans="1:8">
      <c r="A7" s="56">
        <v>1</v>
      </c>
      <c r="B7" s="5" t="s">
        <v>49</v>
      </c>
      <c r="C7" s="193">
        <v>992425974.28999996</v>
      </c>
      <c r="D7" s="193">
        <v>833916586.20000005</v>
      </c>
      <c r="E7" s="193">
        <v>635507066.57000005</v>
      </c>
      <c r="F7" s="227"/>
      <c r="G7" s="228"/>
      <c r="H7" s="7"/>
    </row>
    <row r="8" spans="1:8">
      <c r="A8" s="56">
        <v>2</v>
      </c>
      <c r="B8" s="37" t="s">
        <v>5</v>
      </c>
      <c r="C8" s="193">
        <v>818693924.67000008</v>
      </c>
      <c r="D8" s="193">
        <v>583219845.57999992</v>
      </c>
      <c r="E8" s="193">
        <v>350026494.20999998</v>
      </c>
      <c r="F8" s="229"/>
      <c r="G8" s="230"/>
    </row>
    <row r="9" spans="1:8">
      <c r="A9" s="56">
        <v>3</v>
      </c>
      <c r="B9" s="38" t="s">
        <v>105</v>
      </c>
      <c r="C9" s="194">
        <v>-2461606.13</v>
      </c>
      <c r="D9" s="194">
        <v>52224057.969999999</v>
      </c>
      <c r="E9" s="194">
        <v>-1132759.1599999999</v>
      </c>
      <c r="F9" s="231"/>
      <c r="G9" s="232"/>
    </row>
    <row r="10" spans="1:8" ht="13.5" thickBot="1">
      <c r="A10" s="57">
        <v>4</v>
      </c>
      <c r="B10" s="58" t="s">
        <v>173</v>
      </c>
      <c r="C10" s="100">
        <f>C7+C8-C9</f>
        <v>1813581505.0900002</v>
      </c>
      <c r="D10" s="100">
        <f t="shared" ref="D10:E10" si="0">D7+D8-D9</f>
        <v>1364912373.8099999</v>
      </c>
      <c r="E10" s="100">
        <f t="shared" si="0"/>
        <v>986666319.93999994</v>
      </c>
      <c r="F10" s="112">
        <f>SUMIF(C10:E10, "&gt;=0",C10:E10)/3</f>
        <v>1388386732.9466667</v>
      </c>
      <c r="G10" s="113">
        <f>F10*15%/8%</f>
        <v>2603225124.2750001</v>
      </c>
    </row>
    <row r="11" spans="1:8">
      <c r="A11" s="19"/>
      <c r="B11" s="7"/>
      <c r="C11" s="7"/>
      <c r="D11" s="7"/>
      <c r="E11" s="7"/>
      <c r="F11" s="93"/>
    </row>
    <row r="12" spans="1:8">
      <c r="D12" s="133"/>
      <c r="E12" s="133"/>
      <c r="G12" s="192"/>
    </row>
    <row r="13" spans="1:8">
      <c r="D13" s="133"/>
      <c r="E13" s="133"/>
    </row>
    <row r="14" spans="1:8">
      <c r="D14" s="133"/>
      <c r="E14" s="133"/>
    </row>
    <row r="15" spans="1:8">
      <c r="D15" s="133"/>
      <c r="E15" s="133"/>
    </row>
    <row r="18" spans="3:5">
      <c r="C18" s="133"/>
      <c r="D18" s="133"/>
      <c r="E18" s="133"/>
    </row>
    <row r="19" spans="3:5">
      <c r="C19" s="133"/>
      <c r="D19" s="133"/>
      <c r="E19" s="133"/>
    </row>
    <row r="20" spans="3:5">
      <c r="C20" s="133"/>
      <c r="D20" s="133"/>
      <c r="E20" s="133"/>
    </row>
    <row r="21" spans="3:5">
      <c r="C21" s="133"/>
      <c r="D21" s="133"/>
      <c r="E21" s="133"/>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6"/>
  <sheetViews>
    <sheetView showGridLines="0" zoomScale="80" zoomScaleNormal="80" workbookViewId="0">
      <selection activeCell="C32" sqref="C32"/>
    </sheetView>
  </sheetViews>
  <sheetFormatPr defaultColWidth="9.140625" defaultRowHeight="12.75"/>
  <cols>
    <col min="1" max="1" width="10.5703125" style="23" bestFit="1" customWidth="1"/>
    <col min="2" max="2" width="16.28515625" style="3" customWidth="1"/>
    <col min="3" max="3" width="76.140625" style="3" customWidth="1"/>
    <col min="4" max="5" width="33.42578125" style="3" customWidth="1"/>
    <col min="6" max="6" width="38.85546875" style="3" customWidth="1"/>
    <col min="7" max="16384" width="9.140625" style="3"/>
  </cols>
  <sheetData>
    <row r="1" spans="1:9">
      <c r="A1" s="2" t="s">
        <v>47</v>
      </c>
      <c r="B1" s="111" t="str">
        <f>'20. LI3'!B1</f>
        <v>სს თიბის ბანკი</v>
      </c>
    </row>
    <row r="2" spans="1:9">
      <c r="A2" s="2" t="s">
        <v>48</v>
      </c>
      <c r="B2" s="105">
        <f>'20. LI3'!B2</f>
        <v>44926</v>
      </c>
    </row>
    <row r="3" spans="1:9">
      <c r="A3" s="2"/>
    </row>
    <row r="4" spans="1:9">
      <c r="A4" s="106" t="s">
        <v>125</v>
      </c>
      <c r="B4" s="24" t="s">
        <v>133</v>
      </c>
      <c r="D4" s="11"/>
      <c r="E4" s="11"/>
      <c r="F4" s="11"/>
    </row>
    <row r="5" spans="1:9" ht="5.0999999999999996" customHeight="1" thickBot="1">
      <c r="A5" s="106"/>
      <c r="B5" s="24"/>
      <c r="D5" s="11"/>
      <c r="E5" s="11"/>
      <c r="F5" s="11"/>
    </row>
    <row r="6" spans="1:9" s="8" customFormat="1" ht="27" customHeight="1">
      <c r="A6" s="59"/>
      <c r="B6" s="60"/>
      <c r="C6" s="60"/>
      <c r="D6" s="108" t="s">
        <v>116</v>
      </c>
      <c r="E6" s="108" t="s">
        <v>117</v>
      </c>
      <c r="F6" s="109" t="s">
        <v>84</v>
      </c>
    </row>
    <row r="7" spans="1:9" ht="15" customHeight="1">
      <c r="A7" s="61">
        <v>1</v>
      </c>
      <c r="B7" s="233" t="s">
        <v>11</v>
      </c>
      <c r="C7" s="124" t="s">
        <v>8</v>
      </c>
      <c r="D7" s="196">
        <v>6</v>
      </c>
      <c r="E7" s="196">
        <v>8</v>
      </c>
      <c r="F7" s="156">
        <v>34</v>
      </c>
    </row>
    <row r="8" spans="1:9" ht="15" customHeight="1">
      <c r="A8" s="61">
        <v>2</v>
      </c>
      <c r="B8" s="233"/>
      <c r="C8" s="124" t="s">
        <v>89</v>
      </c>
      <c r="D8" s="197">
        <f>D9+D11+D13</f>
        <v>11908342.189999999</v>
      </c>
      <c r="E8" s="197">
        <f>E9+E11+E13</f>
        <v>2304981.7496282049</v>
      </c>
      <c r="F8" s="157">
        <f>F9+F11+F13</f>
        <v>8783164.6791602559</v>
      </c>
    </row>
    <row r="9" spans="1:9" ht="15" customHeight="1">
      <c r="A9" s="61">
        <v>3</v>
      </c>
      <c r="B9" s="233"/>
      <c r="C9" s="125" t="s">
        <v>85</v>
      </c>
      <c r="D9" s="196">
        <v>10164600.640000001</v>
      </c>
      <c r="E9" s="196">
        <v>1900035.0022115384</v>
      </c>
      <c r="F9" s="156">
        <v>8440790.5999999996</v>
      </c>
      <c r="G9" s="7"/>
      <c r="H9" s="7"/>
    </row>
    <row r="10" spans="1:9" ht="15" customHeight="1">
      <c r="A10" s="62">
        <v>4</v>
      </c>
      <c r="B10" s="233"/>
      <c r="C10" s="126" t="s">
        <v>9</v>
      </c>
      <c r="D10" s="196"/>
      <c r="E10" s="196"/>
      <c r="F10" s="156">
        <v>0</v>
      </c>
      <c r="G10" s="7"/>
      <c r="H10" s="7"/>
    </row>
    <row r="11" spans="1:9" ht="30" customHeight="1">
      <c r="A11" s="62">
        <v>5</v>
      </c>
      <c r="B11" s="233"/>
      <c r="C11" s="125" t="s">
        <v>10</v>
      </c>
      <c r="D11" s="196">
        <v>1031120.69</v>
      </c>
      <c r="E11" s="196"/>
      <c r="F11" s="156">
        <v>0</v>
      </c>
    </row>
    <row r="12" spans="1:9" ht="15" customHeight="1">
      <c r="A12" s="62">
        <v>6</v>
      </c>
      <c r="B12" s="233"/>
      <c r="C12" s="126" t="s">
        <v>9</v>
      </c>
      <c r="D12" s="196"/>
      <c r="E12" s="196"/>
      <c r="F12" s="156">
        <v>0</v>
      </c>
    </row>
    <row r="13" spans="1:9" ht="15" customHeight="1">
      <c r="A13" s="62">
        <v>7</v>
      </c>
      <c r="B13" s="233"/>
      <c r="C13" s="125" t="s">
        <v>107</v>
      </c>
      <c r="D13" s="196">
        <v>712620.86</v>
      </c>
      <c r="E13" s="196">
        <v>404946.74741666659</v>
      </c>
      <c r="F13" s="156">
        <v>342374.07916025695</v>
      </c>
    </row>
    <row r="14" spans="1:9" ht="15" customHeight="1">
      <c r="A14" s="62">
        <v>8</v>
      </c>
      <c r="B14" s="233"/>
      <c r="C14" s="126" t="s">
        <v>9</v>
      </c>
      <c r="D14" s="196"/>
      <c r="E14" s="196"/>
      <c r="F14" s="156">
        <v>0</v>
      </c>
    </row>
    <row r="15" spans="1:9" ht="15" customHeight="1">
      <c r="A15" s="62">
        <v>9</v>
      </c>
      <c r="B15" s="233" t="s">
        <v>118</v>
      </c>
      <c r="C15" s="124" t="s">
        <v>8</v>
      </c>
      <c r="D15" s="196">
        <v>6</v>
      </c>
      <c r="E15" s="196">
        <v>8</v>
      </c>
      <c r="F15" s="156">
        <v>34</v>
      </c>
      <c r="I15" s="14"/>
    </row>
    <row r="16" spans="1:9" ht="15" customHeight="1">
      <c r="A16" s="62">
        <v>10</v>
      </c>
      <c r="B16" s="233"/>
      <c r="C16" s="124" t="s">
        <v>119</v>
      </c>
      <c r="D16" s="197">
        <f>D17+D19+D21</f>
        <v>7892795.8477177555</v>
      </c>
      <c r="E16" s="197">
        <f>E17+E19+E21</f>
        <v>0</v>
      </c>
      <c r="F16" s="157">
        <f>F17+F19+F21</f>
        <v>6951438.6519804327</v>
      </c>
    </row>
    <row r="17" spans="1:6" ht="15" customHeight="1">
      <c r="A17" s="62">
        <v>11</v>
      </c>
      <c r="B17" s="233"/>
      <c r="C17" s="125" t="s">
        <v>86</v>
      </c>
      <c r="D17" s="196"/>
      <c r="E17" s="196"/>
      <c r="F17" s="156">
        <v>1941224.3315941298</v>
      </c>
    </row>
    <row r="18" spans="1:6" ht="15" customHeight="1">
      <c r="A18" s="62">
        <v>12</v>
      </c>
      <c r="B18" s="233"/>
      <c r="C18" s="126" t="s">
        <v>9</v>
      </c>
      <c r="D18" s="196"/>
      <c r="E18" s="196"/>
      <c r="F18" s="156">
        <v>0</v>
      </c>
    </row>
    <row r="19" spans="1:6" ht="30" customHeight="1">
      <c r="A19" s="62">
        <v>13</v>
      </c>
      <c r="B19" s="233"/>
      <c r="C19" s="125" t="s">
        <v>10</v>
      </c>
      <c r="D19" s="196">
        <v>7892795.8477177555</v>
      </c>
      <c r="E19" s="196"/>
      <c r="F19" s="156">
        <v>5010214.3203863027</v>
      </c>
    </row>
    <row r="20" spans="1:6" ht="15" customHeight="1">
      <c r="A20" s="62">
        <v>14</v>
      </c>
      <c r="B20" s="233"/>
      <c r="C20" s="126" t="s">
        <v>9</v>
      </c>
      <c r="D20" s="196">
        <v>7892795.8477177555</v>
      </c>
      <c r="E20" s="196"/>
      <c r="F20" s="156">
        <v>3068989.9887921726</v>
      </c>
    </row>
    <row r="21" spans="1:6" ht="15" customHeight="1">
      <c r="A21" s="62">
        <v>15</v>
      </c>
      <c r="B21" s="233"/>
      <c r="C21" s="125" t="s">
        <v>107</v>
      </c>
      <c r="D21" s="196">
        <v>0</v>
      </c>
      <c r="E21" s="196"/>
      <c r="F21" s="156"/>
    </row>
    <row r="22" spans="1:6" ht="15" customHeight="1">
      <c r="A22" s="62">
        <v>16</v>
      </c>
      <c r="B22" s="233"/>
      <c r="C22" s="126" t="s">
        <v>9</v>
      </c>
      <c r="D22" s="196">
        <v>0</v>
      </c>
      <c r="E22" s="196"/>
      <c r="F22" s="156"/>
    </row>
    <row r="23" spans="1:6" ht="15" customHeight="1" thickBot="1">
      <c r="A23" s="63">
        <v>17</v>
      </c>
      <c r="B23" s="234" t="s">
        <v>88</v>
      </c>
      <c r="C23" s="234"/>
      <c r="D23" s="167">
        <f>D8+D16</f>
        <v>19801138.037717756</v>
      </c>
      <c r="E23" s="158">
        <f>E8+E16</f>
        <v>2304981.7496282049</v>
      </c>
      <c r="F23" s="159">
        <f>F8+F16</f>
        <v>15734603.33114069</v>
      </c>
    </row>
    <row r="25" spans="1:6" ht="47.25" customHeight="1">
      <c r="C25" s="166" t="s">
        <v>201</v>
      </c>
    </row>
    <row r="26" spans="1:6">
      <c r="C26" s="168">
        <v>8</v>
      </c>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1"/>
  <sheetViews>
    <sheetView showGridLines="0" zoomScale="80" zoomScaleNormal="80" workbookViewId="0">
      <selection activeCell="C12" sqref="C12:E15"/>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47</v>
      </c>
      <c r="B1" s="111" t="str">
        <f>'20. LI3'!B1</f>
        <v>სს თიბის ბანკი</v>
      </c>
    </row>
    <row r="2" spans="1:12">
      <c r="A2" s="3" t="s">
        <v>48</v>
      </c>
      <c r="B2" s="105">
        <f>'20. LI3'!B2</f>
        <v>44926</v>
      </c>
      <c r="C2" s="25"/>
      <c r="D2" s="25"/>
      <c r="E2" s="25"/>
      <c r="F2" s="25"/>
      <c r="G2" s="25"/>
      <c r="H2" s="25"/>
      <c r="I2" s="25"/>
      <c r="J2" s="25"/>
      <c r="K2" s="25"/>
      <c r="L2" s="25"/>
    </row>
    <row r="3" spans="1:12">
      <c r="B3" s="25"/>
      <c r="C3" s="25"/>
      <c r="D3" s="25"/>
      <c r="E3" s="25"/>
      <c r="F3" s="25"/>
      <c r="G3" s="25"/>
      <c r="H3" s="25"/>
      <c r="I3" s="25"/>
      <c r="J3" s="25"/>
      <c r="K3" s="25"/>
      <c r="L3" s="25"/>
    </row>
    <row r="4" spans="1:12">
      <c r="A4" s="106" t="s">
        <v>126</v>
      </c>
      <c r="B4" s="25" t="s">
        <v>92</v>
      </c>
      <c r="C4" s="26"/>
      <c r="D4" s="26"/>
      <c r="E4" s="26"/>
      <c r="F4" s="26"/>
      <c r="G4" s="26"/>
      <c r="H4" s="26"/>
      <c r="I4" s="26"/>
      <c r="J4" s="26"/>
      <c r="K4" s="26"/>
      <c r="L4" s="26"/>
    </row>
    <row r="5" spans="1:12" ht="5.0999999999999996" customHeight="1" thickBot="1">
      <c r="A5" s="106"/>
      <c r="B5" s="25"/>
      <c r="C5" s="26"/>
      <c r="D5" s="26"/>
      <c r="E5" s="26"/>
      <c r="F5" s="26"/>
      <c r="G5" s="26"/>
      <c r="H5" s="26"/>
      <c r="I5" s="26"/>
      <c r="J5" s="26"/>
      <c r="K5" s="26"/>
      <c r="L5" s="26"/>
    </row>
    <row r="6" spans="1:12" ht="28.5">
      <c r="A6" s="20"/>
      <c r="B6" s="43"/>
      <c r="C6" s="108" t="s">
        <v>116</v>
      </c>
      <c r="D6" s="108" t="s">
        <v>117</v>
      </c>
      <c r="E6" s="109" t="s">
        <v>95</v>
      </c>
      <c r="F6" s="26"/>
      <c r="G6" s="26"/>
      <c r="H6" s="26"/>
      <c r="I6" s="26"/>
      <c r="J6" s="26"/>
      <c r="K6" s="26"/>
      <c r="L6" s="26"/>
    </row>
    <row r="7" spans="1:12">
      <c r="A7" s="235" t="s">
        <v>12</v>
      </c>
      <c r="B7" s="78" t="s">
        <v>8</v>
      </c>
      <c r="C7" s="176"/>
      <c r="D7" s="176"/>
      <c r="E7" s="160"/>
      <c r="F7" s="26"/>
      <c r="G7" s="26"/>
      <c r="H7" s="26"/>
      <c r="I7" s="26"/>
      <c r="J7" s="26"/>
      <c r="K7" s="26"/>
      <c r="L7" s="26"/>
    </row>
    <row r="8" spans="1:12">
      <c r="A8" s="235"/>
      <c r="B8" s="120" t="s">
        <v>87</v>
      </c>
      <c r="C8" s="176"/>
      <c r="D8" s="176"/>
      <c r="E8" s="160"/>
      <c r="F8" s="26"/>
      <c r="G8" s="26"/>
      <c r="H8" s="26"/>
      <c r="I8" s="26"/>
      <c r="J8" s="26"/>
      <c r="K8" s="26"/>
      <c r="L8" s="26"/>
    </row>
    <row r="9" spans="1:12">
      <c r="A9" s="235" t="s">
        <v>61</v>
      </c>
      <c r="B9" s="120" t="s">
        <v>8</v>
      </c>
      <c r="C9" s="176"/>
      <c r="D9" s="176"/>
      <c r="E9" s="160"/>
      <c r="F9" s="26"/>
      <c r="G9" s="26"/>
      <c r="H9" s="26"/>
      <c r="I9" s="26"/>
      <c r="J9" s="26"/>
      <c r="K9" s="26"/>
      <c r="L9" s="26"/>
    </row>
    <row r="10" spans="1:12">
      <c r="A10" s="235"/>
      <c r="B10" s="120" t="s">
        <v>6</v>
      </c>
      <c r="C10" s="198">
        <f>C11+C12+C13+C14</f>
        <v>0</v>
      </c>
      <c r="D10" s="198">
        <f>D11+D12+D13+D14</f>
        <v>0</v>
      </c>
      <c r="E10" s="198">
        <f>E11+E12+E13+E14</f>
        <v>0</v>
      </c>
      <c r="F10" s="26"/>
      <c r="G10" s="26"/>
      <c r="H10" s="26"/>
      <c r="I10" s="26"/>
      <c r="J10" s="26"/>
      <c r="K10" s="26"/>
      <c r="L10" s="26"/>
    </row>
    <row r="11" spans="1:12">
      <c r="A11" s="235"/>
      <c r="B11" s="121" t="s">
        <v>13</v>
      </c>
      <c r="C11" s="176"/>
      <c r="D11" s="176"/>
      <c r="E11" s="160"/>
      <c r="F11" s="26"/>
      <c r="G11" s="26"/>
      <c r="H11" s="26"/>
      <c r="I11" s="26"/>
      <c r="J11" s="26"/>
      <c r="K11" s="26"/>
      <c r="L11" s="26"/>
    </row>
    <row r="12" spans="1:12">
      <c r="A12" s="235"/>
      <c r="B12" s="121" t="s">
        <v>111</v>
      </c>
      <c r="C12" s="176"/>
      <c r="D12" s="176"/>
      <c r="E12" s="160"/>
      <c r="F12" s="26"/>
      <c r="G12" s="26"/>
      <c r="H12" s="26"/>
      <c r="I12" s="26"/>
      <c r="J12" s="26"/>
      <c r="K12" s="26"/>
      <c r="L12" s="26"/>
    </row>
    <row r="13" spans="1:12" ht="25.5">
      <c r="A13" s="235"/>
      <c r="B13" s="121" t="s">
        <v>112</v>
      </c>
      <c r="C13" s="176"/>
      <c r="D13" s="176"/>
      <c r="E13" s="160"/>
      <c r="F13" s="26"/>
      <c r="G13" s="26"/>
      <c r="H13" s="26"/>
      <c r="I13" s="26"/>
      <c r="J13" s="26"/>
      <c r="K13" s="26"/>
      <c r="L13" s="26"/>
    </row>
    <row r="14" spans="1:12">
      <c r="A14" s="235"/>
      <c r="B14" s="121" t="s">
        <v>113</v>
      </c>
      <c r="C14" s="176"/>
      <c r="D14" s="176"/>
      <c r="E14" s="160"/>
      <c r="F14" s="26"/>
      <c r="G14" s="26"/>
      <c r="H14" s="26"/>
      <c r="I14" s="26"/>
      <c r="J14" s="26"/>
      <c r="K14" s="26"/>
      <c r="L14" s="26"/>
    </row>
    <row r="15" spans="1:12">
      <c r="A15" s="235" t="s">
        <v>115</v>
      </c>
      <c r="B15" s="120" t="s">
        <v>8</v>
      </c>
      <c r="C15" s="176"/>
      <c r="D15" s="176"/>
      <c r="E15" s="160"/>
      <c r="F15" s="26"/>
      <c r="G15" s="26"/>
      <c r="H15" s="26"/>
      <c r="I15" s="26"/>
      <c r="J15" s="26"/>
      <c r="K15" s="26"/>
      <c r="L15" s="26"/>
    </row>
    <row r="16" spans="1:12">
      <c r="A16" s="235"/>
      <c r="B16" s="120" t="s">
        <v>6</v>
      </c>
      <c r="C16" s="198">
        <f>C17+C18+C19+C20</f>
        <v>0</v>
      </c>
      <c r="D16" s="198">
        <f>D17+D18+D19+D20</f>
        <v>0</v>
      </c>
      <c r="E16" s="198">
        <f>E17+E18+E19+E20</f>
        <v>0</v>
      </c>
      <c r="F16" s="26"/>
      <c r="G16" s="26"/>
      <c r="H16" s="26"/>
      <c r="I16" s="26"/>
      <c r="J16" s="26"/>
      <c r="K16" s="26"/>
      <c r="L16" s="26"/>
    </row>
    <row r="17" spans="1:12">
      <c r="A17" s="235"/>
      <c r="B17" s="121" t="s">
        <v>13</v>
      </c>
      <c r="C17" s="136"/>
      <c r="D17" s="136"/>
      <c r="E17" s="160"/>
      <c r="F17" s="26"/>
      <c r="G17" s="26"/>
      <c r="H17" s="26"/>
      <c r="I17" s="26"/>
      <c r="J17" s="26"/>
      <c r="K17" s="26"/>
      <c r="L17" s="26"/>
    </row>
    <row r="18" spans="1:12">
      <c r="A18" s="236"/>
      <c r="B18" s="122" t="s">
        <v>111</v>
      </c>
      <c r="C18" s="161"/>
      <c r="D18" s="161"/>
      <c r="E18" s="162"/>
      <c r="F18" s="26"/>
      <c r="G18" s="26"/>
      <c r="H18" s="26"/>
      <c r="I18" s="26"/>
      <c r="J18" s="26"/>
      <c r="K18" s="26"/>
      <c r="L18" s="26"/>
    </row>
    <row r="19" spans="1:12" ht="25.5">
      <c r="A19" s="236"/>
      <c r="B19" s="122" t="s">
        <v>112</v>
      </c>
      <c r="C19" s="161"/>
      <c r="D19" s="161"/>
      <c r="E19" s="162"/>
      <c r="F19" s="26"/>
      <c r="G19" s="26"/>
      <c r="H19" s="26"/>
      <c r="I19" s="26"/>
      <c r="J19" s="26"/>
      <c r="K19" s="26"/>
      <c r="L19" s="26"/>
    </row>
    <row r="20" spans="1:12" ht="13.5" thickBot="1">
      <c r="A20" s="237"/>
      <c r="B20" s="123" t="s">
        <v>113</v>
      </c>
      <c r="C20" s="91"/>
      <c r="D20" s="91"/>
      <c r="E20" s="92"/>
      <c r="F20" s="26"/>
      <c r="G20" s="26"/>
      <c r="H20" s="26"/>
      <c r="I20" s="26"/>
      <c r="J20" s="26"/>
      <c r="K20" s="26"/>
      <c r="L20" s="26"/>
    </row>
    <row r="21" spans="1:12">
      <c r="A21" s="25"/>
      <c r="B21" s="26"/>
      <c r="C21" s="26"/>
      <c r="D21" s="26"/>
      <c r="E21" s="26"/>
      <c r="F21" s="26"/>
      <c r="G21" s="26"/>
      <c r="H21" s="26"/>
      <c r="I21" s="26"/>
      <c r="J21" s="26"/>
      <c r="K21" s="26"/>
      <c r="L21" s="26"/>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showGridLines="0" zoomScale="60" zoomScaleNormal="60" workbookViewId="0">
      <selection activeCell="C18" sqref="C18:G21"/>
    </sheetView>
  </sheetViews>
  <sheetFormatPr defaultColWidth="9.140625" defaultRowHeight="12.75"/>
  <cols>
    <col min="1" max="1" width="13.5703125" style="3" customWidth="1"/>
    <col min="2" max="2" width="62.2851562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47</v>
      </c>
      <c r="B1" s="111" t="str">
        <f>'20. LI3'!B1</f>
        <v>სს თიბის ბანკი</v>
      </c>
    </row>
    <row r="2" spans="1:7">
      <c r="A2" s="3" t="s">
        <v>48</v>
      </c>
      <c r="B2" s="105">
        <f>'20. LI3'!B2</f>
        <v>44926</v>
      </c>
    </row>
    <row r="3" spans="1:7">
      <c r="B3" s="12"/>
    </row>
    <row r="4" spans="1:7">
      <c r="A4" s="106" t="s">
        <v>127</v>
      </c>
      <c r="B4" s="114" t="s">
        <v>94</v>
      </c>
    </row>
    <row r="5" spans="1:7">
      <c r="A5" s="106"/>
      <c r="B5" s="114"/>
    </row>
    <row r="6" spans="1:7" ht="92.25" customHeight="1">
      <c r="A6" s="64"/>
      <c r="B6" s="27"/>
      <c r="C6" s="79" t="s">
        <v>129</v>
      </c>
      <c r="D6" s="77" t="s">
        <v>130</v>
      </c>
      <c r="E6" s="77" t="s">
        <v>132</v>
      </c>
      <c r="F6" s="77" t="s">
        <v>131</v>
      </c>
      <c r="G6" s="80" t="s">
        <v>16</v>
      </c>
    </row>
    <row r="7" spans="1:7" ht="14.25">
      <c r="A7" s="110">
        <v>1</v>
      </c>
      <c r="B7" s="81" t="s">
        <v>116</v>
      </c>
      <c r="C7" s="154">
        <f>SUM(C8:C11)</f>
        <v>7892795.8477177555</v>
      </c>
      <c r="D7" s="154">
        <f t="shared" ref="D7:G7" si="0">SUM(D8:D11)</f>
        <v>7892795.8477177555</v>
      </c>
      <c r="E7" s="154">
        <f t="shared" si="0"/>
        <v>0</v>
      </c>
      <c r="F7" s="154">
        <f t="shared" si="0"/>
        <v>0</v>
      </c>
      <c r="G7" s="154">
        <f t="shared" si="0"/>
        <v>9966875.8790453002</v>
      </c>
    </row>
    <row r="8" spans="1:7" ht="14.25">
      <c r="A8" s="110">
        <v>2</v>
      </c>
      <c r="B8" s="28" t="s">
        <v>14</v>
      </c>
      <c r="C8" s="155"/>
      <c r="D8" s="196"/>
      <c r="E8" s="196"/>
      <c r="F8" s="196"/>
      <c r="G8" s="156"/>
    </row>
    <row r="9" spans="1:7" ht="14.25">
      <c r="A9" s="110">
        <v>3</v>
      </c>
      <c r="B9" s="28" t="s">
        <v>15</v>
      </c>
      <c r="C9" s="155">
        <v>7892795.8477177555</v>
      </c>
      <c r="D9" s="196">
        <v>7892795.8477177555</v>
      </c>
      <c r="E9" s="196"/>
      <c r="F9" s="196"/>
      <c r="G9" s="156">
        <v>9966875.8790453002</v>
      </c>
    </row>
    <row r="10" spans="1:7" ht="14.25">
      <c r="A10" s="110">
        <v>4</v>
      </c>
      <c r="B10" s="29" t="s">
        <v>109</v>
      </c>
      <c r="C10" s="155"/>
      <c r="D10" s="196"/>
      <c r="E10" s="196"/>
      <c r="F10" s="196"/>
      <c r="G10" s="156"/>
    </row>
    <row r="11" spans="1:7" ht="14.25">
      <c r="A11" s="110">
        <v>5</v>
      </c>
      <c r="B11" s="28" t="s">
        <v>110</v>
      </c>
      <c r="C11" s="155"/>
      <c r="D11" s="196"/>
      <c r="E11" s="196"/>
      <c r="F11" s="196"/>
      <c r="G11" s="156"/>
    </row>
    <row r="12" spans="1:7" ht="14.25">
      <c r="A12" s="110">
        <v>6</v>
      </c>
      <c r="B12" s="13" t="s">
        <v>117</v>
      </c>
      <c r="C12" s="197">
        <f>SUM(C13:C16)</f>
        <v>0</v>
      </c>
      <c r="D12" s="197">
        <f>SUM(D13:D16)</f>
        <v>0</v>
      </c>
      <c r="E12" s="197">
        <f>SUM(E13:E16)</f>
        <v>0</v>
      </c>
      <c r="F12" s="197">
        <f>SUM(F13:F16)</f>
        <v>0</v>
      </c>
      <c r="G12" s="157">
        <f>SUM(G13:G16)</f>
        <v>0</v>
      </c>
    </row>
    <row r="13" spans="1:7" ht="14.25">
      <c r="A13" s="110">
        <v>7</v>
      </c>
      <c r="B13" s="28" t="s">
        <v>14</v>
      </c>
      <c r="C13" s="196"/>
      <c r="D13" s="196"/>
      <c r="E13" s="196"/>
      <c r="F13" s="196"/>
      <c r="G13" s="156"/>
    </row>
    <row r="14" spans="1:7" ht="14.25">
      <c r="A14" s="110">
        <v>8</v>
      </c>
      <c r="B14" s="28" t="s">
        <v>15</v>
      </c>
      <c r="C14" s="196"/>
      <c r="D14" s="196"/>
      <c r="E14" s="196"/>
      <c r="F14" s="196"/>
      <c r="G14" s="156"/>
    </row>
    <row r="15" spans="1:7" ht="14.25">
      <c r="A15" s="110">
        <v>9</v>
      </c>
      <c r="B15" s="29" t="s">
        <v>109</v>
      </c>
      <c r="C15" s="196"/>
      <c r="D15" s="196"/>
      <c r="E15" s="196"/>
      <c r="F15" s="196"/>
      <c r="G15" s="156"/>
    </row>
    <row r="16" spans="1:7" ht="14.25">
      <c r="A16" s="110">
        <v>10</v>
      </c>
      <c r="B16" s="28" t="s">
        <v>110</v>
      </c>
      <c r="C16" s="196"/>
      <c r="D16" s="196"/>
      <c r="E16" s="196"/>
      <c r="F16" s="196"/>
      <c r="G16" s="156"/>
    </row>
    <row r="17" spans="1:7" ht="14.25">
      <c r="A17" s="110">
        <v>11</v>
      </c>
      <c r="B17" s="13" t="s">
        <v>82</v>
      </c>
      <c r="C17" s="197">
        <f>SUM(C18:C21)</f>
        <v>3068989.9887921726</v>
      </c>
      <c r="D17" s="197">
        <f>SUM(D18:D21)</f>
        <v>0</v>
      </c>
      <c r="E17" s="197">
        <f>SUM(E18:E21)</f>
        <v>0</v>
      </c>
      <c r="F17" s="197">
        <f>SUM(F18:F21)</f>
        <v>0</v>
      </c>
      <c r="G17" s="157">
        <f>SUM(G18:G21)</f>
        <v>22302.5</v>
      </c>
    </row>
    <row r="18" spans="1:7" ht="14.25">
      <c r="A18" s="110">
        <v>12</v>
      </c>
      <c r="B18" s="28" t="s">
        <v>14</v>
      </c>
      <c r="C18" s="196">
        <v>0</v>
      </c>
      <c r="D18" s="196"/>
      <c r="E18" s="196"/>
      <c r="F18" s="196"/>
      <c r="G18" s="156">
        <v>11151.25</v>
      </c>
    </row>
    <row r="19" spans="1:7" ht="14.25">
      <c r="A19" s="110">
        <v>13</v>
      </c>
      <c r="B19" s="28" t="s">
        <v>15</v>
      </c>
      <c r="C19" s="196">
        <v>3068989.9887921726</v>
      </c>
      <c r="D19" s="196"/>
      <c r="E19" s="196"/>
      <c r="F19" s="196"/>
      <c r="G19" s="156">
        <v>11151.25</v>
      </c>
    </row>
    <row r="20" spans="1:7" ht="14.25">
      <c r="A20" s="110">
        <v>14</v>
      </c>
      <c r="B20" s="29" t="s">
        <v>109</v>
      </c>
      <c r="C20" s="196"/>
      <c r="D20" s="196"/>
      <c r="E20" s="196"/>
      <c r="F20" s="196"/>
      <c r="G20" s="156"/>
    </row>
    <row r="21" spans="1:7" ht="14.25">
      <c r="A21" s="110">
        <v>15</v>
      </c>
      <c r="B21" s="28" t="s">
        <v>110</v>
      </c>
      <c r="C21" s="196"/>
      <c r="D21" s="196"/>
      <c r="E21" s="196"/>
      <c r="F21" s="196"/>
      <c r="G21" s="156"/>
    </row>
    <row r="22" spans="1:7" ht="13.5" thickBot="1">
      <c r="A22" s="119">
        <v>16</v>
      </c>
      <c r="B22" s="119" t="s">
        <v>1</v>
      </c>
      <c r="C22" s="158">
        <f>C12+C17</f>
        <v>3068989.9887921726</v>
      </c>
      <c r="D22" s="158">
        <f>D12+D17</f>
        <v>0</v>
      </c>
      <c r="E22" s="158">
        <f>E12+E17</f>
        <v>0</v>
      </c>
      <c r="F22" s="158">
        <f>F12+F17</f>
        <v>0</v>
      </c>
      <c r="G22" s="159">
        <f>G12+G17</f>
        <v>22302.5</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S49"/>
  <sheetViews>
    <sheetView showGridLines="0" zoomScale="80" zoomScaleNormal="80" workbookViewId="0"/>
  </sheetViews>
  <sheetFormatPr defaultColWidth="9.140625" defaultRowHeight="12.75"/>
  <cols>
    <col min="1" max="1" width="10.5703125" style="7" bestFit="1" customWidth="1"/>
    <col min="2" max="2" width="89.140625" style="7"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6" width="15.7109375" style="19" customWidth="1"/>
    <col min="17" max="17" width="15.7109375" style="189" customWidth="1"/>
    <col min="18" max="18" width="14.85546875" style="189" bestFit="1" customWidth="1"/>
    <col min="19" max="19" width="14.85546875" style="190" bestFit="1" customWidth="1"/>
    <col min="20" max="16384" width="9.140625" style="7"/>
  </cols>
  <sheetData>
    <row r="1" spans="1:19" s="15" customFormat="1">
      <c r="A1" s="3" t="s">
        <v>47</v>
      </c>
      <c r="B1" s="111" t="str">
        <f>'20. LI3'!B1</f>
        <v>სს თიბის ბანკი</v>
      </c>
      <c r="Q1" s="187"/>
      <c r="R1" s="187"/>
      <c r="S1" s="187"/>
    </row>
    <row r="2" spans="1:19" s="15" customFormat="1">
      <c r="A2" s="3" t="s">
        <v>48</v>
      </c>
      <c r="B2" s="105">
        <f>'20. LI3'!B2</f>
        <v>44926</v>
      </c>
      <c r="Q2" s="187"/>
      <c r="R2" s="187"/>
      <c r="S2" s="187"/>
    </row>
    <row r="3" spans="1:19" s="3" customFormat="1">
      <c r="C3" s="15"/>
      <c r="D3" s="15"/>
      <c r="E3" s="15"/>
      <c r="F3" s="15"/>
      <c r="G3" s="15"/>
      <c r="H3" s="15"/>
      <c r="I3" s="15"/>
      <c r="J3" s="15"/>
      <c r="K3" s="15"/>
      <c r="L3" s="15"/>
      <c r="M3" s="15"/>
      <c r="N3" s="15"/>
      <c r="O3" s="15"/>
      <c r="P3" s="15"/>
      <c r="Q3" s="187"/>
      <c r="R3" s="187"/>
      <c r="S3" s="188"/>
    </row>
    <row r="4" spans="1:19" s="15" customFormat="1">
      <c r="A4" s="106"/>
      <c r="B4" s="115"/>
      <c r="Q4" s="187"/>
      <c r="R4" s="187"/>
      <c r="S4" s="187"/>
    </row>
    <row r="5" spans="1:19" s="15" customFormat="1" ht="12.75" customHeight="1">
      <c r="A5" s="106" t="s">
        <v>128</v>
      </c>
      <c r="B5" s="7"/>
      <c r="C5" s="239" t="s">
        <v>50</v>
      </c>
      <c r="D5" s="239"/>
      <c r="E5" s="238"/>
      <c r="F5" s="239" t="s">
        <v>51</v>
      </c>
      <c r="G5" s="239"/>
      <c r="H5" s="239"/>
      <c r="I5" s="239"/>
      <c r="J5" s="239"/>
      <c r="K5" s="239"/>
      <c r="L5" s="239"/>
      <c r="M5" s="239" t="s">
        <v>52</v>
      </c>
      <c r="N5" s="239"/>
      <c r="O5" s="238"/>
      <c r="Q5" s="187"/>
      <c r="R5" s="187"/>
      <c r="S5" s="187"/>
    </row>
    <row r="6" spans="1:19" s="15" customFormat="1" ht="15" customHeight="1">
      <c r="A6" s="7"/>
      <c r="B6" s="7"/>
      <c r="C6" s="239" t="s">
        <v>53</v>
      </c>
      <c r="D6" s="239" t="s">
        <v>54</v>
      </c>
      <c r="E6" s="239" t="s">
        <v>1</v>
      </c>
      <c r="F6" s="239" t="s">
        <v>55</v>
      </c>
      <c r="G6" s="239"/>
      <c r="H6" s="239" t="s">
        <v>56</v>
      </c>
      <c r="I6" s="239" t="s">
        <v>57</v>
      </c>
      <c r="J6" s="239"/>
      <c r="K6" s="240" t="s">
        <v>2</v>
      </c>
      <c r="L6" s="240"/>
      <c r="M6" s="233" t="s">
        <v>175</v>
      </c>
      <c r="N6" s="233" t="s">
        <v>54</v>
      </c>
      <c r="O6" s="238" t="s">
        <v>1</v>
      </c>
      <c r="Q6" s="187"/>
      <c r="R6" s="187"/>
      <c r="S6" s="187"/>
    </row>
    <row r="7" spans="1:19" s="15" customFormat="1" ht="25.5">
      <c r="A7" s="118" t="s">
        <v>182</v>
      </c>
      <c r="B7" s="116" t="s">
        <v>134</v>
      </c>
      <c r="C7" s="239"/>
      <c r="D7" s="239"/>
      <c r="E7" s="239"/>
      <c r="F7" s="98" t="s">
        <v>9</v>
      </c>
      <c r="G7" s="98" t="s">
        <v>58</v>
      </c>
      <c r="H7" s="239"/>
      <c r="I7" s="98" t="s">
        <v>80</v>
      </c>
      <c r="J7" s="98" t="s">
        <v>81</v>
      </c>
      <c r="K7" s="99" t="s">
        <v>59</v>
      </c>
      <c r="L7" s="99" t="s">
        <v>60</v>
      </c>
      <c r="M7" s="233"/>
      <c r="N7" s="233"/>
      <c r="O7" s="238"/>
      <c r="Q7" s="187"/>
      <c r="R7" s="187"/>
      <c r="S7" s="187"/>
    </row>
    <row r="8" spans="1:19" s="15" customFormat="1">
      <c r="A8" s="42"/>
      <c r="B8" s="40" t="s">
        <v>7</v>
      </c>
      <c r="C8" s="94"/>
      <c r="D8" s="94"/>
      <c r="E8" s="94"/>
      <c r="F8" s="94"/>
      <c r="G8" s="94"/>
      <c r="H8" s="94"/>
      <c r="I8" s="94"/>
      <c r="J8" s="94"/>
      <c r="K8" s="94"/>
      <c r="L8" s="94"/>
      <c r="M8" s="94"/>
      <c r="N8" s="94"/>
      <c r="O8" s="95"/>
      <c r="Q8" s="187"/>
      <c r="R8" s="187"/>
      <c r="S8" s="187"/>
    </row>
    <row r="9" spans="1:19" s="15" customFormat="1">
      <c r="A9" s="17">
        <v>1</v>
      </c>
      <c r="B9" s="39" t="s">
        <v>79</v>
      </c>
      <c r="C9" s="146">
        <f>SUM(C10:C20)</f>
        <v>424611.67170860083</v>
      </c>
      <c r="D9" s="146">
        <f>SUM(D10:D20)</f>
        <v>1161495.389838682</v>
      </c>
      <c r="E9" s="146">
        <f t="shared" ref="E9:O9" si="0">SUM(E10:E20)</f>
        <v>1586107.0615472829</v>
      </c>
      <c r="F9" s="147">
        <f t="shared" si="0"/>
        <v>212598.75606324725</v>
      </c>
      <c r="G9" s="147">
        <f t="shared" si="0"/>
        <v>89093.669292374354</v>
      </c>
      <c r="H9" s="146">
        <f t="shared" si="0"/>
        <v>383164.45772833086</v>
      </c>
      <c r="I9" s="146">
        <f t="shared" si="0"/>
        <v>0</v>
      </c>
      <c r="J9" s="146">
        <f t="shared" si="0"/>
        <v>0</v>
      </c>
      <c r="K9" s="146">
        <f t="shared" si="0"/>
        <v>0</v>
      </c>
      <c r="L9" s="146">
        <f t="shared" si="0"/>
        <v>487320</v>
      </c>
      <c r="M9" s="147">
        <f t="shared" si="0"/>
        <v>254045.97004351718</v>
      </c>
      <c r="N9" s="147">
        <f>SUM(N10:N20)</f>
        <v>1146433.5168593873</v>
      </c>
      <c r="O9" s="148">
        <f t="shared" si="0"/>
        <v>1400479.4869029047</v>
      </c>
      <c r="Q9" s="187"/>
      <c r="R9" s="187"/>
      <c r="S9" s="187"/>
    </row>
    <row r="10" spans="1:19" s="15" customFormat="1">
      <c r="A10" s="117" t="s">
        <v>176</v>
      </c>
      <c r="B10" s="5" t="s">
        <v>210</v>
      </c>
      <c r="C10" s="179">
        <v>79732.528831992517</v>
      </c>
      <c r="D10" s="179">
        <v>223019.42921046354</v>
      </c>
      <c r="E10" s="199">
        <f>C10+D10</f>
        <v>302751.95804245607</v>
      </c>
      <c r="F10" s="179">
        <v>26226.676785197793</v>
      </c>
      <c r="G10" s="179">
        <v>20546.724468880966</v>
      </c>
      <c r="H10" s="179">
        <v>69417.776224025292</v>
      </c>
      <c r="I10" s="179"/>
      <c r="J10" s="179">
        <v>0</v>
      </c>
      <c r="K10" s="200"/>
      <c r="L10" s="200">
        <v>43161</v>
      </c>
      <c r="M10" s="146">
        <f>C10+F10-H10-I10</f>
        <v>36541.429393165017</v>
      </c>
      <c r="N10" s="146">
        <f>D10+G10+H10-J10+K10-L10</f>
        <v>269822.9299033698</v>
      </c>
      <c r="O10" s="148">
        <f t="shared" ref="O10:O19" si="1">M10+N10</f>
        <v>306364.35929653479</v>
      </c>
      <c r="Q10" s="187"/>
      <c r="R10" s="187"/>
      <c r="S10" s="187"/>
    </row>
    <row r="11" spans="1:19" s="15" customFormat="1">
      <c r="A11" s="117" t="s">
        <v>177</v>
      </c>
      <c r="B11" s="5" t="s">
        <v>211</v>
      </c>
      <c r="C11" s="179">
        <v>72397.34822202567</v>
      </c>
      <c r="D11" s="179">
        <v>54919.216429857493</v>
      </c>
      <c r="E11" s="199">
        <f>C11+D11</f>
        <v>127316.56465188316</v>
      </c>
      <c r="F11" s="179">
        <v>34495.329826759509</v>
      </c>
      <c r="G11" s="179">
        <v>11426.406094184245</v>
      </c>
      <c r="H11" s="179">
        <v>66440.420507759773</v>
      </c>
      <c r="I11" s="179"/>
      <c r="J11" s="179">
        <v>0</v>
      </c>
      <c r="K11" s="200"/>
      <c r="L11" s="200">
        <v>61355</v>
      </c>
      <c r="M11" s="146">
        <f>C11+F11-H11-I11</f>
        <v>40452.257541025407</v>
      </c>
      <c r="N11" s="146">
        <f>D11+G11+H11-J11+K11-L11</f>
        <v>71431.043031801528</v>
      </c>
      <c r="O11" s="148">
        <f t="shared" si="1"/>
        <v>111883.30057282693</v>
      </c>
      <c r="Q11" s="187"/>
      <c r="R11" s="187"/>
      <c r="S11" s="187"/>
    </row>
    <row r="12" spans="1:19" s="15" customFormat="1">
      <c r="A12" s="117" t="s">
        <v>178</v>
      </c>
      <c r="B12" s="178" t="s">
        <v>212</v>
      </c>
      <c r="C12" s="179">
        <v>72479.585559561558</v>
      </c>
      <c r="D12" s="179">
        <v>7.1333826941554435E-2</v>
      </c>
      <c r="E12" s="199">
        <f>C12+D12</f>
        <v>72479.656893388499</v>
      </c>
      <c r="F12" s="179">
        <v>32502.564603933781</v>
      </c>
      <c r="G12" s="179">
        <v>11426.406094184245</v>
      </c>
      <c r="H12" s="179">
        <v>66522.524250890056</v>
      </c>
      <c r="I12" s="179"/>
      <c r="J12" s="179">
        <v>0</v>
      </c>
      <c r="K12" s="200"/>
      <c r="L12" s="200">
        <v>60000</v>
      </c>
      <c r="M12" s="146">
        <f>C12+F12-H12-I12</f>
        <v>38459.625912605276</v>
      </c>
      <c r="N12" s="146">
        <f>D12+G12+H12-J12+K12-L12</f>
        <v>17949.001678901244</v>
      </c>
      <c r="O12" s="148">
        <f t="shared" si="1"/>
        <v>56408.62759150652</v>
      </c>
      <c r="Q12" s="187"/>
      <c r="R12" s="187"/>
      <c r="S12" s="187"/>
    </row>
    <row r="13" spans="1:19" s="15" customFormat="1">
      <c r="A13" s="117" t="s">
        <v>179</v>
      </c>
      <c r="B13" s="178" t="s">
        <v>213</v>
      </c>
      <c r="C13" s="179">
        <v>142707.03089554701</v>
      </c>
      <c r="D13" s="179">
        <v>883556.33107985801</v>
      </c>
      <c r="E13" s="199">
        <f>C13+D13</f>
        <v>1026263.361975405</v>
      </c>
      <c r="F13" s="179">
        <v>62459.413836790511</v>
      </c>
      <c r="G13" s="179">
        <v>22841.320446756403</v>
      </c>
      <c r="H13" s="179">
        <v>130831.90476392649</v>
      </c>
      <c r="I13" s="179"/>
      <c r="J13" s="179">
        <v>0</v>
      </c>
      <c r="K13" s="200"/>
      <c r="L13" s="200">
        <v>250000</v>
      </c>
      <c r="M13" s="146">
        <f>C13+F13-H13-I13</f>
        <v>74334.539968411031</v>
      </c>
      <c r="N13" s="146">
        <f>D13+G13+H13-J13+K13-L13</f>
        <v>787229.55629054096</v>
      </c>
      <c r="O13" s="148">
        <f>M13+N13</f>
        <v>861564.09625895205</v>
      </c>
      <c r="Q13" s="187"/>
      <c r="R13" s="187"/>
      <c r="S13" s="187"/>
    </row>
    <row r="14" spans="1:19" s="15" customFormat="1">
      <c r="A14" s="117" t="s">
        <v>180</v>
      </c>
      <c r="B14" s="178" t="s">
        <v>214</v>
      </c>
      <c r="C14" s="179">
        <v>54754.604626178538</v>
      </c>
      <c r="D14" s="179">
        <v>0.34178467612946406</v>
      </c>
      <c r="E14" s="199">
        <f>C14+D14</f>
        <v>54754.946410854667</v>
      </c>
      <c r="F14" s="179">
        <v>32100.355109418488</v>
      </c>
      <c r="G14" s="179">
        <v>11426.406094184245</v>
      </c>
      <c r="H14" s="179">
        <v>48797.045195081519</v>
      </c>
      <c r="I14" s="179"/>
      <c r="J14" s="179">
        <v>0</v>
      </c>
      <c r="K14" s="200"/>
      <c r="L14" s="200">
        <v>60223</v>
      </c>
      <c r="M14" s="146">
        <f>C14+F14-H14-I14</f>
        <v>38057.9145405155</v>
      </c>
      <c r="N14" s="146">
        <f>D14+G14+H14-J14+K14-L14</f>
        <v>0.79307394189527258</v>
      </c>
      <c r="O14" s="148">
        <f t="shared" si="1"/>
        <v>38058.707614457395</v>
      </c>
      <c r="Q14" s="187"/>
      <c r="R14" s="187"/>
      <c r="S14" s="187"/>
    </row>
    <row r="15" spans="1:19" s="15" customFormat="1">
      <c r="A15" s="117" t="s">
        <v>181</v>
      </c>
      <c r="B15" s="5" t="s">
        <v>215</v>
      </c>
      <c r="C15" s="179">
        <v>2540.5735732955109</v>
      </c>
      <c r="D15" s="179">
        <v>0</v>
      </c>
      <c r="E15" s="199">
        <f>C15+D15</f>
        <v>2540.5735732955109</v>
      </c>
      <c r="F15" s="179">
        <v>24814.415901147171</v>
      </c>
      <c r="G15" s="179">
        <v>11426.406094184245</v>
      </c>
      <c r="H15" s="179">
        <v>1154.7867866477554</v>
      </c>
      <c r="I15" s="179"/>
      <c r="J15" s="179">
        <v>0</v>
      </c>
      <c r="K15" s="200"/>
      <c r="L15" s="200">
        <v>12581</v>
      </c>
      <c r="M15" s="146">
        <f>C15+F15-H15-I15</f>
        <v>26200.202687794925</v>
      </c>
      <c r="N15" s="146">
        <f>D15+G15+H15-J15+K15-L15</f>
        <v>0.19288083200081019</v>
      </c>
      <c r="O15" s="148">
        <f t="shared" si="1"/>
        <v>26200.395568626926</v>
      </c>
      <c r="Q15" s="187"/>
      <c r="R15" s="187"/>
      <c r="S15" s="187"/>
    </row>
    <row r="16" spans="1:19" s="15" customFormat="1">
      <c r="A16" s="117"/>
      <c r="B16" s="178"/>
      <c r="C16" s="179"/>
      <c r="D16" s="179"/>
      <c r="E16" s="199">
        <f>C16+D16</f>
        <v>0</v>
      </c>
      <c r="F16" s="179"/>
      <c r="G16" s="179"/>
      <c r="H16" s="179"/>
      <c r="I16" s="179"/>
      <c r="J16" s="179"/>
      <c r="K16" s="200"/>
      <c r="L16" s="200"/>
      <c r="M16" s="146">
        <f>C16+F16-H16-I16</f>
        <v>0</v>
      </c>
      <c r="N16" s="146">
        <f>D16+G16+H16-J16+K16-L16</f>
        <v>0</v>
      </c>
      <c r="O16" s="148">
        <f>M16+N16</f>
        <v>0</v>
      </c>
      <c r="Q16" s="187"/>
      <c r="R16" s="187"/>
      <c r="S16" s="187"/>
    </row>
    <row r="17" spans="1:19" s="15" customFormat="1">
      <c r="A17" s="117"/>
      <c r="B17" s="5"/>
      <c r="C17" s="179"/>
      <c r="D17" s="179"/>
      <c r="E17" s="199">
        <f>C17+D17</f>
        <v>0</v>
      </c>
      <c r="F17" s="179"/>
      <c r="G17" s="179"/>
      <c r="H17" s="179"/>
      <c r="I17" s="179"/>
      <c r="J17" s="179"/>
      <c r="K17" s="200"/>
      <c r="L17" s="200"/>
      <c r="M17" s="146">
        <f>C17+F17-H17-I17</f>
        <v>0</v>
      </c>
      <c r="N17" s="146">
        <f>D17+G17+H17-J17+K17-L17</f>
        <v>0</v>
      </c>
      <c r="O17" s="148">
        <f>M17+N17</f>
        <v>0</v>
      </c>
      <c r="Q17" s="187"/>
      <c r="R17" s="187"/>
      <c r="S17" s="187"/>
    </row>
    <row r="18" spans="1:19" s="15" customFormat="1">
      <c r="A18" s="117"/>
      <c r="B18" s="5"/>
      <c r="C18" s="179"/>
      <c r="D18" s="179"/>
      <c r="E18" s="199">
        <f t="shared" ref="E18" si="2">C18+D18</f>
        <v>0</v>
      </c>
      <c r="F18" s="179"/>
      <c r="G18" s="179"/>
      <c r="H18" s="179"/>
      <c r="I18" s="179"/>
      <c r="J18" s="179"/>
      <c r="K18" s="200"/>
      <c r="L18" s="200"/>
      <c r="M18" s="146">
        <f>C18+F18-H18-I18</f>
        <v>0</v>
      </c>
      <c r="N18" s="146">
        <f>D18+G18+H18-J18+K18-L18</f>
        <v>0</v>
      </c>
      <c r="O18" s="148">
        <f>M18+N18</f>
        <v>0</v>
      </c>
      <c r="Q18" s="187"/>
      <c r="R18" s="187"/>
      <c r="S18" s="187"/>
    </row>
    <row r="19" spans="1:19" s="15" customFormat="1">
      <c r="A19" s="117"/>
      <c r="B19" s="5"/>
      <c r="C19" s="134"/>
      <c r="D19" s="134"/>
      <c r="E19" s="146">
        <f t="shared" ref="E19:E20" si="3">C19+D19</f>
        <v>0</v>
      </c>
      <c r="F19" s="134"/>
      <c r="G19" s="134"/>
      <c r="H19" s="134"/>
      <c r="I19" s="134"/>
      <c r="J19" s="134"/>
      <c r="K19" s="149"/>
      <c r="L19" s="149"/>
      <c r="M19" s="146">
        <f>C19+F19-H19-I19</f>
        <v>0</v>
      </c>
      <c r="N19" s="146">
        <f t="shared" ref="N19" si="4">D19+G19+H19-J19+K19-L19</f>
        <v>0</v>
      </c>
      <c r="O19" s="148">
        <f t="shared" si="1"/>
        <v>0</v>
      </c>
      <c r="Q19" s="187"/>
      <c r="R19" s="187"/>
      <c r="S19" s="187"/>
    </row>
    <row r="20" spans="1:19" s="15" customFormat="1">
      <c r="A20" s="117"/>
      <c r="B20" s="5"/>
      <c r="C20" s="134"/>
      <c r="D20" s="134"/>
      <c r="E20" s="146">
        <f t="shared" si="3"/>
        <v>0</v>
      </c>
      <c r="F20" s="134"/>
      <c r="G20" s="134"/>
      <c r="H20" s="134"/>
      <c r="I20" s="134"/>
      <c r="J20" s="134"/>
      <c r="K20" s="149"/>
      <c r="L20" s="149"/>
      <c r="M20" s="146">
        <f t="shared" ref="M20" si="5">C20+F20-H20-I20</f>
        <v>0</v>
      </c>
      <c r="N20" s="146">
        <f t="shared" ref="N20" si="6">D20+G20+H20-J20+K20-L20</f>
        <v>0</v>
      </c>
      <c r="O20" s="148">
        <f t="shared" ref="O20" si="7">M20+N20</f>
        <v>0</v>
      </c>
      <c r="Q20" s="187"/>
      <c r="R20" s="187"/>
      <c r="S20" s="187"/>
    </row>
    <row r="21" spans="1:19" s="15" customFormat="1">
      <c r="A21" s="42"/>
      <c r="B21" s="7" t="s">
        <v>82</v>
      </c>
      <c r="C21" s="150"/>
      <c r="D21" s="150"/>
      <c r="E21" s="150"/>
      <c r="F21" s="150"/>
      <c r="G21" s="150"/>
      <c r="H21" s="150"/>
      <c r="I21" s="150"/>
      <c r="J21" s="150"/>
      <c r="K21" s="150"/>
      <c r="L21" s="150"/>
      <c r="M21" s="150"/>
      <c r="N21" s="150"/>
      <c r="O21" s="151"/>
      <c r="Q21" s="187"/>
      <c r="R21" s="187"/>
      <c r="S21" s="187"/>
    </row>
    <row r="22" spans="1:19" s="15" customFormat="1" ht="11.25" customHeight="1" thickBot="1">
      <c r="A22" s="44">
        <v>2</v>
      </c>
      <c r="B22" s="96" t="s">
        <v>79</v>
      </c>
      <c r="C22" s="152">
        <v>50912.600000000006</v>
      </c>
      <c r="D22" s="152">
        <v>37729.400000000009</v>
      </c>
      <c r="E22" s="152">
        <f>C22+D22</f>
        <v>88642.000000000015</v>
      </c>
      <c r="F22" s="152">
        <v>36367</v>
      </c>
      <c r="G22" s="152">
        <v>0</v>
      </c>
      <c r="H22" s="152">
        <v>35557.600000000006</v>
      </c>
      <c r="I22" s="152">
        <v>0</v>
      </c>
      <c r="J22" s="152">
        <v>0</v>
      </c>
      <c r="K22" s="152">
        <v>1740</v>
      </c>
      <c r="L22" s="152">
        <v>22677</v>
      </c>
      <c r="M22" s="152">
        <f>C22+F22-H22-I22</f>
        <v>51722</v>
      </c>
      <c r="N22" s="152">
        <f>D22+G22+H22-J22+K22-L22</f>
        <v>52350.000000000015</v>
      </c>
      <c r="O22" s="153">
        <f>M22+N22</f>
        <v>104072.00000000001</v>
      </c>
      <c r="Q22" s="187"/>
      <c r="R22" s="187"/>
      <c r="S22" s="187"/>
    </row>
    <row r="23" spans="1:19" s="19" customFormat="1">
      <c r="A23" s="7"/>
      <c r="B23" s="7"/>
      <c r="Q23" s="189"/>
      <c r="R23" s="189"/>
      <c r="S23" s="189"/>
    </row>
    <row r="31" spans="1:19">
      <c r="G31" s="177"/>
    </row>
    <row r="38" spans="3:15">
      <c r="C38" s="177"/>
      <c r="D38" s="177"/>
      <c r="E38" s="177"/>
      <c r="F38" s="177"/>
      <c r="G38" s="177"/>
      <c r="H38" s="177"/>
      <c r="I38" s="177"/>
      <c r="J38" s="177"/>
      <c r="K38" s="177"/>
      <c r="L38" s="177"/>
      <c r="M38" s="177"/>
      <c r="N38" s="177"/>
      <c r="O38" s="177"/>
    </row>
    <row r="39" spans="3:15">
      <c r="C39" s="177"/>
      <c r="D39" s="177"/>
      <c r="E39" s="177"/>
      <c r="F39" s="177"/>
      <c r="G39" s="177"/>
      <c r="H39" s="177"/>
      <c r="I39" s="177"/>
      <c r="J39" s="177"/>
      <c r="K39" s="177"/>
      <c r="L39" s="177"/>
      <c r="M39" s="177"/>
      <c r="N39" s="177"/>
      <c r="O39" s="177"/>
    </row>
    <row r="40" spans="3:15">
      <c r="C40" s="177"/>
      <c r="D40" s="177"/>
      <c r="E40" s="177"/>
      <c r="F40" s="177"/>
      <c r="G40" s="177"/>
      <c r="H40" s="177"/>
      <c r="I40" s="177"/>
      <c r="J40" s="177"/>
      <c r="K40" s="177"/>
      <c r="L40" s="177"/>
      <c r="M40" s="177"/>
      <c r="N40" s="177"/>
      <c r="O40" s="177"/>
    </row>
    <row r="41" spans="3:15">
      <c r="C41" s="177"/>
      <c r="D41" s="177"/>
      <c r="E41" s="177"/>
      <c r="F41" s="177"/>
      <c r="G41" s="177"/>
      <c r="H41" s="177"/>
      <c r="I41" s="177"/>
      <c r="J41" s="177"/>
      <c r="K41" s="177"/>
      <c r="L41" s="177"/>
      <c r="M41" s="177"/>
      <c r="N41" s="177"/>
      <c r="O41" s="177"/>
    </row>
    <row r="42" spans="3:15">
      <c r="C42" s="177"/>
      <c r="D42" s="177"/>
      <c r="E42" s="177"/>
      <c r="F42" s="177"/>
      <c r="G42" s="177"/>
      <c r="H42" s="177"/>
      <c r="I42" s="177"/>
      <c r="J42" s="177"/>
      <c r="K42" s="177"/>
      <c r="L42" s="177"/>
      <c r="M42" s="177"/>
      <c r="N42" s="177"/>
      <c r="O42" s="177"/>
    </row>
    <row r="43" spans="3:15">
      <c r="C43" s="177"/>
      <c r="D43" s="177"/>
      <c r="E43" s="177"/>
      <c r="F43" s="177"/>
      <c r="G43" s="177"/>
      <c r="H43" s="177"/>
      <c r="I43" s="177"/>
      <c r="J43" s="177"/>
      <c r="K43" s="177"/>
      <c r="L43" s="177"/>
      <c r="M43" s="177"/>
      <c r="N43" s="177"/>
      <c r="O43" s="177"/>
    </row>
    <row r="44" spans="3:15">
      <c r="C44" s="177"/>
      <c r="D44" s="177"/>
      <c r="E44" s="177"/>
      <c r="F44" s="177"/>
      <c r="G44" s="177"/>
      <c r="H44" s="177"/>
      <c r="I44" s="177"/>
      <c r="J44" s="177"/>
      <c r="K44" s="177"/>
      <c r="L44" s="177"/>
      <c r="M44" s="177"/>
      <c r="N44" s="177"/>
      <c r="O44" s="177"/>
    </row>
    <row r="45" spans="3:15">
      <c r="C45" s="177"/>
      <c r="D45" s="177"/>
      <c r="E45" s="177"/>
      <c r="F45" s="177"/>
      <c r="G45" s="177"/>
      <c r="H45" s="177"/>
      <c r="I45" s="177"/>
      <c r="J45" s="177"/>
      <c r="K45" s="177"/>
      <c r="L45" s="177"/>
      <c r="M45" s="177"/>
      <c r="N45" s="177"/>
      <c r="O45" s="177"/>
    </row>
    <row r="46" spans="3:15">
      <c r="C46" s="177"/>
      <c r="D46" s="177"/>
      <c r="E46" s="177"/>
      <c r="F46" s="177"/>
      <c r="G46" s="177"/>
      <c r="H46" s="177"/>
      <c r="I46" s="177"/>
      <c r="J46" s="177"/>
      <c r="K46" s="177"/>
      <c r="L46" s="177"/>
      <c r="M46" s="177"/>
      <c r="N46" s="177"/>
      <c r="O46" s="177"/>
    </row>
    <row r="47" spans="3:15">
      <c r="C47" s="177"/>
      <c r="D47" s="177"/>
      <c r="E47" s="177"/>
      <c r="F47" s="177"/>
      <c r="G47" s="177"/>
      <c r="H47" s="177"/>
      <c r="I47" s="177"/>
      <c r="J47" s="177"/>
      <c r="K47" s="177"/>
      <c r="L47" s="177"/>
      <c r="M47" s="177"/>
      <c r="N47" s="177"/>
      <c r="O47" s="177"/>
    </row>
    <row r="48" spans="3:15">
      <c r="C48" s="177"/>
      <c r="D48" s="177"/>
      <c r="E48" s="177"/>
      <c r="F48" s="177"/>
      <c r="G48" s="177"/>
      <c r="H48" s="177"/>
      <c r="I48" s="177"/>
      <c r="J48" s="177"/>
      <c r="K48" s="177"/>
      <c r="L48" s="177"/>
      <c r="M48" s="177"/>
      <c r="N48" s="177"/>
      <c r="O48" s="177"/>
    </row>
    <row r="49" spans="3:15">
      <c r="C49" s="177"/>
      <c r="D49" s="177"/>
      <c r="E49" s="177"/>
      <c r="F49" s="177"/>
      <c r="G49" s="177"/>
      <c r="H49" s="177"/>
      <c r="I49" s="177"/>
      <c r="J49" s="177"/>
      <c r="K49" s="177"/>
      <c r="L49" s="177"/>
      <c r="M49" s="177"/>
      <c r="N49" s="177"/>
      <c r="O49" s="177"/>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 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2023-06-16T15:35:43Z</dcterms:modified>
</cp:coreProperties>
</file>