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190" tabRatio="789" activeTab="8"/>
  </bookViews>
  <sheets>
    <sheet name="Info" sheetId="70" r:id="rId1"/>
    <sheet name="20. LI3" sheetId="67" r:id="rId2"/>
    <sheet name="21. LI4" sheetId="68" r:id="rId3"/>
    <sheet name="22. OR1" sheetId="39" r:id="rId4"/>
    <sheet name="23. OR2" sheetId="40" r:id="rId5"/>
    <sheet name="24. REM 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F52" i="67" l="1"/>
  <c r="G52" i="67"/>
  <c r="H52" i="67"/>
  <c r="I52" i="67"/>
  <c r="J52" i="67"/>
  <c r="K52" i="67"/>
  <c r="L52" i="67"/>
  <c r="B52" i="67"/>
  <c r="C52" i="67"/>
  <c r="D52" i="67"/>
  <c r="D16" i="48" l="1"/>
  <c r="D8" i="48"/>
  <c r="G39" i="67" l="1"/>
  <c r="H39" i="67"/>
  <c r="I39" i="67"/>
  <c r="J39" i="67"/>
  <c r="K39" i="67"/>
  <c r="L39" i="67"/>
  <c r="M39" i="67"/>
  <c r="N39" i="67"/>
  <c r="F39" i="67"/>
  <c r="O30" i="67"/>
  <c r="O31" i="67"/>
  <c r="O32" i="67"/>
  <c r="O33" i="67"/>
  <c r="O34" i="67"/>
  <c r="O35" i="67"/>
  <c r="O36" i="67"/>
  <c r="O37" i="67"/>
  <c r="O38" i="67"/>
  <c r="O29" i="67"/>
  <c r="O39" i="67" l="1"/>
  <c r="E18" i="72"/>
  <c r="E17" i="72"/>
  <c r="E16" i="72"/>
  <c r="E15" i="72"/>
  <c r="E14" i="72"/>
  <c r="E13" i="72"/>
  <c r="E12" i="72"/>
  <c r="E11" i="72"/>
  <c r="E10" i="72"/>
  <c r="G17" i="50" l="1"/>
  <c r="F17" i="50"/>
  <c r="F22" i="50" s="1"/>
  <c r="E17" i="50"/>
  <c r="E22" i="50" s="1"/>
  <c r="D17" i="50"/>
  <c r="C17" i="50"/>
  <c r="G12" i="50"/>
  <c r="F12" i="50"/>
  <c r="E12" i="50"/>
  <c r="D12" i="50"/>
  <c r="C12" i="50"/>
  <c r="C22" i="50" s="1"/>
  <c r="G7" i="50"/>
  <c r="F7" i="50"/>
  <c r="E7" i="50"/>
  <c r="D7" i="50"/>
  <c r="C7" i="50"/>
  <c r="E16" i="49"/>
  <c r="D16" i="49"/>
  <c r="C16" i="49"/>
  <c r="E10" i="49"/>
  <c r="D10" i="49"/>
  <c r="C10" i="49"/>
  <c r="F16" i="48"/>
  <c r="F23" i="48" s="1"/>
  <c r="E16" i="48"/>
  <c r="D23" i="48"/>
  <c r="F8" i="48"/>
  <c r="E8" i="48"/>
  <c r="F10" i="40"/>
  <c r="G10" i="40" s="1"/>
  <c r="E10" i="40"/>
  <c r="D10" i="40"/>
  <c r="C10" i="40"/>
  <c r="D22" i="50" l="1"/>
  <c r="E23" i="48"/>
  <c r="G22" i="50"/>
  <c r="S9" i="67"/>
  <c r="S8" i="67"/>
  <c r="D25" i="67"/>
  <c r="E52" i="67" l="1"/>
  <c r="B2" i="72" l="1"/>
  <c r="B1" i="72"/>
  <c r="N18" i="72"/>
  <c r="M18" i="72"/>
  <c r="N16" i="72"/>
  <c r="M16" i="72"/>
  <c r="N13" i="72"/>
  <c r="M13" i="72"/>
  <c r="N20" i="72"/>
  <c r="M20" i="72"/>
  <c r="N17" i="72"/>
  <c r="M17" i="72"/>
  <c r="E20" i="72"/>
  <c r="N19" i="72"/>
  <c r="M19" i="72"/>
  <c r="E19" i="72"/>
  <c r="N15" i="72"/>
  <c r="M15" i="72"/>
  <c r="N14" i="72"/>
  <c r="M14" i="72"/>
  <c r="N12" i="72"/>
  <c r="M12" i="72"/>
  <c r="N11" i="72"/>
  <c r="M11" i="72"/>
  <c r="N10" i="72"/>
  <c r="M10" i="72"/>
  <c r="L9" i="72"/>
  <c r="K9" i="72"/>
  <c r="J9" i="72"/>
  <c r="I9" i="72"/>
  <c r="H9" i="72"/>
  <c r="G9" i="72"/>
  <c r="F9" i="72"/>
  <c r="D9" i="72"/>
  <c r="C9" i="72"/>
  <c r="N9" i="72" l="1"/>
  <c r="O10" i="72"/>
  <c r="O14" i="72"/>
  <c r="O17" i="72"/>
  <c r="O12" i="72"/>
  <c r="O13" i="72"/>
  <c r="O19" i="72"/>
  <c r="O15" i="72"/>
  <c r="O20" i="72"/>
  <c r="O16" i="72"/>
  <c r="O18" i="72"/>
  <c r="O11" i="72"/>
  <c r="M9" i="72"/>
  <c r="E9" i="72"/>
  <c r="O9" i="72" l="1"/>
  <c r="B2" i="50" l="1"/>
  <c r="B1" i="50"/>
  <c r="B2" i="49"/>
  <c r="B1" i="49"/>
  <c r="B2" i="48"/>
  <c r="B1" i="48"/>
  <c r="B2" i="40"/>
  <c r="B1" i="40"/>
  <c r="B2" i="39"/>
  <c r="B1" i="39"/>
  <c r="B2" i="68"/>
  <c r="B1" i="68"/>
  <c r="S24" i="67"/>
  <c r="S22" i="67"/>
  <c r="S21" i="67"/>
  <c r="S20" i="67"/>
  <c r="S19" i="67"/>
  <c r="S18" i="67"/>
  <c r="S17" i="67"/>
  <c r="S16" i="67"/>
  <c r="S15" i="67"/>
  <c r="S14" i="67"/>
  <c r="S13" i="67"/>
  <c r="S12" i="67"/>
  <c r="S11" i="67"/>
  <c r="S10" i="67"/>
  <c r="M51" i="67"/>
  <c r="M50" i="67"/>
  <c r="D39" i="67"/>
  <c r="C39" i="67"/>
  <c r="B39" i="67"/>
  <c r="S25" i="67" l="1"/>
  <c r="B25" i="67"/>
  <c r="M44" i="67" l="1"/>
  <c r="M45" i="67"/>
  <c r="M46" i="67"/>
  <c r="M47" i="67"/>
  <c r="M48" i="67"/>
  <c r="M49" i="67"/>
  <c r="M43" i="67" l="1"/>
  <c r="M52" i="67" s="1"/>
  <c r="R25" i="67"/>
  <c r="Q25" i="67"/>
  <c r="P25" i="67"/>
  <c r="O25" i="67"/>
  <c r="N25" i="67"/>
  <c r="M25" i="67"/>
  <c r="L25" i="67"/>
  <c r="K25" i="67"/>
  <c r="J25" i="67"/>
  <c r="I25" i="67"/>
  <c r="H25" i="67"/>
  <c r="G25" i="67"/>
  <c r="F25" i="67"/>
  <c r="C25" i="67"/>
</calcChain>
</file>

<file path=xl/sharedStrings.xml><?xml version="1.0" encoding="utf-8"?>
<sst xmlns="http://schemas.openxmlformats.org/spreadsheetml/2006/main" count="307" uniqueCount="221">
  <si>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</si>
  <si>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</si>
  <si>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</si>
  <si>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</si>
  <si>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</si>
  <si>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</si>
  <si>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</si>
  <si>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</si>
  <si>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</si>
  <si>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</si>
  <si>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</si>
  <si>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</si>
  <si>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</si>
  <si>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</si>
  <si>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</si>
  <si>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</si>
  <si>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</si>
  <si>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</si>
  <si>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</si>
  <si>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</si>
  <si>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</si>
  <si>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</si>
  <si>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</si>
  <si>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</si>
  <si>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</si>
  <si>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</si>
  <si>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</si>
  <si>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</si>
  <si>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</si>
  <si>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</si>
  <si>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</si>
  <si>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</si>
  <si>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</si>
  <si>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</si>
  <si>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</si>
  <si>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</si>
  <si>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</si>
  <si>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</si>
  <si>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</si>
  <si>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</si>
  <si>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</si>
  <si>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</si>
  <si>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</si>
  <si>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</si>
  <si>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</si>
  <si>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</si>
  <si>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</si>
  <si>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</si>
  <si>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</si>
  <si>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</si>
  <si>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</si>
  <si>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</si>
  <si>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</si>
  <si>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</si>
  <si>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</si>
  <si>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</si>
  <si>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</si>
  <si>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</si>
  <si>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</si>
  <si>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</si>
  <si>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</si>
  <si>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</si>
  <si>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</si>
  <si>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</si>
  <si>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</si>
  <si>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</si>
  <si>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</si>
  <si>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</si>
  <si>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</si>
  <si>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</si>
  <si>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</si>
  <si>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</si>
  <si>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</si>
  <si>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</si>
  <si>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</si>
  <si>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</si>
  <si>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</si>
  <si>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</si>
  <si>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</si>
  <si>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</si>
  <si>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მათ შორის გადავადებულის</t>
  </si>
  <si>
    <t>მათ შორის: განაღდებულის</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</si>
  <si>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</si>
  <si>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</si>
  <si>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</si>
  <si>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</si>
  <si>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</si>
  <si>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</si>
  <si>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</si>
  <si>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</si>
  <si>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</si>
  <si>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</si>
  <si>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</si>
  <si>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</si>
  <si>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</si>
  <si>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</si>
  <si>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</si>
  <si>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</si>
  <si>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</si>
  <si>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</si>
  <si>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</si>
  <si>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</si>
  <si>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</si>
  <si>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</si>
  <si>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</si>
  <si>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</si>
  <si>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</si>
  <si>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</si>
  <si>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</si>
  <si>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</si>
  <si>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</si>
  <si>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</si>
  <si>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</si>
  <si>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</si>
  <si>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</si>
  <si>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</si>
  <si>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</si>
  <si>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</si>
  <si>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</si>
  <si>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</si>
  <si>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</si>
  <si>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</si>
  <si>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</si>
  <si>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</si>
  <si>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</si>
  <si>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</si>
  <si>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</si>
  <si>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</si>
  <si>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</si>
  <si>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</si>
  <si>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</si>
  <si>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</si>
  <si>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</si>
  <si>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</si>
  <si>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</si>
  <si>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</si>
  <si>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სახსრები სხვა ბანკებში</t>
  </si>
  <si>
    <t>სავალდებულო სალაროს ნაშთები საქართველოს ეროვნულ ბანკში</t>
  </si>
  <si>
    <t>კლიენტებზე გაცემული სესხები და ავანსები</t>
  </si>
  <si>
    <t>გასაყიდად ფლობილი საინვესტიციო ფასიანი ქაღალდები</t>
  </si>
  <si>
    <t>ამორტიზებული ღირებულებით აღრიცხული ობლიგაციები</t>
  </si>
  <si>
    <t>ინვესტიციები ფინანსურ ლიზინგში</t>
  </si>
  <si>
    <t>საინვესტიციო ქონება</t>
  </si>
  <si>
    <t>წინასწარ გადახდილი მოგების გადასახადი</t>
  </si>
  <si>
    <t>გადავადებული მოგების გადასახადის აქტივი</t>
  </si>
  <si>
    <t>სხვა ფინანსური აქტივები</t>
  </si>
  <si>
    <t>ძირითადი საშუალებები</t>
  </si>
  <si>
    <t>არამატერიალური აქტივები</t>
  </si>
  <si>
    <t>გუდვილი</t>
  </si>
  <si>
    <t>ინვესტიციები დაკავშირებულ საწარმოებში</t>
  </si>
  <si>
    <t>ვალდებულებები საკრედიტო ინსტიტუტების მიმართ</t>
  </si>
  <si>
    <t>კლიენტების ანგარიშები</t>
  </si>
  <si>
    <t>სხვა ფინანსური ვალდებულებები</t>
  </si>
  <si>
    <t>მოგებაზე მიმდინარე გადასახადის ვალდებულება</t>
  </si>
  <si>
    <t>გამოშვებული სავალო ფასიანი ქაღალდები</t>
  </si>
  <si>
    <t>გადავადებული მოგების გადასახადის ვალდებულება</t>
  </si>
  <si>
    <t>ვალდებულებებისა და დანახარჯების გადახდის რეზერვები</t>
  </si>
  <si>
    <t>სუბორდინირებული ვალი</t>
  </si>
  <si>
    <t>სააქციო კაპიტალი</t>
  </si>
  <si>
    <t>აქციის პრემია</t>
  </si>
  <si>
    <t>წილობრივი ინსტრუმენტის რეზერვი</t>
  </si>
  <si>
    <t>შენობების გადაფასების რეზერვი</t>
  </si>
  <si>
    <t>გასაყიდად ფლობილი ფასიანია ქაღალდების გადაფასების რეზერვი</t>
  </si>
  <si>
    <t>სავალუტო გადაფასების კუმულატიური რეზერვი</t>
  </si>
  <si>
    <t>ბანკის კაპიტალის მფლობელებისთვის მიკუთვნებული სუფთა აქტივები</t>
  </si>
  <si>
    <t>არასაკონტროლო წილი</t>
  </si>
  <si>
    <t>X</t>
  </si>
  <si>
    <t>სს გაერთიანებული ფინანსური კორპორაცია</t>
  </si>
  <si>
    <t>შპს თიბისი კაპიტალი</t>
  </si>
  <si>
    <t>სს თიბისი ლიზინგი</t>
  </si>
  <si>
    <t>შპს თიბისი კრედიტი</t>
  </si>
  <si>
    <t>შპს თიბისი ფეი</t>
  </si>
  <si>
    <t>შპს თიბისი ინვესტი</t>
  </si>
  <si>
    <t>მთლიანი შემოსავალი</t>
  </si>
  <si>
    <t>სს თიბის ბანკი</t>
  </si>
  <si>
    <t xml:space="preserve">გადავადებული </t>
  </si>
  <si>
    <t>1.1</t>
  </si>
  <si>
    <t>1.2</t>
  </si>
  <si>
    <t>1.3</t>
  </si>
  <si>
    <t>1.4</t>
  </si>
  <si>
    <t>1.5</t>
  </si>
  <si>
    <t>1.6</t>
  </si>
  <si>
    <t>#</t>
  </si>
  <si>
    <t>x</t>
  </si>
  <si>
    <t>"ფული გზაშის" რეკლასიფიკაცია 'სხვა ფინანსური აქტივებიდან' და "ფულსა და ფულის ექვივალენტებში".</t>
  </si>
  <si>
    <t>"დეპო-სვოპის" განაშთვა.</t>
  </si>
  <si>
    <t>განსხვავება ადგილობრივი ბუღალტრული აღრიცხვის წესებისა და ფასს-ს აღრიცხვას შორის, კლიენტებზე გაცემული სესხებისა და ავანსების ნაწილში გამოწვეულია რამდენიმე ფაქტორით: ფასს-ში ხდება სესხთან დაკავშირებული რიგი საკომისიოების დროში გადანაწილება, გარებალანსური პროცენტის აღიარება, ფაქტორინგული ოპერაციების თანხის რეკლასიფიკაცია "სხვა ფინანსური აქტივებიდან" სესხების ნაწილში. ასევე, შესყიდვის მომენტში შეძენილი პორტფელის რეალური ღირებულების კორექტირების ამორტიზირება. რაც შეეხება რეზერვს, ფასს-ს ანგარიშგებაში, რეზერვი აღიარებულია ფასს 9-ს მიხედვით მომზადებული მეთოლოგიის მიხედვით.</t>
  </si>
  <si>
    <t xml:space="preserve">რეკლასიფიკაცია "გასაყიდად ფლობილ საინვესტიციო ფასიანი ქაღალდებსა" და ამორტიზებული ღირებულებით აღრიცხულ ობლიგაციებს შორის. ასევე, ფასს-ს მიხედვით "გასაყიდად ფლობილი ფასიანი ქაღალდები" აღიარებულია რეალური ღირებულებით განსხვავებით,ადგილობრივი ბუღალტრული აღრიცხვის წესების მეთოდოლოგიისგან. </t>
  </si>
  <si>
    <t>რეკლასიფიკაცია გასაყიდად ფლობილ საინვესტიციო ფასიან ქაღალდებსა და ამორტიზებული ღირებულებით აღრიცხულ ობლიგაციებს შორის.</t>
  </si>
  <si>
    <t>გაქირავებული, გირაოში დარჩენილი ქონების გადატანა საინვეტიცო ქონებაში, საინვეტიცო ქონების გაუფასურების ამოტრიალება,საინვესტიციო ქონების ცვეთის გასწორება.</t>
  </si>
  <si>
    <t>წინასწარგადახდილი გადასახადებისა და ამავე შინაარსის ვალდებულებების განაშთვა.</t>
  </si>
  <si>
    <t xml:space="preserve">საკრედიტო ბარათების მომსახურებებისგან წარმოშობილი დებიტორების რეკლასიფიკაცია. ასევე, 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</si>
  <si>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გაქირავებული, გირაოში დარჩენილი ქონების გადატანა საინვესტიციო ქონებაში, სხვა აქტივების რეზერვის აღიარება IFRS 9-ს მიხედვით.</t>
  </si>
  <si>
    <t>უძრავი ქონების ცვეთის დარიცხვა ფასს-ს მიხედვით. წინასწარგადახდილი თანხის აღიარება, უძრავ ქონებისა და ამ აქტივების რეალური ღირებულებით აღრიცხვა.</t>
  </si>
  <si>
    <t>ადგილობრივი ბუღალტრული აღრიცხვის წესების მიხედვით ჩამოწერილი არამატერიალური აქტივების ამოტრიალება ; არამატერიალური აქტივების ამორტიზირება.</t>
  </si>
  <si>
    <t>ადგილობრივი ბუღალტრული აღრიცხვის წესების მიზნებისთვის ნაღიარები ინვესტიციის გაუფასურების რეზერვის ამოტრიალება.</t>
  </si>
  <si>
    <t xml:space="preserve">საკრედიტო ბარათების მომსახურებებისგან წარმოშობილი დებიტორების რეკლასიფიკაცია. </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</si>
  <si>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</si>
  <si>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 xml:space="preserve">მიდგომები, რომლებიც გამოიყენება გადავადებული მოგების გადასახადის გასაანგარიშებლად ფასს-სა და ადგილობრივი ბუღალტრული აღრიცხვის წესების მიხედვით განსხვავდება, შესაბამისად შედეგი განსხვავებულია. </t>
  </si>
  <si>
    <t>ფასს-ს ანგარიშგებაში, რეზერვი აღიარებულია "ფასს 9-ის" მიხედვით მომზადებული მეთოლოგიის მიხედვით, რომელიც არ არის თანხვედრაში ადგილობრივი ბუღალტრული აღრიცხვის წესების მიხედვით მომზადებულ რეზერვებთან.</t>
  </si>
  <si>
    <t>სუბორდინირებულ ვალთან დაკავშირებული საკომისიოს (რომელიც მიეკუთვნება საპროცენტო ხარჯს) დროში გადანაწილება.</t>
  </si>
  <si>
    <t>გაუნაწილებელი მოგება ფორმირდება გასული წლების წმინდა მოგებისგან. იქიდან გამომდინარე, რომ ფასს-ისა და ადგილობრივი ბუღალტრული აღრიცხვის წესების მიხედვით მომზადებული მოგება-ზარალი განსხვავდება ერთმანეთისგან, გაუნაწილებელ მოგებაზე ამ განსხვავების ეფექტი აკუმულირდება.</t>
  </si>
  <si>
    <t>ადგილობრივი ბუღალტრული აღრიცხვის წესების მიხედვით  წილობრივი ინსტრუმენტის რეზერვის გაანგარიშება ხდება ფასს-სგან განსხვავებული მეთოდოლოგიით.</t>
  </si>
  <si>
    <t>გასაყიდად ფლობილი ფასიანია ქაღალდები ფასს-ის მიხედვით აღირიცხება რეალური ღირებულებით, რომლის ეფექტიც აკუმულირდება გადაფასების რეზერვზე.</t>
  </si>
  <si>
    <t>თანამშრომელთა რაოდენობა, რომელთა ანაზღაურებამაც წლის განმავლობაში შეადგინა მილიონ ლარზე მეტი</t>
  </si>
  <si>
    <t>*შენიშვნა:</t>
  </si>
  <si>
    <t>შპს ინდექსი</t>
  </si>
  <si>
    <t>"სხვა ნასესხებ სახსრებთან" დაკავშირებული საკომისიოს (რომელიც მიეკუთვნება საპროცენტო ხარჯს) დროში გადანაწილება;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</si>
  <si>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</si>
  <si>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 xml:space="preserve">აქტივების გამოყენების უფლება </t>
  </si>
  <si>
    <t>საიჯარო ვალდებულებები</t>
  </si>
  <si>
    <t>სს კრედიტინფო საქართველო</t>
  </si>
  <si>
    <t>აღწერა</t>
  </si>
  <si>
    <t>2021*</t>
  </si>
  <si>
    <t xml:space="preserve">ინკასაციების საბუღალტრო გატარებებისას დაშვებული ცდომილებები, რომელთა წმინდა დანაკარგი ნულოვანია, არ არის მოცემული წინამდებარე ანგარიშგებაში, მთლიანი დანაკარგით 3 144 693 ლარი. </t>
  </si>
  <si>
    <t>ნინო მასურაშვილი</t>
  </si>
  <si>
    <t>გიორგი თხელიძე</t>
  </si>
  <si>
    <t>ნიკოლოზ ქურდიანი</t>
  </si>
  <si>
    <t>ვახტანგ ბუცხრიკიძე</t>
  </si>
  <si>
    <t>თორნიკე გოგიჩაიშვილი</t>
  </si>
  <si>
    <t>გიორგი მეგრელიშვილი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</si>
</sst>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0"/>
      <name val="Calibri"/>
      <family val="2"/>
      <scheme val="minor"/>
    </font>
    <font>
      <sz val="9"/>
      <name val="Calibri"/>
      <family val="2"/>
      <scheme val="minor"/>
    </font>
    <font>
      <b/>
      <i/>
      <sz val="10"/>
      <color theme="1"/>
      <name val="Calibri"/>
      <family val="2"/>
      <scheme val="minor"/>
    </font>
    <font>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EEECE1"/>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medium">
        <color indexed="64"/>
      </right>
      <top style="thin">
        <color indexed="64"/>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9"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8"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8" applyNumberFormat="0" applyAlignment="0" applyProtection="0">
      <alignment horizontal="left" vertical="center"/>
    </xf>
    <xf numFmtId="0" fontId="41" fillId="0" borderId="18" applyNumberFormat="0" applyAlignment="0" applyProtection="0">
      <alignment horizontal="left" vertical="center"/>
    </xf>
    <xf numFmtId="168" fontId="41" fillId="0" borderId="18"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28" applyNumberFormat="0" applyFill="0" applyAlignment="0" applyProtection="0"/>
    <xf numFmtId="169" fontId="42" fillId="0" borderId="28" applyNumberFormat="0" applyFill="0" applyAlignment="0" applyProtection="0"/>
    <xf numFmtId="0"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169" fontId="43" fillId="0" borderId="29" applyNumberFormat="0" applyFill="0" applyAlignment="0" applyProtection="0"/>
    <xf numFmtId="0"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169"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9"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0" fontId="53" fillId="42" borderId="25"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0" fontId="56" fillId="0" borderId="3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0" fontId="56" fillId="0" borderId="3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2"/>
    <xf numFmtId="169" fontId="13" fillId="0" borderId="32"/>
    <xf numFmtId="168" fontId="13" fillId="0" borderId="3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9"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168" fontId="2" fillId="0" borderId="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9"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9"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12" fillId="0" borderId="36"/>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1"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8"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2"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3" fillId="0" borderId="5" xfId="0" applyFont="1" applyBorder="1" applyAlignment="1">
      <alignment vertical="center"/>
    </xf>
    <xf numFmtId="0" fontId="3" fillId="0" borderId="15" xfId="0" applyFont="1" applyBorder="1"/>
    <xf numFmtId="0" fontId="3" fillId="0" borderId="41" xfId="0" applyFont="1" applyBorder="1"/>
    <xf numFmtId="0" fontId="3" fillId="0" borderId="9" xfId="0" applyFont="1" applyBorder="1"/>
    <xf numFmtId="0" fontId="3" fillId="0" borderId="14" xfId="0" applyFont="1" applyBorder="1"/>
    <xf numFmtId="0" fontId="3" fillId="0" borderId="9" xfId="0" applyFont="1" applyBorder="1" applyAlignment="1">
      <alignment horizontal="center"/>
    </xf>
    <xf numFmtId="167" fontId="3" fillId="0" borderId="7"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2" xfId="0" applyNumberFormat="1" applyFont="1" applyFill="1" applyBorder="1" applyAlignment="1">
      <alignment horizontal="center" vertical="center" textRotation="90" wrapText="1"/>
    </xf>
    <xf numFmtId="0" fontId="3" fillId="0" borderId="15" xfId="0" applyFont="1" applyFill="1" applyBorder="1"/>
    <xf numFmtId="0" fontId="3" fillId="0" borderId="15" xfId="0" applyFont="1" applyBorder="1" applyAlignment="1">
      <alignment horizontal="center"/>
    </xf>
    <xf numFmtId="0" fontId="3" fillId="0" borderId="16" xfId="0" applyFont="1" applyBorder="1" applyAlignment="1"/>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8" xfId="0" applyFont="1" applyBorder="1" applyAlignment="1">
      <alignment horizontal="right" vertical="center"/>
    </xf>
    <xf numFmtId="0" fontId="9" fillId="0" borderId="9" xfId="0" applyFont="1" applyBorder="1" applyAlignment="1">
      <alignment horizontal="left" vertical="center"/>
    </xf>
    <xf numFmtId="0" fontId="10" fillId="0" borderId="11" xfId="0" applyFont="1" applyBorder="1" applyAlignment="1">
      <alignment horizontal="right" vertical="center" wrapText="1"/>
    </xf>
    <xf numFmtId="0" fontId="9" fillId="0" borderId="11" xfId="0" applyFont="1" applyBorder="1" applyAlignment="1">
      <alignment horizontal="right" vertical="center" wrapText="1"/>
    </xf>
    <xf numFmtId="0" fontId="9" fillId="0" borderId="14" xfId="0" applyFont="1" applyBorder="1" applyAlignment="1">
      <alignment horizontal="right" vertical="center" wrapText="1"/>
    </xf>
    <xf numFmtId="0" fontId="10" fillId="0" borderId="11" xfId="0" applyFont="1" applyBorder="1" applyAlignment="1">
      <alignmen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7" xfId="0" applyFont="1" applyFill="1" applyBorder="1"/>
    <xf numFmtId="0" fontId="4" fillId="35" borderId="15" xfId="0" applyFont="1" applyFill="1" applyBorder="1"/>
    <xf numFmtId="0" fontId="3" fillId="0" borderId="11" xfId="0" applyFont="1" applyBorder="1" applyAlignment="1">
      <alignment horizontal="right" wrapText="1"/>
    </xf>
    <xf numFmtId="0" fontId="3" fillId="0" borderId="0" xfId="0" applyFont="1" applyBorder="1" applyAlignment="1">
      <alignment wrapText="1"/>
    </xf>
    <xf numFmtId="0" fontId="3" fillId="2" borderId="12"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193" fontId="4" fillId="35" borderId="15" xfId="0" applyNumberFormat="1" applyFont="1" applyFill="1" applyBorder="1" applyAlignment="1">
      <alignment horizontal="center" vertical="center"/>
    </xf>
    <xf numFmtId="0" fontId="3" fillId="0" borderId="7" xfId="0" applyFont="1" applyBorder="1" applyAlignment="1" applyProtection="1">
      <alignment wrapText="1"/>
      <protection locked="0"/>
    </xf>
    <xf numFmtId="0" fontId="3" fillId="0" borderId="7" xfId="0" applyFont="1" applyBorder="1" applyAlignment="1" applyProtection="1">
      <alignment vertical="center" wrapText="1"/>
      <protection locked="0"/>
    </xf>
    <xf numFmtId="0" fontId="3" fillId="0" borderId="7" xfId="0"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3" fillId="0" borderId="0" xfId="0" applyNumberFormat="1" applyFont="1"/>
    <xf numFmtId="169" fontId="13" fillId="36" borderId="0" xfId="15" applyBorder="1"/>
    <xf numFmtId="169" fontId="13" fillId="36" borderId="40" xfId="15" applyBorder="1"/>
    <xf numFmtId="0" fontId="3" fillId="0" borderId="15" xfId="0" applyFont="1" applyBorder="1" applyAlignment="1">
      <alignment horizontal="right"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64" fontId="3" fillId="0" borderId="15" xfId="20956"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5" xfId="0" applyFont="1" applyBorder="1" applyAlignment="1">
      <alignment horizontal="left"/>
    </xf>
    <xf numFmtId="15" fontId="96" fillId="0" borderId="0" xfId="8" applyNumberFormat="1" applyFont="1" applyFill="1" applyBorder="1" applyAlignment="1" applyProtection="1">
      <alignment horizontal="left"/>
    </xf>
    <xf numFmtId="0" fontId="95" fillId="0" borderId="0" xfId="20955" applyFont="1" applyFill="1" applyBorder="1" applyAlignment="1" applyProtection="1"/>
    <xf numFmtId="0" fontId="4" fillId="0" borderId="0" xfId="0" applyFont="1" applyBorder="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0" xfId="8" applyFont="1" applyFill="1" applyBorder="1" applyProtection="1"/>
    <xf numFmtId="193" fontId="3" fillId="35" borderId="15" xfId="0" applyNumberFormat="1" applyFont="1" applyFill="1" applyBorder="1" applyAlignment="1">
      <alignment horizontal="center"/>
    </xf>
    <xf numFmtId="193" fontId="3" fillId="35" borderId="16" xfId="0" applyNumberFormat="1" applyFont="1" applyFill="1" applyBorder="1" applyAlignment="1">
      <alignment horizontal="center"/>
    </xf>
    <xf numFmtId="0" fontId="91" fillId="0" borderId="0" xfId="0" applyFont="1" applyBorder="1" applyAlignment="1">
      <alignment horizontal="center" vertical="center"/>
    </xf>
    <xf numFmtId="0" fontId="91" fillId="0" borderId="0" xfId="0" applyFont="1" applyBorder="1" applyAlignment="1">
      <alignment horizontal="center" vertical="center" wrapText="1"/>
    </xf>
    <xf numFmtId="0" fontId="91" fillId="0" borderId="2" xfId="0" applyFont="1" applyBorder="1" applyAlignment="1">
      <alignment horizontal="center" vertical="center" wrapText="1"/>
    </xf>
    <xf numFmtId="0" fontId="3" fillId="0" borderId="11"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5"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95" fillId="0" borderId="0" xfId="8" applyFont="1" applyFill="1" applyBorder="1" applyProtection="1"/>
    <xf numFmtId="0" fontId="95" fillId="0" borderId="0" xfId="8" applyFont="1" applyFill="1" applyBorder="1" applyAlignment="1" applyProtection="1"/>
    <xf numFmtId="0" fontId="95" fillId="0" borderId="11" xfId="8" applyFont="1" applyFill="1" applyBorder="1" applyAlignment="1" applyProtection="1"/>
    <xf numFmtId="0" fontId="95" fillId="0" borderId="11" xfId="8" applyFont="1" applyFill="1" applyBorder="1" applyProtection="1"/>
    <xf numFmtId="0" fontId="3" fillId="0" borderId="0" xfId="0" applyFont="1" applyBorder="1" applyAlignment="1">
      <alignment horizontal="center"/>
    </xf>
    <xf numFmtId="164" fontId="4" fillId="35" borderId="15" xfId="20956" applyNumberFormat="1" applyFont="1" applyFill="1" applyBorder="1" applyAlignment="1">
      <alignment horizontal="center" vertical="center"/>
    </xf>
    <xf numFmtId="164" fontId="3" fillId="0" borderId="0" xfId="0" applyNumberFormat="1" applyFont="1"/>
    <xf numFmtId="164" fontId="3" fillId="0" borderId="2" xfId="20956" applyNumberFormat="1" applyFont="1" applyBorder="1" applyAlignment="1" applyProtection="1">
      <alignment horizontal="center" vertical="center"/>
      <protection locked="0"/>
    </xf>
    <xf numFmtId="164" fontId="4" fillId="35" borderId="16"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protection locked="0"/>
    </xf>
    <xf numFmtId="164" fontId="3" fillId="0" borderId="4" xfId="20956" applyNumberFormat="1" applyFont="1" applyBorder="1" applyAlignment="1" applyProtection="1">
      <alignment horizontal="center"/>
      <protection locked="0"/>
    </xf>
    <xf numFmtId="164" fontId="3" fillId="0" borderId="2" xfId="20956" applyNumberFormat="1" applyFont="1" applyFill="1" applyBorder="1" applyAlignment="1" applyProtection="1">
      <alignment horizontal="center" vertical="center"/>
      <protection locked="0"/>
    </xf>
    <xf numFmtId="164" fontId="4" fillId="75" borderId="15" xfId="20956" applyNumberFormat="1" applyFont="1" applyFill="1" applyBorder="1" applyAlignment="1">
      <alignment horizontal="center" vertical="center"/>
    </xf>
    <xf numFmtId="164" fontId="4" fillId="75" borderId="12" xfId="20956" applyNumberFormat="1" applyFont="1" applyFill="1" applyBorder="1" applyAlignment="1">
      <alignment horizontal="center" vertical="center"/>
    </xf>
    <xf numFmtId="0" fontId="8" fillId="0" borderId="2" xfId="0" applyFont="1" applyBorder="1"/>
    <xf numFmtId="164" fontId="8" fillId="0" borderId="2" xfId="20956" applyNumberFormat="1" applyFont="1" applyBorder="1" applyAlignment="1" applyProtection="1">
      <alignment horizontal="center"/>
      <protection locked="0"/>
    </xf>
    <xf numFmtId="164" fontId="97" fillId="75" borderId="12" xfId="20956" applyNumberFormat="1" applyFont="1" applyFill="1" applyBorder="1" applyAlignment="1">
      <alignment horizontal="center" vertical="center"/>
    </xf>
    <xf numFmtId="0" fontId="4" fillId="0" borderId="2" xfId="0" applyFont="1" applyBorder="1"/>
    <xf numFmtId="164" fontId="4" fillId="0" borderId="2" xfId="20956" applyNumberFormat="1" applyFont="1" applyBorder="1" applyAlignment="1" applyProtection="1">
      <alignment horizontal="center"/>
      <protection locked="0"/>
    </xf>
    <xf numFmtId="164" fontId="3" fillId="35" borderId="2" xfId="20956" applyNumberFormat="1" applyFont="1" applyFill="1" applyBorder="1" applyAlignment="1">
      <alignment horizontal="center" vertical="center"/>
    </xf>
    <xf numFmtId="164" fontId="3" fillId="35" borderId="2" xfId="20956" applyNumberFormat="1" applyFont="1" applyFill="1" applyBorder="1" applyAlignment="1">
      <alignment horizontal="center" vertical="center" wrapText="1"/>
    </xf>
    <xf numFmtId="164" fontId="3" fillId="35" borderId="12" xfId="20956" applyNumberFormat="1" applyFont="1" applyFill="1" applyBorder="1" applyAlignment="1">
      <alignment horizontal="center" vertical="center"/>
    </xf>
    <xf numFmtId="164" fontId="3" fillId="2" borderId="2" xfId="20956" applyNumberFormat="1" applyFont="1" applyFill="1" applyBorder="1" applyAlignment="1" applyProtection="1">
      <alignment horizontal="center" vertical="center"/>
      <protection locked="0"/>
    </xf>
    <xf numFmtId="164" fontId="13" fillId="36" borderId="0" xfId="20956" applyNumberFormat="1" applyFont="1" applyFill="1" applyBorder="1"/>
    <xf numFmtId="164" fontId="13" fillId="36" borderId="40" xfId="20956" applyNumberFormat="1" applyFont="1" applyFill="1" applyBorder="1"/>
    <xf numFmtId="164" fontId="3" fillId="35" borderId="15" xfId="20956" applyNumberFormat="1" applyFont="1" applyFill="1" applyBorder="1" applyAlignment="1">
      <alignment horizontal="center" vertical="center"/>
    </xf>
    <xf numFmtId="164" fontId="3" fillId="35" borderId="16" xfId="20956" applyNumberFormat="1" applyFont="1" applyFill="1" applyBorder="1" applyAlignment="1">
      <alignment horizontal="center" vertical="center"/>
    </xf>
    <xf numFmtId="164" fontId="3" fillId="35" borderId="7" xfId="20956" applyNumberFormat="1" applyFont="1" applyFill="1" applyBorder="1" applyAlignment="1">
      <alignment horizontal="center" vertical="center" wrapText="1"/>
    </xf>
    <xf numFmtId="164" fontId="3" fillId="0" borderId="7" xfId="20956" applyNumberFormat="1" applyFont="1" applyBorder="1" applyAlignment="1" applyProtection="1">
      <alignment horizontal="center" vertical="center" wrapText="1"/>
      <protection locked="0"/>
    </xf>
    <xf numFmtId="164" fontId="3" fillId="0" borderId="12" xfId="20956" applyNumberFormat="1" applyFont="1" applyBorder="1" applyAlignment="1" applyProtection="1">
      <alignment horizontal="center" vertical="center" wrapText="1"/>
      <protection locked="0"/>
    </xf>
    <xf numFmtId="164" fontId="3" fillId="35" borderId="12" xfId="20956" applyNumberFormat="1" applyFont="1" applyFill="1" applyBorder="1" applyAlignment="1">
      <alignment horizontal="center" vertical="center" wrapText="1"/>
    </xf>
    <xf numFmtId="164" fontId="3" fillId="35" borderId="15" xfId="20956" applyNumberFormat="1" applyFont="1" applyFill="1" applyBorder="1" applyAlignment="1">
      <alignment horizontal="center" vertical="center" wrapText="1"/>
    </xf>
    <xf numFmtId="164" fontId="3" fillId="35" borderId="16" xfId="20956" applyNumberFormat="1" applyFont="1" applyFill="1" applyBorder="1" applyAlignment="1">
      <alignment horizontal="center" vertical="center" wrapText="1"/>
    </xf>
    <xf numFmtId="164" fontId="3" fillId="0" borderId="12" xfId="20956" applyNumberFormat="1" applyFont="1" applyBorder="1" applyAlignment="1" applyProtection="1">
      <alignment horizontal="center"/>
      <protection locked="0"/>
    </xf>
    <xf numFmtId="164" fontId="3" fillId="0" borderId="1" xfId="20956" applyNumberFormat="1" applyFont="1" applyBorder="1" applyAlignment="1" applyProtection="1">
      <alignment horizontal="center"/>
      <protection locked="0"/>
    </xf>
    <xf numFmtId="164" fontId="3" fillId="0" borderId="44" xfId="20956" applyNumberFormat="1" applyFont="1" applyBorder="1" applyAlignment="1" applyProtection="1">
      <alignment horizontal="center"/>
      <protection locked="0"/>
    </xf>
    <xf numFmtId="164" fontId="3" fillId="0" borderId="15" xfId="20956" applyNumberFormat="1" applyFont="1" applyBorder="1" applyAlignment="1" applyProtection="1">
      <alignment horizontal="center"/>
      <protection locked="0"/>
    </xf>
    <xf numFmtId="164" fontId="3" fillId="0" borderId="16" xfId="20956" applyNumberFormat="1" applyFont="1" applyBorder="1" applyAlignment="1" applyProtection="1">
      <alignment horizontal="center"/>
      <protection locked="0"/>
    </xf>
    <xf numFmtId="0" fontId="6" fillId="0" borderId="0" xfId="20955" applyFont="1" applyFill="1" applyBorder="1" applyAlignment="1" applyProtection="1">
      <alignment horizontal="left" wrapText="1" indent="1"/>
    </xf>
    <xf numFmtId="0" fontId="3" fillId="0" borderId="46" xfId="0" applyFont="1" applyBorder="1" applyAlignment="1">
      <alignment vertical="center" wrapText="1"/>
    </xf>
    <xf numFmtId="164" fontId="3" fillId="75" borderId="15" xfId="20956" applyNumberFormat="1" applyFont="1" applyFill="1" applyBorder="1" applyAlignment="1">
      <alignment horizontal="center" vertical="center" wrapText="1"/>
    </xf>
    <xf numFmtId="0" fontId="4" fillId="75" borderId="47" xfId="0" applyFont="1" applyFill="1" applyBorder="1" applyAlignment="1">
      <alignment horizontal="center"/>
    </xf>
    <xf numFmtId="164" fontId="4" fillId="0" borderId="47" xfId="20956" applyNumberFormat="1" applyFont="1" applyBorder="1" applyAlignment="1" applyProtection="1">
      <alignment horizontal="center"/>
      <protection locked="0"/>
    </xf>
    <xf numFmtId="164" fontId="8" fillId="0" borderId="47" xfId="20956" applyNumberFormat="1" applyFont="1" applyBorder="1" applyAlignment="1" applyProtection="1">
      <alignment horizontal="center"/>
      <protection locked="0"/>
    </xf>
    <xf numFmtId="164" fontId="11" fillId="0" borderId="0" xfId="20956" applyNumberFormat="1" applyFont="1"/>
    <xf numFmtId="0" fontId="3" fillId="0" borderId="47" xfId="0" applyFont="1" applyFill="1" applyBorder="1"/>
    <xf numFmtId="0" fontId="3" fillId="0" borderId="47" xfId="0" applyFont="1" applyBorder="1"/>
    <xf numFmtId="0" fontId="3" fillId="0" borderId="47" xfId="0" applyFont="1" applyBorder="1" applyAlignment="1">
      <alignment horizontal="center" vertical="center"/>
    </xf>
    <xf numFmtId="193" fontId="3" fillId="0" borderId="47" xfId="0" applyNumberFormat="1" applyFont="1" applyBorder="1" applyAlignment="1" applyProtection="1">
      <alignment horizontal="center"/>
      <protection locked="0"/>
    </xf>
    <xf numFmtId="164" fontId="3" fillId="0" borderId="47" xfId="20956" applyNumberFormat="1" applyFont="1" applyBorder="1" applyAlignment="1" applyProtection="1">
      <alignment horizontal="center"/>
      <protection locked="0"/>
    </xf>
    <xf numFmtId="164" fontId="3" fillId="0" borderId="0" xfId="0" applyNumberFormat="1" applyFont="1" applyBorder="1" applyAlignment="1">
      <alignment horizontal="center" vertical="center"/>
    </xf>
    <xf numFmtId="0" fontId="3" fillId="0" borderId="2" xfId="0" applyFont="1" applyFill="1" applyBorder="1"/>
    <xf numFmtId="164" fontId="3" fillId="0" borderId="47" xfId="20956" applyNumberFormat="1" applyFont="1" applyBorder="1" applyAlignment="1" applyProtection="1">
      <alignment horizontal="center" vertical="center"/>
      <protection locked="0"/>
    </xf>
    <xf numFmtId="164" fontId="3" fillId="0" borderId="47" xfId="20956" applyNumberFormat="1" applyFont="1" applyFill="1" applyBorder="1" applyAlignment="1" applyProtection="1">
      <alignment horizontal="center" vertical="center"/>
      <protection locked="0"/>
    </xf>
    <xf numFmtId="0" fontId="3" fillId="0" borderId="47" xfId="0" applyFont="1" applyBorder="1" applyAlignment="1">
      <alignment wrapText="1"/>
    </xf>
    <xf numFmtId="193" fontId="3" fillId="0" borderId="2" xfId="0" applyNumberFormat="1" applyFont="1" applyBorder="1" applyAlignment="1" applyProtection="1">
      <alignment horizontal="left" vertical="center"/>
      <protection locked="0"/>
    </xf>
    <xf numFmtId="193" fontId="3" fillId="0" borderId="47" xfId="0" applyNumberFormat="1" applyFont="1" applyBorder="1" applyAlignment="1" applyProtection="1">
      <alignment horizontal="left" vertical="center"/>
      <protection locked="0"/>
    </xf>
    <xf numFmtId="193" fontId="3" fillId="0" borderId="4" xfId="0" applyNumberFormat="1" applyFont="1" applyBorder="1" applyAlignment="1" applyProtection="1">
      <alignment horizontal="left" vertical="center"/>
      <protection locked="0"/>
    </xf>
    <xf numFmtId="193" fontId="4" fillId="0" borderId="2" xfId="0" applyNumberFormat="1" applyFont="1" applyBorder="1" applyAlignment="1" applyProtection="1">
      <alignment horizontal="left" vertical="center"/>
      <protection locked="0"/>
    </xf>
    <xf numFmtId="193" fontId="8" fillId="0" borderId="2" xfId="0" applyNumberFormat="1" applyFont="1" applyBorder="1" applyAlignment="1" applyProtection="1">
      <alignment horizontal="left" vertical="center"/>
      <protection locked="0"/>
    </xf>
    <xf numFmtId="43" fontId="3" fillId="0" borderId="0" xfId="20956" applyFont="1" applyAlignment="1">
      <alignment horizontal="center" vertical="center"/>
    </xf>
    <xf numFmtId="43" fontId="3" fillId="0" borderId="0" xfId="20956" applyFont="1"/>
    <xf numFmtId="43" fontId="3" fillId="0" borderId="0" xfId="20956" applyFont="1" applyBorder="1" applyAlignment="1">
      <alignment horizontal="center" vertical="center"/>
    </xf>
    <xf numFmtId="43" fontId="3" fillId="0" borderId="0" xfId="20956" applyFont="1" applyBorder="1"/>
    <xf numFmtId="164" fontId="3" fillId="0" borderId="0" xfId="0" applyNumberFormat="1" applyFont="1" applyBorder="1"/>
    <xf numFmtId="3" fontId="3" fillId="0" borderId="0" xfId="0" applyNumberFormat="1" applyFont="1"/>
    <xf numFmtId="164" fontId="3" fillId="0" borderId="47" xfId="20956" applyNumberFormat="1" applyFont="1" applyBorder="1" applyProtection="1">
      <protection locked="0"/>
    </xf>
    <xf numFmtId="38" fontId="3" fillId="0" borderId="47" xfId="20956" applyNumberFormat="1" applyFont="1" applyBorder="1"/>
    <xf numFmtId="0" fontId="3" fillId="0" borderId="47" xfId="0" applyFont="1" applyBorder="1" applyAlignment="1">
      <alignment horizontal="center" vertical="center" wrapText="1"/>
    </xf>
    <xf numFmtId="164" fontId="3" fillId="0" borderId="47" xfId="20956" applyNumberFormat="1" applyFont="1" applyBorder="1" applyAlignment="1" applyProtection="1">
      <alignment horizontal="center" vertical="center" wrapText="1"/>
      <protection locked="0"/>
    </xf>
    <xf numFmtId="164" fontId="3" fillId="35" borderId="47" xfId="20956" applyNumberFormat="1" applyFont="1" applyFill="1" applyBorder="1" applyAlignment="1">
      <alignment horizontal="center" vertical="center" wrapText="1"/>
    </xf>
    <xf numFmtId="164" fontId="3" fillId="35" borderId="47" xfId="20956" applyNumberFormat="1" applyFont="1" applyFill="1" applyBorder="1" applyAlignment="1">
      <alignment horizontal="center"/>
    </xf>
    <xf numFmtId="164" fontId="3" fillId="35" borderId="47" xfId="20956" applyNumberFormat="1" applyFont="1" applyFill="1" applyBorder="1" applyAlignment="1">
      <alignment horizontal="center" vertical="center"/>
    </xf>
    <xf numFmtId="164" fontId="3" fillId="2" borderId="47" xfId="20956" applyNumberFormat="1" applyFont="1" applyFill="1" applyBorder="1" applyAlignment="1" applyProtection="1">
      <alignment horizontal="center" vertical="center"/>
      <protection locked="0"/>
    </xf>
    <xf numFmtId="164" fontId="3" fillId="0" borderId="0" xfId="20956" applyNumberFormat="1" applyFont="1" applyFill="1" applyBorder="1" applyAlignment="1" applyProtection="1">
      <alignment horizontal="center"/>
      <protection locked="0"/>
    </xf>
    <xf numFmtId="0" fontId="3" fillId="0" borderId="0" xfId="0" applyFont="1" applyBorder="1" applyAlignment="1">
      <alignment horizontal="center"/>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0" borderId="45" xfId="0" applyFont="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95" fillId="0" borderId="3" xfId="8" applyFont="1" applyFill="1" applyBorder="1" applyAlignment="1" applyProtection="1">
      <alignment horizontal="center"/>
    </xf>
    <xf numFmtId="0" fontId="95" fillId="0" borderId="38" xfId="8" applyFont="1" applyFill="1" applyBorder="1" applyAlignment="1" applyProtection="1">
      <alignment horizont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wrapText="1"/>
    </xf>
    <xf numFmtId="0" fontId="98" fillId="0" borderId="46" xfId="0" applyFont="1" applyBorder="1" applyAlignment="1">
      <alignment horizontal="left" vertical="center" wrapText="1"/>
    </xf>
    <xf numFmtId="0" fontId="98" fillId="0" borderId="4" xfId="0" applyFont="1" applyBorder="1" applyAlignment="1">
      <alignment horizontal="left" vertical="center" wrapText="1"/>
    </xf>
    <xf numFmtId="0" fontId="4" fillId="0" borderId="46" xfId="0" applyFont="1" applyBorder="1" applyAlignment="1">
      <alignment horizontal="center" vertical="center"/>
    </xf>
    <xf numFmtId="0" fontId="4" fillId="0" borderId="4" xfId="0" applyFont="1" applyBorder="1" applyAlignment="1">
      <alignment horizontal="center" vertical="center"/>
    </xf>
    <xf numFmtId="193" fontId="3" fillId="3" borderId="48"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0" xfId="0" applyNumberFormat="1" applyFont="1" applyFill="1" applyBorder="1" applyAlignment="1">
      <alignment horizontal="center"/>
    </xf>
    <xf numFmtId="193" fontId="3" fillId="3" borderId="37" xfId="0" applyNumberFormat="1" applyFont="1" applyFill="1" applyBorder="1" applyAlignment="1">
      <alignment horizontal="center"/>
    </xf>
    <xf numFmtId="193" fontId="3" fillId="3" borderId="42"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EEECE1"/>
      <color rgb="FFD8E4B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election activeCell="B11" sqref="B11"/>
    </sheetView>
  </sheetViews>
  <sheetFormatPr defaultRowHeight="14.5"/>
  <cols>
    <col min="1" max="1" width="9.7265625" style="84" bestFit="1" customWidth="1"/>
    <col min="2" max="2" width="128.7265625" style="67" bestFit="1" customWidth="1"/>
    <col min="3" max="3" width="39.453125" customWidth="1"/>
  </cols>
  <sheetData>
    <row r="1" spans="1:3" s="1" customFormat="1">
      <c r="A1" s="82" t="s">
        <v>120</v>
      </c>
      <c r="B1" s="68" t="s">
        <v>96</v>
      </c>
      <c r="C1" s="65"/>
    </row>
    <row r="2" spans="1:3" s="69" customFormat="1">
      <c r="A2" s="83">
        <v>20</v>
      </c>
      <c r="B2" s="66" t="s">
        <v>98</v>
      </c>
    </row>
    <row r="3" spans="1:3" s="69" customFormat="1">
      <c r="A3" s="83">
        <v>21</v>
      </c>
      <c r="B3" s="66" t="s">
        <v>78</v>
      </c>
    </row>
    <row r="4" spans="1:3" s="69" customFormat="1">
      <c r="A4" s="83">
        <v>22</v>
      </c>
      <c r="B4" s="71" t="s">
        <v>108</v>
      </c>
    </row>
    <row r="5" spans="1:3" s="69" customFormat="1">
      <c r="A5" s="83">
        <v>23</v>
      </c>
      <c r="B5" s="71" t="s">
        <v>91</v>
      </c>
    </row>
    <row r="6" spans="1:3" s="69" customFormat="1">
      <c r="A6" s="83">
        <v>24</v>
      </c>
      <c r="B6" s="66" t="s">
        <v>106</v>
      </c>
    </row>
    <row r="7" spans="1:3" s="69" customFormat="1">
      <c r="A7" s="83">
        <v>25</v>
      </c>
      <c r="B7" s="70" t="s">
        <v>92</v>
      </c>
    </row>
    <row r="8" spans="1:3" s="69" customFormat="1">
      <c r="A8" s="83">
        <v>26</v>
      </c>
      <c r="B8" s="70" t="s">
        <v>94</v>
      </c>
    </row>
    <row r="9" spans="1:3" s="69" customFormat="1">
      <c r="A9" s="83">
        <v>27</v>
      </c>
      <c r="B9" s="70" t="s">
        <v>93</v>
      </c>
    </row>
    <row r="10" spans="1:3" s="1" customFormat="1">
      <c r="A10" s="85"/>
      <c r="B10" s="67"/>
      <c r="C10" s="65"/>
    </row>
    <row r="11" spans="1:3" s="1" customFormat="1" ht="40.5">
      <c r="A11" s="85"/>
      <c r="B11" s="165" t="s">
        <v>208</v>
      </c>
      <c r="C11" s="6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topLeftCell="E34" zoomScale="70" zoomScaleNormal="70" workbookViewId="0">
      <selection activeCell="F43" sqref="F43:L50"/>
    </sheetView>
  </sheetViews>
  <sheetFormatPr defaultRowHeight="14.5"/>
  <cols>
    <col min="1" max="1" width="72" style="3" customWidth="1"/>
    <col min="2" max="2" width="29.7265625" style="3" customWidth="1"/>
    <col min="3" max="3" width="38.54296875" style="3" customWidth="1"/>
    <col min="4" max="4" width="29.54296875" style="3" customWidth="1"/>
    <col min="5" max="5" width="91.7265625" style="3" customWidth="1"/>
    <col min="6" max="10" width="14.81640625" style="3" customWidth="1"/>
    <col min="11" max="11" width="15.81640625" style="3" bestFit="1" customWidth="1"/>
    <col min="12" max="12" width="14.81640625" style="3" customWidth="1"/>
    <col min="13" max="13" width="15.81640625" style="3" bestFit="1" customWidth="1"/>
    <col min="14" max="14" width="14.81640625" style="3" customWidth="1"/>
    <col min="15" max="15" width="15.81640625" style="3" customWidth="1"/>
    <col min="16" max="18" width="14.81640625" style="3" customWidth="1"/>
    <col min="19" max="19" width="15.81640625" style="3" customWidth="1"/>
  </cols>
  <sheetData>
    <row r="1" spans="1:19">
      <c r="A1" s="6" t="s">
        <v>47</v>
      </c>
      <c r="B1" s="86" t="s">
        <v>174</v>
      </c>
    </row>
    <row r="2" spans="1:19" s="9" customFormat="1" ht="15.75" customHeight="1">
      <c r="A2" s="9" t="s">
        <v>48</v>
      </c>
      <c r="B2" s="105">
        <v>44561</v>
      </c>
    </row>
    <row r="3" spans="1:19">
      <c r="A3" s="86"/>
      <c r="B3" s="31"/>
      <c r="C3" s="31"/>
      <c r="D3" s="10"/>
      <c r="E3" s="16"/>
    </row>
    <row r="4" spans="1:19">
      <c r="A4" s="106" t="s">
        <v>121</v>
      </c>
      <c r="B4" s="32" t="s">
        <v>97</v>
      </c>
      <c r="C4" s="31"/>
      <c r="D4" s="10"/>
      <c r="E4" s="16"/>
    </row>
    <row r="5" spans="1:19" ht="5.15" customHeight="1">
      <c r="A5" s="32"/>
      <c r="B5" s="31"/>
      <c r="C5" s="31"/>
      <c r="D5" s="10"/>
      <c r="E5" s="16"/>
    </row>
    <row r="6" spans="1:19" s="34" customFormat="1" ht="16.899999999999999" customHeight="1">
      <c r="A6" s="203" t="s">
        <v>69</v>
      </c>
      <c r="B6" s="204" t="s">
        <v>68</v>
      </c>
      <c r="C6" s="204" t="s">
        <v>102</v>
      </c>
      <c r="D6" s="204" t="s">
        <v>62</v>
      </c>
      <c r="E6" s="204" t="s">
        <v>65</v>
      </c>
      <c r="F6" s="205" t="s">
        <v>64</v>
      </c>
      <c r="G6" s="206"/>
      <c r="H6" s="206"/>
      <c r="I6" s="206"/>
      <c r="J6" s="206"/>
      <c r="K6" s="206"/>
      <c r="L6" s="206"/>
      <c r="M6" s="206"/>
      <c r="N6" s="206"/>
      <c r="O6" s="206"/>
      <c r="P6" s="206"/>
      <c r="Q6" s="206"/>
      <c r="R6" s="206"/>
      <c r="S6" s="207"/>
    </row>
    <row r="7" spans="1:19" s="34" customFormat="1" ht="97.5">
      <c r="A7" s="203"/>
      <c r="B7" s="204"/>
      <c r="C7" s="204"/>
      <c r="D7" s="204"/>
      <c r="E7" s="204"/>
      <c r="F7" s="46" t="s">
        <v>17</v>
      </c>
      <c r="G7" s="47" t="s">
        <v>18</v>
      </c>
      <c r="H7" s="47" t="s">
        <v>19</v>
      </c>
      <c r="I7" s="47" t="s">
        <v>20</v>
      </c>
      <c r="J7" s="47" t="s">
        <v>21</v>
      </c>
      <c r="K7" s="47" t="s">
        <v>22</v>
      </c>
      <c r="L7" s="47" t="s">
        <v>23</v>
      </c>
      <c r="M7" s="47" t="s">
        <v>24</v>
      </c>
      <c r="N7" s="47" t="s">
        <v>25</v>
      </c>
      <c r="O7" s="47" t="s">
        <v>26</v>
      </c>
      <c r="P7" s="47" t="s">
        <v>27</v>
      </c>
      <c r="Q7" s="47" t="s">
        <v>28</v>
      </c>
      <c r="R7" s="47" t="s">
        <v>29</v>
      </c>
      <c r="S7" s="52" t="s">
        <v>30</v>
      </c>
    </row>
    <row r="8" spans="1:19" ht="15" customHeight="1">
      <c r="A8" s="88" t="s">
        <v>135</v>
      </c>
      <c r="B8" s="134">
        <v>1596404046.2825999</v>
      </c>
      <c r="C8" s="134">
        <v>1565399629.8300002</v>
      </c>
      <c r="D8" s="134">
        <v>1552778499.5814044</v>
      </c>
      <c r="E8" s="182" t="s">
        <v>184</v>
      </c>
      <c r="F8" s="134">
        <v>797206743.39044321</v>
      </c>
      <c r="G8" s="134">
        <v>133731686.02593601</v>
      </c>
      <c r="H8" s="134">
        <v>620506225.38211918</v>
      </c>
      <c r="I8" s="134">
        <v>0</v>
      </c>
      <c r="J8" s="134">
        <v>0</v>
      </c>
      <c r="K8" s="134">
        <v>1069089.53</v>
      </c>
      <c r="L8" s="134">
        <v>0</v>
      </c>
      <c r="M8" s="134">
        <v>1069089.53</v>
      </c>
      <c r="N8" s="134">
        <v>264755.25290599995</v>
      </c>
      <c r="O8" s="134">
        <v>0</v>
      </c>
      <c r="P8" s="134">
        <v>0</v>
      </c>
      <c r="Q8" s="134">
        <v>0</v>
      </c>
      <c r="R8" s="134">
        <v>0</v>
      </c>
      <c r="S8" s="140">
        <f>SUM(F8:J8,M8:R8)</f>
        <v>1552778499.5814044</v>
      </c>
    </row>
    <row r="9" spans="1:19" ht="15" customHeight="1">
      <c r="A9" s="89" t="s">
        <v>136</v>
      </c>
      <c r="B9" s="134">
        <v>41292385.881199837</v>
      </c>
      <c r="C9" s="134">
        <v>16722450.59</v>
      </c>
      <c r="D9" s="134">
        <v>16732300.574464001</v>
      </c>
      <c r="E9" s="182" t="s">
        <v>185</v>
      </c>
      <c r="F9" s="134">
        <v>0</v>
      </c>
      <c r="G9" s="134">
        <v>0</v>
      </c>
      <c r="H9" s="134">
        <v>16732300.574464001</v>
      </c>
      <c r="I9" s="134">
        <v>0</v>
      </c>
      <c r="J9" s="134">
        <v>0</v>
      </c>
      <c r="K9" s="134">
        <v>0</v>
      </c>
      <c r="L9" s="134">
        <v>0</v>
      </c>
      <c r="M9" s="134">
        <v>0</v>
      </c>
      <c r="N9" s="134">
        <v>0</v>
      </c>
      <c r="O9" s="134">
        <v>0</v>
      </c>
      <c r="P9" s="134">
        <v>0</v>
      </c>
      <c r="Q9" s="134">
        <v>0</v>
      </c>
      <c r="R9" s="134">
        <v>0</v>
      </c>
      <c r="S9" s="140">
        <f>SUM(F9:J9,M9:R9)</f>
        <v>16732300.574464001</v>
      </c>
    </row>
    <row r="10" spans="1:19" ht="15" customHeight="1">
      <c r="A10" s="88" t="s">
        <v>137</v>
      </c>
      <c r="B10" s="134">
        <v>2086112704.6656001</v>
      </c>
      <c r="C10" s="134">
        <v>2086112704.6600001</v>
      </c>
      <c r="D10" s="138">
        <v>2086112704.6656001</v>
      </c>
      <c r="E10" s="182"/>
      <c r="F10" s="134">
        <v>0</v>
      </c>
      <c r="G10" s="134">
        <v>2086112704.6656001</v>
      </c>
      <c r="H10" s="134">
        <v>0</v>
      </c>
      <c r="I10" s="134">
        <v>0</v>
      </c>
      <c r="J10" s="134">
        <v>0</v>
      </c>
      <c r="K10" s="134">
        <v>0</v>
      </c>
      <c r="L10" s="134">
        <v>0</v>
      </c>
      <c r="M10" s="134">
        <v>0</v>
      </c>
      <c r="N10" s="134">
        <v>0</v>
      </c>
      <c r="O10" s="134">
        <v>0</v>
      </c>
      <c r="P10" s="134">
        <v>0</v>
      </c>
      <c r="Q10" s="134">
        <v>0</v>
      </c>
      <c r="R10" s="134">
        <v>0</v>
      </c>
      <c r="S10" s="140">
        <f t="shared" ref="S10:S24" si="0">SUM(F10:J10,M10:R10)</f>
        <v>2086112704.6656001</v>
      </c>
    </row>
    <row r="11" spans="1:19" ht="15" customHeight="1">
      <c r="A11" s="88" t="s">
        <v>138</v>
      </c>
      <c r="B11" s="134">
        <v>16547184976.3494</v>
      </c>
      <c r="C11" s="134">
        <v>16549459517.839998</v>
      </c>
      <c r="D11" s="138">
        <v>16351858679.01</v>
      </c>
      <c r="E11" s="182" t="s">
        <v>186</v>
      </c>
      <c r="F11" s="134">
        <v>0</v>
      </c>
      <c r="G11" s="134">
        <v>0</v>
      </c>
      <c r="H11" s="134">
        <v>0</v>
      </c>
      <c r="I11" s="134">
        <v>0</v>
      </c>
      <c r="J11" s="134">
        <v>0</v>
      </c>
      <c r="K11" s="134">
        <v>16738066097.139999</v>
      </c>
      <c r="L11" s="134">
        <v>-698814988.47000003</v>
      </c>
      <c r="M11" s="134">
        <v>16039251108.67</v>
      </c>
      <c r="N11" s="134">
        <v>223988173.63</v>
      </c>
      <c r="O11" s="134">
        <v>0</v>
      </c>
      <c r="P11" s="134">
        <v>2447400</v>
      </c>
      <c r="Q11" s="134">
        <v>0</v>
      </c>
      <c r="R11" s="134">
        <v>86171996.710000008</v>
      </c>
      <c r="S11" s="140">
        <f t="shared" si="0"/>
        <v>16351858679.009998</v>
      </c>
    </row>
    <row r="12" spans="1:19" ht="15" customHeight="1">
      <c r="A12" s="90" t="s">
        <v>139</v>
      </c>
      <c r="B12" s="134">
        <v>1938196242.7060001</v>
      </c>
      <c r="C12" s="134">
        <v>1958197753.0300002</v>
      </c>
      <c r="D12" s="138">
        <v>1870722522.999696</v>
      </c>
      <c r="E12" s="182" t="s">
        <v>187</v>
      </c>
      <c r="F12" s="134">
        <v>0</v>
      </c>
      <c r="G12" s="134">
        <v>0</v>
      </c>
      <c r="H12" s="134">
        <v>0</v>
      </c>
      <c r="I12" s="134">
        <v>0</v>
      </c>
      <c r="J12" s="134">
        <v>1834845829.81952</v>
      </c>
      <c r="K12" s="134">
        <v>0</v>
      </c>
      <c r="L12" s="134">
        <v>0</v>
      </c>
      <c r="M12" s="134">
        <v>0</v>
      </c>
      <c r="N12" s="134">
        <v>34857271.780175999</v>
      </c>
      <c r="O12" s="134">
        <v>0</v>
      </c>
      <c r="P12" s="134">
        <v>1019421.3999999999</v>
      </c>
      <c r="Q12" s="134">
        <v>0</v>
      </c>
      <c r="R12" s="134">
        <v>0</v>
      </c>
      <c r="S12" s="140">
        <f t="shared" si="0"/>
        <v>1870722522.999696</v>
      </c>
    </row>
    <row r="13" spans="1:19" ht="15" customHeight="1">
      <c r="A13" s="90" t="s">
        <v>140</v>
      </c>
      <c r="B13" s="134">
        <v>0</v>
      </c>
      <c r="C13" s="134">
        <v>0</v>
      </c>
      <c r="D13" s="138">
        <v>97097627.753983989</v>
      </c>
      <c r="E13" s="182" t="s">
        <v>188</v>
      </c>
      <c r="F13" s="134">
        <v>0</v>
      </c>
      <c r="G13" s="134">
        <v>0</v>
      </c>
      <c r="H13" s="134">
        <v>0</v>
      </c>
      <c r="I13" s="134">
        <v>0</v>
      </c>
      <c r="J13" s="134">
        <v>94196517.505023986</v>
      </c>
      <c r="K13" s="134">
        <v>0</v>
      </c>
      <c r="L13" s="134">
        <v>0</v>
      </c>
      <c r="M13" s="134">
        <v>0</v>
      </c>
      <c r="N13" s="134">
        <v>2901110.24896</v>
      </c>
      <c r="O13" s="134">
        <v>0</v>
      </c>
      <c r="P13" s="134">
        <v>0</v>
      </c>
      <c r="Q13" s="134">
        <v>0</v>
      </c>
      <c r="R13" s="134">
        <v>0</v>
      </c>
      <c r="S13" s="140">
        <f t="shared" si="0"/>
        <v>97097627.753983989</v>
      </c>
    </row>
    <row r="14" spans="1:19" ht="15" customHeight="1">
      <c r="A14" s="90" t="s">
        <v>141</v>
      </c>
      <c r="B14" s="134">
        <v>252339999.1737</v>
      </c>
      <c r="C14" s="134">
        <v>0</v>
      </c>
      <c r="D14" s="138">
        <v>0</v>
      </c>
      <c r="E14" s="182"/>
      <c r="F14" s="134">
        <v>0</v>
      </c>
      <c r="G14" s="134">
        <v>0</v>
      </c>
      <c r="H14" s="134">
        <v>0</v>
      </c>
      <c r="I14" s="134">
        <v>0</v>
      </c>
      <c r="J14" s="134">
        <v>0</v>
      </c>
      <c r="K14" s="134">
        <v>0</v>
      </c>
      <c r="L14" s="134">
        <v>0</v>
      </c>
      <c r="M14" s="134">
        <v>0</v>
      </c>
      <c r="N14" s="134">
        <v>0</v>
      </c>
      <c r="O14" s="134">
        <v>0</v>
      </c>
      <c r="P14" s="134">
        <v>0</v>
      </c>
      <c r="Q14" s="134">
        <v>0</v>
      </c>
      <c r="R14" s="134">
        <v>0</v>
      </c>
      <c r="S14" s="140">
        <f t="shared" si="0"/>
        <v>0</v>
      </c>
    </row>
    <row r="15" spans="1:19" ht="15" customHeight="1">
      <c r="A15" s="90" t="s">
        <v>142</v>
      </c>
      <c r="B15" s="134">
        <v>22018335.821199998</v>
      </c>
      <c r="C15" s="134">
        <v>21147499.52</v>
      </c>
      <c r="D15" s="138">
        <v>144298372.93999997</v>
      </c>
      <c r="E15" s="182" t="s">
        <v>189</v>
      </c>
      <c r="F15" s="134">
        <v>0</v>
      </c>
      <c r="G15" s="134">
        <v>0</v>
      </c>
      <c r="H15" s="134">
        <v>0</v>
      </c>
      <c r="I15" s="134">
        <v>0</v>
      </c>
      <c r="J15" s="134">
        <v>0</v>
      </c>
      <c r="K15" s="134">
        <v>0</v>
      </c>
      <c r="L15" s="134">
        <v>0</v>
      </c>
      <c r="M15" s="134">
        <v>0</v>
      </c>
      <c r="N15" s="134">
        <v>0</v>
      </c>
      <c r="O15" s="134">
        <v>129872876.01999998</v>
      </c>
      <c r="P15" s="134">
        <v>0</v>
      </c>
      <c r="Q15" s="134">
        <v>14425496.92</v>
      </c>
      <c r="R15" s="134">
        <v>0</v>
      </c>
      <c r="S15" s="140">
        <f t="shared" si="0"/>
        <v>144298372.93999997</v>
      </c>
    </row>
    <row r="16" spans="1:19" ht="15" customHeight="1">
      <c r="A16" s="88" t="s">
        <v>143</v>
      </c>
      <c r="B16" s="134">
        <v>84193.163700000005</v>
      </c>
      <c r="C16" s="134">
        <v>0</v>
      </c>
      <c r="D16" s="138">
        <v>0</v>
      </c>
      <c r="E16" s="182" t="s">
        <v>190</v>
      </c>
      <c r="F16" s="134">
        <v>0</v>
      </c>
      <c r="G16" s="134">
        <v>0</v>
      </c>
      <c r="H16" s="134">
        <v>0</v>
      </c>
      <c r="I16" s="134">
        <v>0</v>
      </c>
      <c r="J16" s="134">
        <v>0</v>
      </c>
      <c r="K16" s="134">
        <v>0</v>
      </c>
      <c r="L16" s="134">
        <v>0</v>
      </c>
      <c r="M16" s="134">
        <v>0</v>
      </c>
      <c r="N16" s="134">
        <v>0</v>
      </c>
      <c r="O16" s="134">
        <v>0</v>
      </c>
      <c r="P16" s="134">
        <v>0</v>
      </c>
      <c r="Q16" s="134">
        <v>0</v>
      </c>
      <c r="R16" s="134">
        <v>0</v>
      </c>
      <c r="S16" s="140">
        <f t="shared" si="0"/>
        <v>0</v>
      </c>
    </row>
    <row r="17" spans="1:19" ht="15" customHeight="1">
      <c r="A17" s="88" t="s">
        <v>144</v>
      </c>
      <c r="B17" s="134">
        <v>2055940.409</v>
      </c>
      <c r="C17" s="134">
        <v>0</v>
      </c>
      <c r="D17" s="138">
        <v>1381647.47</v>
      </c>
      <c r="E17" s="182"/>
      <c r="F17" s="134">
        <v>0</v>
      </c>
      <c r="G17" s="134">
        <v>0</v>
      </c>
      <c r="H17" s="134">
        <v>0</v>
      </c>
      <c r="I17" s="134">
        <v>0</v>
      </c>
      <c r="J17" s="134">
        <v>0</v>
      </c>
      <c r="K17" s="134">
        <v>0</v>
      </c>
      <c r="L17" s="134">
        <v>0</v>
      </c>
      <c r="M17" s="134">
        <v>0</v>
      </c>
      <c r="N17" s="134">
        <v>0</v>
      </c>
      <c r="O17" s="134">
        <v>0</v>
      </c>
      <c r="P17" s="134">
        <v>0</v>
      </c>
      <c r="Q17" s="134">
        <v>0</v>
      </c>
      <c r="R17" s="134">
        <v>1381647.47</v>
      </c>
      <c r="S17" s="140">
        <f t="shared" si="0"/>
        <v>1381647.47</v>
      </c>
    </row>
    <row r="18" spans="1:19" ht="15" customHeight="1">
      <c r="A18" s="88" t="s">
        <v>145</v>
      </c>
      <c r="B18" s="134">
        <v>442268531.06330001</v>
      </c>
      <c r="C18" s="134">
        <v>442302281.76999992</v>
      </c>
      <c r="D18" s="138">
        <v>429738627.38700825</v>
      </c>
      <c r="E18" s="182" t="s">
        <v>191</v>
      </c>
      <c r="F18" s="134">
        <v>0</v>
      </c>
      <c r="G18" s="134">
        <v>0</v>
      </c>
      <c r="H18" s="134">
        <v>0</v>
      </c>
      <c r="I18" s="134">
        <v>0</v>
      </c>
      <c r="J18" s="134">
        <v>0</v>
      </c>
      <c r="K18" s="134">
        <v>0</v>
      </c>
      <c r="L18" s="134">
        <v>0</v>
      </c>
      <c r="M18" s="134">
        <v>0</v>
      </c>
      <c r="N18" s="134">
        <v>3488043.0286819991</v>
      </c>
      <c r="O18" s="134">
        <v>0</v>
      </c>
      <c r="P18" s="134">
        <v>10012123.597903999</v>
      </c>
      <c r="Q18" s="134">
        <v>0</v>
      </c>
      <c r="R18" s="134">
        <v>416238460.76042223</v>
      </c>
      <c r="S18" s="140">
        <f t="shared" si="0"/>
        <v>429738627.38700825</v>
      </c>
    </row>
    <row r="19" spans="1:19" ht="15" customHeight="1">
      <c r="A19" s="88" t="s">
        <v>29</v>
      </c>
      <c r="B19" s="134">
        <v>374766186.21039999</v>
      </c>
      <c r="C19" s="134">
        <v>321882844.66000003</v>
      </c>
      <c r="D19" s="138">
        <v>147817959.99957788</v>
      </c>
      <c r="E19" s="182" t="s">
        <v>192</v>
      </c>
      <c r="F19" s="134">
        <v>0</v>
      </c>
      <c r="G19" s="134">
        <v>0</v>
      </c>
      <c r="H19" s="134">
        <v>0</v>
      </c>
      <c r="I19" s="134">
        <v>0</v>
      </c>
      <c r="J19" s="134">
        <v>0</v>
      </c>
      <c r="K19" s="134">
        <v>0</v>
      </c>
      <c r="L19" s="134">
        <v>0</v>
      </c>
      <c r="M19" s="134">
        <v>0</v>
      </c>
      <c r="N19" s="134">
        <v>0</v>
      </c>
      <c r="O19" s="134">
        <v>0</v>
      </c>
      <c r="P19" s="134">
        <v>0</v>
      </c>
      <c r="Q19" s="134">
        <v>0</v>
      </c>
      <c r="R19" s="134">
        <v>147817959.99957788</v>
      </c>
      <c r="S19" s="140">
        <f t="shared" si="0"/>
        <v>147817959.99957788</v>
      </c>
    </row>
    <row r="20" spans="1:19" ht="15" customHeight="1">
      <c r="A20" s="88" t="s">
        <v>146</v>
      </c>
      <c r="B20" s="134">
        <v>378657377.01529998</v>
      </c>
      <c r="C20" s="134">
        <v>352742776.69000006</v>
      </c>
      <c r="D20" s="138">
        <v>355705600.57000017</v>
      </c>
      <c r="E20" s="182" t="s">
        <v>193</v>
      </c>
      <c r="F20" s="134">
        <v>0</v>
      </c>
      <c r="G20" s="134">
        <v>0</v>
      </c>
      <c r="H20" s="134">
        <v>0</v>
      </c>
      <c r="I20" s="134">
        <v>0</v>
      </c>
      <c r="J20" s="134">
        <v>0</v>
      </c>
      <c r="K20" s="134">
        <v>0</v>
      </c>
      <c r="L20" s="134">
        <v>0</v>
      </c>
      <c r="M20" s="134">
        <v>0</v>
      </c>
      <c r="N20" s="134">
        <v>0</v>
      </c>
      <c r="O20" s="134">
        <v>0</v>
      </c>
      <c r="P20" s="134">
        <v>0</v>
      </c>
      <c r="Q20" s="134">
        <v>355705600.57000017</v>
      </c>
      <c r="R20" s="134">
        <v>0</v>
      </c>
      <c r="S20" s="140">
        <f t="shared" si="0"/>
        <v>355705600.57000017</v>
      </c>
    </row>
    <row r="21" spans="1:19" ht="15" customHeight="1">
      <c r="A21" s="88" t="s">
        <v>147</v>
      </c>
      <c r="B21" s="134">
        <v>267406167.27469999</v>
      </c>
      <c r="C21" s="134">
        <v>249356174.84000003</v>
      </c>
      <c r="D21" s="138">
        <v>248390332.58999991</v>
      </c>
      <c r="E21" s="182" t="s">
        <v>194</v>
      </c>
      <c r="F21" s="134">
        <v>0</v>
      </c>
      <c r="G21" s="134">
        <v>0</v>
      </c>
      <c r="H21" s="134">
        <v>0</v>
      </c>
      <c r="I21" s="134">
        <v>0</v>
      </c>
      <c r="J21" s="134">
        <v>0</v>
      </c>
      <c r="K21" s="134">
        <v>0</v>
      </c>
      <c r="L21" s="134">
        <v>0</v>
      </c>
      <c r="M21" s="134">
        <v>0</v>
      </c>
      <c r="N21" s="134">
        <v>0</v>
      </c>
      <c r="O21" s="134">
        <v>0</v>
      </c>
      <c r="P21" s="134">
        <v>0</v>
      </c>
      <c r="Q21" s="134">
        <v>248390332.58999991</v>
      </c>
      <c r="R21" s="134">
        <v>0</v>
      </c>
      <c r="S21" s="140">
        <f t="shared" si="0"/>
        <v>248390332.58999991</v>
      </c>
    </row>
    <row r="22" spans="1:19" ht="15" customHeight="1">
      <c r="A22" s="88" t="s">
        <v>148</v>
      </c>
      <c r="B22" s="134">
        <v>28196588.219599999</v>
      </c>
      <c r="C22" s="134">
        <v>27502089.170000002</v>
      </c>
      <c r="D22" s="138">
        <v>27504170.850000001</v>
      </c>
      <c r="E22" s="182"/>
      <c r="F22" s="134">
        <v>0</v>
      </c>
      <c r="G22" s="134">
        <v>0</v>
      </c>
      <c r="H22" s="134">
        <v>0</v>
      </c>
      <c r="I22" s="134">
        <v>0</v>
      </c>
      <c r="J22" s="134">
        <v>0</v>
      </c>
      <c r="K22" s="134">
        <v>0</v>
      </c>
      <c r="L22" s="134">
        <v>0</v>
      </c>
      <c r="M22" s="134">
        <v>0</v>
      </c>
      <c r="N22" s="134">
        <v>0</v>
      </c>
      <c r="O22" s="134">
        <v>0</v>
      </c>
      <c r="P22" s="134">
        <v>0</v>
      </c>
      <c r="Q22" s="134">
        <v>27504170.850000001</v>
      </c>
      <c r="R22" s="134">
        <v>0</v>
      </c>
      <c r="S22" s="140">
        <f t="shared" si="0"/>
        <v>27504170.850000001</v>
      </c>
    </row>
    <row r="23" spans="1:19" ht="15" customHeight="1">
      <c r="A23" s="88" t="s">
        <v>209</v>
      </c>
      <c r="B23" s="179">
        <v>58001105.0097</v>
      </c>
      <c r="C23" s="179">
        <v>56243643.789999992</v>
      </c>
      <c r="D23" s="180">
        <v>51327303.769999996</v>
      </c>
      <c r="E23" s="183"/>
      <c r="F23" s="179">
        <v>0</v>
      </c>
      <c r="G23" s="179">
        <v>0</v>
      </c>
      <c r="H23" s="179">
        <v>0</v>
      </c>
      <c r="I23" s="179">
        <v>0</v>
      </c>
      <c r="J23" s="179">
        <v>0</v>
      </c>
      <c r="K23" s="179">
        <v>0</v>
      </c>
      <c r="L23" s="179">
        <v>0</v>
      </c>
      <c r="M23" s="179">
        <v>0</v>
      </c>
      <c r="N23" s="179">
        <v>0</v>
      </c>
      <c r="O23" s="179">
        <v>0</v>
      </c>
      <c r="P23" s="179">
        <v>0</v>
      </c>
      <c r="Q23" s="179">
        <v>51327303.769999996</v>
      </c>
      <c r="R23" s="179">
        <v>0</v>
      </c>
      <c r="S23" s="140"/>
    </row>
    <row r="24" spans="1:19" ht="15" customHeight="1">
      <c r="A24" s="88" t="s">
        <v>149</v>
      </c>
      <c r="B24" s="134">
        <v>4589259.8195000002</v>
      </c>
      <c r="C24" s="134">
        <v>32451274.800000001</v>
      </c>
      <c r="D24" s="138">
        <v>23734764.009999998</v>
      </c>
      <c r="E24" s="182" t="s">
        <v>195</v>
      </c>
      <c r="F24" s="134">
        <v>0</v>
      </c>
      <c r="G24" s="134">
        <v>0</v>
      </c>
      <c r="H24" s="134">
        <v>0</v>
      </c>
      <c r="I24" s="134">
        <v>0</v>
      </c>
      <c r="J24" s="134">
        <v>0</v>
      </c>
      <c r="K24" s="134">
        <v>0</v>
      </c>
      <c r="L24" s="134">
        <v>0</v>
      </c>
      <c r="M24" s="134">
        <v>0</v>
      </c>
      <c r="N24" s="134">
        <v>0</v>
      </c>
      <c r="O24" s="134">
        <v>0</v>
      </c>
      <c r="P24" s="134">
        <v>23734764.009999998</v>
      </c>
      <c r="Q24" s="134">
        <v>0</v>
      </c>
      <c r="R24" s="134">
        <v>0</v>
      </c>
      <c r="S24" s="140">
        <f t="shared" si="0"/>
        <v>23734764.009999998</v>
      </c>
    </row>
    <row r="25" spans="1:19" ht="15" thickBot="1">
      <c r="A25" s="72" t="s">
        <v>30</v>
      </c>
      <c r="B25" s="132">
        <f t="shared" ref="B25:R25" si="1">SUM(B8:B24)</f>
        <v>24039574039.064903</v>
      </c>
      <c r="C25" s="132">
        <f t="shared" si="1"/>
        <v>23679520641.189995</v>
      </c>
      <c r="D25" s="132">
        <f>SUM(D8:D24)</f>
        <v>23405201114.171726</v>
      </c>
      <c r="E25" s="87"/>
      <c r="F25" s="132">
        <f t="shared" si="1"/>
        <v>797206743.39044321</v>
      </c>
      <c r="G25" s="132">
        <f t="shared" si="1"/>
        <v>2219844390.6915359</v>
      </c>
      <c r="H25" s="132">
        <f t="shared" si="1"/>
        <v>637238525.95658314</v>
      </c>
      <c r="I25" s="132">
        <f t="shared" si="1"/>
        <v>0</v>
      </c>
      <c r="J25" s="132">
        <f t="shared" si="1"/>
        <v>1929042347.324544</v>
      </c>
      <c r="K25" s="132">
        <f t="shared" si="1"/>
        <v>16739135186.67</v>
      </c>
      <c r="L25" s="132">
        <f t="shared" si="1"/>
        <v>-698814988.47000003</v>
      </c>
      <c r="M25" s="132">
        <f t="shared" si="1"/>
        <v>16040320198.200001</v>
      </c>
      <c r="N25" s="132">
        <f t="shared" si="1"/>
        <v>265499353.94072399</v>
      </c>
      <c r="O25" s="139">
        <f t="shared" si="1"/>
        <v>129872876.01999998</v>
      </c>
      <c r="P25" s="132">
        <f t="shared" si="1"/>
        <v>37213709.007903993</v>
      </c>
      <c r="Q25" s="132">
        <f t="shared" si="1"/>
        <v>697352904.70000017</v>
      </c>
      <c r="R25" s="132">
        <f t="shared" si="1"/>
        <v>651610064.94000006</v>
      </c>
      <c r="S25" s="135">
        <f>SUM(S8:S24)</f>
        <v>23353873810.401726</v>
      </c>
    </row>
    <row r="26" spans="1:19" s="69" customFormat="1">
      <c r="A26" s="101"/>
      <c r="B26" s="102"/>
      <c r="C26" s="103"/>
      <c r="D26" s="101"/>
      <c r="E26" s="101"/>
      <c r="F26" s="202"/>
      <c r="G26" s="202"/>
      <c r="H26" s="202"/>
      <c r="I26" s="202"/>
      <c r="J26" s="202"/>
      <c r="K26" s="202"/>
      <c r="L26" s="202"/>
      <c r="M26" s="202"/>
      <c r="N26" s="202"/>
      <c r="O26" s="202"/>
      <c r="P26" s="1"/>
      <c r="Q26" s="1"/>
      <c r="R26" s="1"/>
      <c r="S26" s="1"/>
    </row>
    <row r="27" spans="1:19" s="34" customFormat="1" ht="14.5" customHeight="1">
      <c r="A27" s="211" t="s">
        <v>67</v>
      </c>
      <c r="B27" s="204" t="s">
        <v>66</v>
      </c>
      <c r="C27" s="204" t="s">
        <v>103</v>
      </c>
      <c r="D27" s="204" t="s">
        <v>62</v>
      </c>
      <c r="E27" s="204" t="s">
        <v>65</v>
      </c>
      <c r="F27" s="208" t="s">
        <v>64</v>
      </c>
      <c r="G27" s="208"/>
      <c r="H27" s="208"/>
      <c r="I27" s="208"/>
      <c r="J27" s="208"/>
      <c r="K27" s="208"/>
      <c r="L27" s="208"/>
      <c r="M27" s="208"/>
      <c r="N27" s="208"/>
      <c r="O27" s="209"/>
      <c r="P27" s="3"/>
      <c r="Q27" s="3"/>
      <c r="R27" s="3"/>
      <c r="S27" s="3"/>
    </row>
    <row r="28" spans="1:19" s="34" customFormat="1" ht="100.15" customHeight="1">
      <c r="A28" s="212"/>
      <c r="B28" s="204"/>
      <c r="C28" s="204"/>
      <c r="D28" s="204"/>
      <c r="E28" s="204"/>
      <c r="F28" s="46" t="s">
        <v>31</v>
      </c>
      <c r="G28" s="47" t="s">
        <v>32</v>
      </c>
      <c r="H28" s="47" t="s">
        <v>33</v>
      </c>
      <c r="I28" s="47" t="s">
        <v>34</v>
      </c>
      <c r="J28" s="47" t="s">
        <v>35</v>
      </c>
      <c r="K28" s="47" t="s">
        <v>36</v>
      </c>
      <c r="L28" s="47" t="s">
        <v>37</v>
      </c>
      <c r="M28" s="47" t="s">
        <v>4</v>
      </c>
      <c r="N28" s="47" t="s">
        <v>38</v>
      </c>
      <c r="O28" s="52" t="s">
        <v>39</v>
      </c>
      <c r="P28" s="3"/>
      <c r="Q28" s="3"/>
      <c r="R28" s="3"/>
      <c r="S28" s="3"/>
    </row>
    <row r="29" spans="1:19" ht="15" customHeight="1">
      <c r="A29" s="50" t="s">
        <v>150</v>
      </c>
      <c r="B29" s="136">
        <v>2984075889.8063998</v>
      </c>
      <c r="C29" s="136">
        <v>2757243031.6599998</v>
      </c>
      <c r="D29" s="136">
        <v>2764337287.6840811</v>
      </c>
      <c r="E29" s="182" t="s">
        <v>207</v>
      </c>
      <c r="F29" s="136">
        <v>321768621.44652897</v>
      </c>
      <c r="G29" s="136">
        <v>0</v>
      </c>
      <c r="H29" s="136">
        <v>0</v>
      </c>
      <c r="I29" s="136">
        <v>0</v>
      </c>
      <c r="J29" s="136">
        <v>0</v>
      </c>
      <c r="K29" s="136">
        <v>2426526559.8912001</v>
      </c>
      <c r="L29" s="136">
        <v>16042106.346352</v>
      </c>
      <c r="M29" s="136">
        <v>0</v>
      </c>
      <c r="N29" s="136">
        <v>0</v>
      </c>
      <c r="O29" s="140">
        <f>SUM(F29:N29)</f>
        <v>2764337287.6840811</v>
      </c>
    </row>
    <row r="30" spans="1:19" ht="15" customHeight="1">
      <c r="A30" s="50" t="s">
        <v>151</v>
      </c>
      <c r="B30" s="136">
        <v>14884144812.5172</v>
      </c>
      <c r="C30" s="136">
        <v>14932402400.559999</v>
      </c>
      <c r="D30" s="136">
        <v>15054484708.030001</v>
      </c>
      <c r="E30" s="182" t="s">
        <v>196</v>
      </c>
      <c r="F30" s="136">
        <v>0</v>
      </c>
      <c r="G30" s="136">
        <v>4990624599.8900003</v>
      </c>
      <c r="H30" s="136">
        <v>5054906447.0500002</v>
      </c>
      <c r="I30" s="136">
        <v>4965352284.9700003</v>
      </c>
      <c r="J30" s="136">
        <v>0</v>
      </c>
      <c r="K30" s="136">
        <v>0</v>
      </c>
      <c r="L30" s="136">
        <v>43601376.120000005</v>
      </c>
      <c r="M30" s="136">
        <v>0</v>
      </c>
      <c r="N30" s="136">
        <v>0</v>
      </c>
      <c r="O30" s="140">
        <f t="shared" ref="O30:O38" si="2">SUM(F30:N30)</f>
        <v>15054484708.030001</v>
      </c>
    </row>
    <row r="31" spans="1:19" ht="15" customHeight="1">
      <c r="A31" s="50" t="s">
        <v>152</v>
      </c>
      <c r="B31" s="136">
        <v>120678619.9145</v>
      </c>
      <c r="C31" s="136">
        <v>77477486.150000006</v>
      </c>
      <c r="D31" s="136">
        <v>172833999.29265547</v>
      </c>
      <c r="E31" s="182" t="s">
        <v>197</v>
      </c>
      <c r="F31" s="136">
        <v>0</v>
      </c>
      <c r="G31" s="136">
        <v>0</v>
      </c>
      <c r="H31" s="136">
        <v>0</v>
      </c>
      <c r="I31" s="136">
        <v>0</v>
      </c>
      <c r="J31" s="136">
        <v>0</v>
      </c>
      <c r="K31" s="136">
        <v>0</v>
      </c>
      <c r="L31" s="136">
        <v>0</v>
      </c>
      <c r="M31" s="136">
        <v>172833999.29265547</v>
      </c>
      <c r="N31" s="136">
        <v>0</v>
      </c>
      <c r="O31" s="140">
        <f t="shared" si="2"/>
        <v>172833999.29265547</v>
      </c>
    </row>
    <row r="32" spans="1:19" ht="15" customHeight="1">
      <c r="A32" s="50" t="s">
        <v>153</v>
      </c>
      <c r="B32" s="136">
        <v>86302018.349399999</v>
      </c>
      <c r="C32" s="136">
        <v>86681270.909999996</v>
      </c>
      <c r="D32" s="136">
        <v>0</v>
      </c>
      <c r="E32" s="182"/>
      <c r="F32" s="136">
        <v>0</v>
      </c>
      <c r="G32" s="136">
        <v>0</v>
      </c>
      <c r="H32" s="136">
        <v>0</v>
      </c>
      <c r="I32" s="136">
        <v>0</v>
      </c>
      <c r="J32" s="136">
        <v>0</v>
      </c>
      <c r="K32" s="136">
        <v>0</v>
      </c>
      <c r="L32" s="136">
        <v>0</v>
      </c>
      <c r="M32" s="136">
        <v>0</v>
      </c>
      <c r="N32" s="136">
        <v>0</v>
      </c>
      <c r="O32" s="140">
        <f t="shared" si="2"/>
        <v>0</v>
      </c>
    </row>
    <row r="33" spans="1:19" ht="15" customHeight="1">
      <c r="A33" s="50" t="s">
        <v>154</v>
      </c>
      <c r="B33" s="136">
        <v>1583699240.6013</v>
      </c>
      <c r="C33" s="136">
        <v>1539518213.3399999</v>
      </c>
      <c r="D33" s="136">
        <v>1559208352.4099998</v>
      </c>
      <c r="E33" s="182"/>
      <c r="F33" s="136">
        <v>0</v>
      </c>
      <c r="G33" s="136">
        <v>0</v>
      </c>
      <c r="H33" s="136">
        <v>0</v>
      </c>
      <c r="I33" s="136">
        <v>0</v>
      </c>
      <c r="J33" s="136">
        <v>924394714.91999996</v>
      </c>
      <c r="K33" s="136">
        <v>0</v>
      </c>
      <c r="L33" s="136">
        <v>15293637.49</v>
      </c>
      <c r="M33" s="136">
        <v>0</v>
      </c>
      <c r="N33" s="136">
        <v>619520000</v>
      </c>
      <c r="O33" s="140">
        <f t="shared" si="2"/>
        <v>1559208352.4099998</v>
      </c>
    </row>
    <row r="34" spans="1:19" ht="15" customHeight="1">
      <c r="A34" s="18" t="s">
        <v>155</v>
      </c>
      <c r="B34" s="136">
        <v>10979192.893200001</v>
      </c>
      <c r="C34" s="136">
        <v>10979192.890000001</v>
      </c>
      <c r="D34" s="136">
        <v>0</v>
      </c>
      <c r="E34" s="182" t="s">
        <v>198</v>
      </c>
      <c r="F34" s="136">
        <v>0</v>
      </c>
      <c r="G34" s="136">
        <v>0</v>
      </c>
      <c r="H34" s="136">
        <v>0</v>
      </c>
      <c r="I34" s="136">
        <v>0</v>
      </c>
      <c r="J34" s="136">
        <v>0</v>
      </c>
      <c r="K34" s="136">
        <v>0</v>
      </c>
      <c r="L34" s="136">
        <v>0</v>
      </c>
      <c r="M34" s="136">
        <v>0</v>
      </c>
      <c r="N34" s="136">
        <v>0</v>
      </c>
      <c r="O34" s="140">
        <f t="shared" si="2"/>
        <v>0</v>
      </c>
    </row>
    <row r="35" spans="1:19" ht="15" customHeight="1">
      <c r="A35" s="18" t="s">
        <v>156</v>
      </c>
      <c r="B35" s="136">
        <v>15845776.456800001</v>
      </c>
      <c r="C35" s="136">
        <v>15844858.07</v>
      </c>
      <c r="D35" s="136">
        <v>43690173.170000002</v>
      </c>
      <c r="E35" s="182" t="s">
        <v>199</v>
      </c>
      <c r="F35" s="136">
        <v>0</v>
      </c>
      <c r="G35" s="136">
        <v>0</v>
      </c>
      <c r="H35" s="136">
        <v>0</v>
      </c>
      <c r="I35" s="136">
        <v>0</v>
      </c>
      <c r="J35" s="136">
        <v>0</v>
      </c>
      <c r="K35" s="136">
        <v>0</v>
      </c>
      <c r="L35" s="136">
        <v>0</v>
      </c>
      <c r="M35" s="136">
        <v>43690173.170000002</v>
      </c>
      <c r="N35" s="136">
        <v>0</v>
      </c>
      <c r="O35" s="140">
        <f t="shared" si="2"/>
        <v>43690173.170000002</v>
      </c>
    </row>
    <row r="36" spans="1:19" ht="15" customHeight="1">
      <c r="A36" s="18" t="s">
        <v>4</v>
      </c>
      <c r="B36" s="136">
        <v>83625026.021801651</v>
      </c>
      <c r="C36" s="136">
        <v>90361754.230000004</v>
      </c>
      <c r="D36" s="136">
        <v>113301328.92128052</v>
      </c>
      <c r="E36" s="182" t="s">
        <v>190</v>
      </c>
      <c r="F36" s="136">
        <v>0</v>
      </c>
      <c r="G36" s="136">
        <v>0</v>
      </c>
      <c r="H36" s="136">
        <v>0</v>
      </c>
      <c r="I36" s="136">
        <v>0</v>
      </c>
      <c r="J36" s="136">
        <v>0</v>
      </c>
      <c r="K36" s="136">
        <v>0</v>
      </c>
      <c r="L36" s="136">
        <v>1099239.81</v>
      </c>
      <c r="M36" s="136">
        <v>112202089.11128052</v>
      </c>
      <c r="N36" s="136">
        <v>0</v>
      </c>
      <c r="O36" s="140">
        <f t="shared" si="2"/>
        <v>113301328.92128052</v>
      </c>
    </row>
    <row r="37" spans="1:19" ht="15" customHeight="1">
      <c r="A37" s="181" t="s">
        <v>210</v>
      </c>
      <c r="B37" s="176">
        <v>56521780.4067</v>
      </c>
      <c r="C37" s="176">
        <v>54328498.909999996</v>
      </c>
      <c r="D37" s="176">
        <v>53543089.976064004</v>
      </c>
      <c r="E37" s="183"/>
      <c r="F37" s="176">
        <v>0</v>
      </c>
      <c r="G37" s="176">
        <v>0</v>
      </c>
      <c r="H37" s="176">
        <v>0</v>
      </c>
      <c r="I37" s="176">
        <v>0</v>
      </c>
      <c r="J37" s="176">
        <v>0</v>
      </c>
      <c r="K37" s="176">
        <v>0</v>
      </c>
      <c r="L37" s="176">
        <v>0</v>
      </c>
      <c r="M37" s="176">
        <v>53543089.976064004</v>
      </c>
      <c r="N37" s="176">
        <v>0</v>
      </c>
      <c r="O37" s="140">
        <f t="shared" si="2"/>
        <v>53543089.976064004</v>
      </c>
    </row>
    <row r="38" spans="1:19" ht="15" customHeight="1">
      <c r="A38" s="18" t="s">
        <v>157</v>
      </c>
      <c r="B38" s="136">
        <v>623647487.01569998</v>
      </c>
      <c r="C38" s="136">
        <v>592333354.69000006</v>
      </c>
      <c r="D38" s="136">
        <v>594459776.28364801</v>
      </c>
      <c r="E38" s="182" t="s">
        <v>200</v>
      </c>
      <c r="F38" s="136">
        <v>0</v>
      </c>
      <c r="G38" s="136">
        <v>0</v>
      </c>
      <c r="H38" s="136">
        <v>0</v>
      </c>
      <c r="I38" s="136">
        <v>0</v>
      </c>
      <c r="J38" s="136">
        <v>0</v>
      </c>
      <c r="K38" s="136">
        <v>0</v>
      </c>
      <c r="L38" s="136">
        <v>5606016.2836480001</v>
      </c>
      <c r="M38" s="136">
        <v>0</v>
      </c>
      <c r="N38" s="136">
        <v>588853760</v>
      </c>
      <c r="O38" s="140">
        <f t="shared" si="2"/>
        <v>594459776.28364801</v>
      </c>
    </row>
    <row r="39" spans="1:19" ht="15" thickBot="1">
      <c r="A39" s="72" t="s">
        <v>39</v>
      </c>
      <c r="B39" s="132">
        <f>SUM(B29:B38)</f>
        <v>20449519843.983002</v>
      </c>
      <c r="C39" s="132">
        <f>SUM(C29:C38)</f>
        <v>20157170061.41</v>
      </c>
      <c r="D39" s="132">
        <f>SUM(D29:D38)</f>
        <v>20355858715.767727</v>
      </c>
      <c r="E39" s="87"/>
      <c r="F39" s="132">
        <f>SUM(F29:F38)</f>
        <v>321768621.44652897</v>
      </c>
      <c r="G39" s="132">
        <f t="shared" ref="G39:N39" si="3">SUM(G29:G38)</f>
        <v>4990624599.8900003</v>
      </c>
      <c r="H39" s="132">
        <f t="shared" si="3"/>
        <v>5054906447.0500002</v>
      </c>
      <c r="I39" s="132">
        <f t="shared" si="3"/>
        <v>4965352284.9700003</v>
      </c>
      <c r="J39" s="132">
        <f t="shared" si="3"/>
        <v>924394714.91999996</v>
      </c>
      <c r="K39" s="132">
        <f t="shared" si="3"/>
        <v>2426526559.8912001</v>
      </c>
      <c r="L39" s="132">
        <f t="shared" si="3"/>
        <v>81642376.049999997</v>
      </c>
      <c r="M39" s="132">
        <f t="shared" si="3"/>
        <v>382269351.55000001</v>
      </c>
      <c r="N39" s="132">
        <f t="shared" si="3"/>
        <v>1208373760</v>
      </c>
      <c r="O39" s="135">
        <f>SUM(O29:O38)</f>
        <v>20355858715.767727</v>
      </c>
    </row>
    <row r="40" spans="1:19" s="69" customFormat="1">
      <c r="A40" s="101"/>
      <c r="B40" s="102"/>
      <c r="C40" s="103"/>
      <c r="D40" s="131"/>
      <c r="E40" s="131"/>
      <c r="F40" s="210"/>
      <c r="G40" s="210"/>
      <c r="H40" s="210"/>
      <c r="I40" s="210"/>
      <c r="J40" s="210"/>
      <c r="K40" s="210"/>
      <c r="L40" s="210"/>
      <c r="M40" s="210"/>
      <c r="N40" s="1"/>
      <c r="O40" s="1"/>
      <c r="P40" s="1"/>
      <c r="Q40" s="1"/>
      <c r="R40" s="1"/>
      <c r="S40" s="1"/>
    </row>
    <row r="41" spans="1:19" s="34" customFormat="1" ht="40.15" customHeight="1">
      <c r="A41" s="211" t="s">
        <v>114</v>
      </c>
      <c r="B41" s="204" t="s">
        <v>66</v>
      </c>
      <c r="C41" s="204" t="s">
        <v>103</v>
      </c>
      <c r="D41" s="204" t="s">
        <v>62</v>
      </c>
      <c r="E41" s="204" t="s">
        <v>65</v>
      </c>
      <c r="F41" s="213" t="s">
        <v>64</v>
      </c>
      <c r="G41" s="214"/>
      <c r="H41" s="214"/>
      <c r="I41" s="214"/>
      <c r="J41" s="214"/>
      <c r="K41" s="214"/>
      <c r="L41" s="214"/>
      <c r="M41" s="215"/>
      <c r="N41" s="201"/>
      <c r="O41"/>
      <c r="P41"/>
      <c r="Q41"/>
      <c r="R41"/>
      <c r="S41"/>
    </row>
    <row r="42" spans="1:19" s="34" customFormat="1" ht="102" customHeight="1">
      <c r="A42" s="212"/>
      <c r="B42" s="204"/>
      <c r="C42" s="204"/>
      <c r="D42" s="204"/>
      <c r="E42" s="204"/>
      <c r="F42" s="47" t="s">
        <v>40</v>
      </c>
      <c r="G42" s="47" t="s">
        <v>41</v>
      </c>
      <c r="H42" s="47" t="s">
        <v>42</v>
      </c>
      <c r="I42" s="47" t="s">
        <v>43</v>
      </c>
      <c r="J42" s="47" t="s">
        <v>44</v>
      </c>
      <c r="K42" s="47" t="s">
        <v>45</v>
      </c>
      <c r="L42" s="47" t="s">
        <v>0</v>
      </c>
      <c r="M42" s="52" t="s">
        <v>46</v>
      </c>
      <c r="N42" s="3"/>
      <c r="O42" s="49"/>
      <c r="P42" s="49"/>
      <c r="Q42" s="49"/>
      <c r="R42" s="3"/>
      <c r="S42" s="3"/>
    </row>
    <row r="43" spans="1:19" ht="15" customHeight="1">
      <c r="A43" s="51" t="s">
        <v>158</v>
      </c>
      <c r="B43" s="137">
        <v>21014386.690000001</v>
      </c>
      <c r="C43" s="137">
        <v>21014386.690000001</v>
      </c>
      <c r="D43" s="137">
        <v>21015907.600000001</v>
      </c>
      <c r="E43" s="184"/>
      <c r="F43" s="136">
        <v>21015907.600000001</v>
      </c>
      <c r="G43" s="136">
        <v>0</v>
      </c>
      <c r="H43" s="136">
        <v>0</v>
      </c>
      <c r="I43" s="136">
        <v>0</v>
      </c>
      <c r="J43" s="136">
        <v>0</v>
      </c>
      <c r="K43" s="136">
        <v>0</v>
      </c>
      <c r="L43" s="136">
        <v>0</v>
      </c>
      <c r="M43" s="140">
        <f t="shared" ref="M43:M51" si="4">SUM(F43:L43)</f>
        <v>21015907.600000001</v>
      </c>
    </row>
    <row r="44" spans="1:19" ht="15" customHeight="1">
      <c r="A44" s="51" t="s">
        <v>159</v>
      </c>
      <c r="B44" s="137">
        <v>521189671.20999998</v>
      </c>
      <c r="C44" s="137">
        <v>521189671.20999998</v>
      </c>
      <c r="D44" s="137">
        <v>521190198.81999999</v>
      </c>
      <c r="E44" s="184"/>
      <c r="F44" s="136">
        <v>0</v>
      </c>
      <c r="G44" s="136">
        <v>0</v>
      </c>
      <c r="H44" s="136">
        <v>0</v>
      </c>
      <c r="I44" s="136">
        <v>521190198.81999999</v>
      </c>
      <c r="J44" s="136">
        <v>0</v>
      </c>
      <c r="K44" s="136">
        <v>0</v>
      </c>
      <c r="L44" s="136">
        <v>0</v>
      </c>
      <c r="M44" s="140">
        <f t="shared" si="4"/>
        <v>521190198.81999999</v>
      </c>
    </row>
    <row r="45" spans="1:19" ht="15" customHeight="1">
      <c r="A45" s="51" t="s">
        <v>45</v>
      </c>
      <c r="B45" s="137">
        <v>3116964207.1767001</v>
      </c>
      <c r="C45" s="137">
        <v>2178287741.5799999</v>
      </c>
      <c r="D45" s="137">
        <v>2499966585.5100002</v>
      </c>
      <c r="E45" s="184" t="s">
        <v>201</v>
      </c>
      <c r="F45" s="136">
        <v>0</v>
      </c>
      <c r="G45" s="136">
        <v>0</v>
      </c>
      <c r="H45" s="136">
        <v>0</v>
      </c>
      <c r="I45" s="136">
        <v>0</v>
      </c>
      <c r="J45" s="136">
        <v>0</v>
      </c>
      <c r="K45" s="136">
        <v>2499966585.5100002</v>
      </c>
      <c r="L45" s="136">
        <v>0</v>
      </c>
      <c r="M45" s="140">
        <f t="shared" si="4"/>
        <v>2499966585.5100002</v>
      </c>
    </row>
    <row r="46" spans="1:19" ht="15" customHeight="1">
      <c r="A46" s="5" t="s">
        <v>160</v>
      </c>
      <c r="B46" s="136">
        <v>-52521281.18</v>
      </c>
      <c r="C46" s="136">
        <v>73128544.480000004</v>
      </c>
      <c r="D46" s="136">
        <v>6992183.2999999998</v>
      </c>
      <c r="E46" s="182" t="s">
        <v>202</v>
      </c>
      <c r="F46" s="136">
        <v>0</v>
      </c>
      <c r="G46" s="136">
        <v>0</v>
      </c>
      <c r="H46" s="136">
        <v>0</v>
      </c>
      <c r="I46" s="136">
        <v>6992183.2999999998</v>
      </c>
      <c r="J46" s="136">
        <v>0</v>
      </c>
      <c r="K46" s="136">
        <v>0</v>
      </c>
      <c r="L46" s="136">
        <v>0</v>
      </c>
      <c r="M46" s="140">
        <f t="shared" si="4"/>
        <v>6992183.2999999998</v>
      </c>
    </row>
    <row r="47" spans="1:19" ht="15" customHeight="1">
      <c r="A47" s="5" t="s">
        <v>161</v>
      </c>
      <c r="B47" s="136">
        <v>0</v>
      </c>
      <c r="C47" s="136">
        <v>0</v>
      </c>
      <c r="D47" s="136">
        <v>0</v>
      </c>
      <c r="E47" s="182"/>
      <c r="F47" s="136">
        <v>0</v>
      </c>
      <c r="G47" s="136">
        <v>0</v>
      </c>
      <c r="H47" s="136">
        <v>0</v>
      </c>
      <c r="I47" s="136">
        <v>0</v>
      </c>
      <c r="J47" s="136">
        <v>0</v>
      </c>
      <c r="K47" s="136">
        <v>0</v>
      </c>
      <c r="L47" s="136">
        <v>0</v>
      </c>
      <c r="M47" s="140">
        <f t="shared" si="4"/>
        <v>0</v>
      </c>
    </row>
    <row r="48" spans="1:19" ht="15" customHeight="1">
      <c r="A48" s="5" t="s">
        <v>162</v>
      </c>
      <c r="B48" s="136">
        <v>-10862315.0504</v>
      </c>
      <c r="C48" s="136">
        <v>11259153.9</v>
      </c>
      <c r="D48" s="136">
        <v>177523.23</v>
      </c>
      <c r="E48" s="182" t="s">
        <v>203</v>
      </c>
      <c r="F48" s="136">
        <v>0</v>
      </c>
      <c r="G48" s="136">
        <v>0</v>
      </c>
      <c r="H48" s="136">
        <v>0</v>
      </c>
      <c r="I48" s="136">
        <v>0</v>
      </c>
      <c r="J48" s="136">
        <v>0</v>
      </c>
      <c r="K48" s="136">
        <v>0</v>
      </c>
      <c r="L48" s="136">
        <v>177523.23</v>
      </c>
      <c r="M48" s="140">
        <f t="shared" si="4"/>
        <v>177523.23</v>
      </c>
    </row>
    <row r="49" spans="1:19" ht="15" customHeight="1">
      <c r="A49" s="5" t="s">
        <v>163</v>
      </c>
      <c r="B49" s="136">
        <v>-5871475.5788000003</v>
      </c>
      <c r="C49" s="136">
        <v>0</v>
      </c>
      <c r="D49" s="136">
        <v>0</v>
      </c>
      <c r="E49" s="182"/>
      <c r="F49" s="136">
        <v>0</v>
      </c>
      <c r="G49" s="136">
        <v>0</v>
      </c>
      <c r="H49" s="136">
        <v>0</v>
      </c>
      <c r="I49" s="136">
        <v>0</v>
      </c>
      <c r="J49" s="136">
        <v>0</v>
      </c>
      <c r="K49" s="136">
        <v>0</v>
      </c>
      <c r="L49" s="136">
        <v>0</v>
      </c>
      <c r="M49" s="140">
        <f t="shared" si="4"/>
        <v>0</v>
      </c>
    </row>
    <row r="50" spans="1:19" ht="15" customHeight="1">
      <c r="A50" s="144" t="s">
        <v>164</v>
      </c>
      <c r="B50" s="169">
        <v>3589913193.2675004</v>
      </c>
      <c r="C50" s="169">
        <v>3522350580.21</v>
      </c>
      <c r="D50" s="169">
        <v>3049342398.4600005</v>
      </c>
      <c r="E50" s="185"/>
      <c r="F50" s="145">
        <v>21015907.600000001</v>
      </c>
      <c r="G50" s="145">
        <v>0</v>
      </c>
      <c r="H50" s="145">
        <v>0</v>
      </c>
      <c r="I50" s="145">
        <v>528182382.12</v>
      </c>
      <c r="J50" s="145">
        <v>0</v>
      </c>
      <c r="K50" s="145">
        <v>2499966585.5100002</v>
      </c>
      <c r="L50" s="145">
        <v>177523.23</v>
      </c>
      <c r="M50" s="140">
        <f t="shared" si="4"/>
        <v>3049342398.4600005</v>
      </c>
    </row>
    <row r="51" spans="1:19" ht="15" customHeight="1">
      <c r="A51" s="141" t="s">
        <v>165</v>
      </c>
      <c r="B51" s="170">
        <v>141001.8144</v>
      </c>
      <c r="C51" s="170">
        <v>0</v>
      </c>
      <c r="D51" s="142">
        <v>0</v>
      </c>
      <c r="E51" s="186"/>
      <c r="F51" s="142" t="s">
        <v>166</v>
      </c>
      <c r="G51" s="142" t="s">
        <v>166</v>
      </c>
      <c r="H51" s="142" t="s">
        <v>166</v>
      </c>
      <c r="I51" s="142" t="s">
        <v>166</v>
      </c>
      <c r="J51" s="142" t="s">
        <v>166</v>
      </c>
      <c r="K51" s="142" t="s">
        <v>166</v>
      </c>
      <c r="L51" s="142" t="s">
        <v>166</v>
      </c>
      <c r="M51" s="143">
        <f t="shared" si="4"/>
        <v>0</v>
      </c>
    </row>
    <row r="52" spans="1:19" ht="15" customHeight="1" thickBot="1">
      <c r="A52" s="73" t="s">
        <v>63</v>
      </c>
      <c r="B52" s="139">
        <f>B50+B51</f>
        <v>3590054195.0819006</v>
      </c>
      <c r="C52" s="139">
        <f>C50+C51</f>
        <v>3522350580.21</v>
      </c>
      <c r="D52" s="139">
        <f>D50+D51</f>
        <v>3049342398.4600005</v>
      </c>
      <c r="E52" s="139">
        <f>SUM(E43:E51)</f>
        <v>0</v>
      </c>
      <c r="F52" s="139">
        <f>SUM(F43:F49)</f>
        <v>21015907.600000001</v>
      </c>
      <c r="G52" s="139">
        <f t="shared" ref="G52:M52" si="5">SUM(G43:G49)</f>
        <v>0</v>
      </c>
      <c r="H52" s="139">
        <f t="shared" si="5"/>
        <v>0</v>
      </c>
      <c r="I52" s="139">
        <f t="shared" si="5"/>
        <v>528182382.12</v>
      </c>
      <c r="J52" s="139">
        <f t="shared" si="5"/>
        <v>0</v>
      </c>
      <c r="K52" s="139">
        <f t="shared" si="5"/>
        <v>2499966585.5100002</v>
      </c>
      <c r="L52" s="139">
        <f t="shared" si="5"/>
        <v>177523.23</v>
      </c>
      <c r="M52" s="140">
        <f t="shared" si="5"/>
        <v>3049342398.4600005</v>
      </c>
    </row>
    <row r="53" spans="1:19">
      <c r="B53" s="171"/>
      <c r="C53" s="171"/>
      <c r="D53" s="171"/>
    </row>
    <row r="55" spans="1:19" s="4" customFormat="1">
      <c r="A55" s="10"/>
      <c r="B55" s="10"/>
      <c r="C55" s="10"/>
      <c r="D55" s="10"/>
      <c r="E55" s="10"/>
      <c r="F55" s="10"/>
      <c r="G55" s="10"/>
      <c r="H55" s="10"/>
      <c r="I55" s="10"/>
      <c r="J55" s="10"/>
      <c r="K55" s="10"/>
      <c r="L55" s="10"/>
      <c r="M55" s="10"/>
      <c r="N55" s="10"/>
      <c r="O55" s="10"/>
      <c r="P55" s="10"/>
      <c r="Q55" s="10"/>
      <c r="R55" s="10"/>
      <c r="S55" s="10"/>
    </row>
    <row r="56" spans="1:19" s="4" customFormat="1">
      <c r="A56" s="10"/>
      <c r="B56" s="10"/>
      <c r="C56" s="10"/>
      <c r="D56" s="10"/>
      <c r="E56" s="10"/>
      <c r="F56" s="10"/>
      <c r="G56" s="10"/>
      <c r="H56" s="10"/>
      <c r="I56" s="10"/>
      <c r="J56" s="10"/>
      <c r="K56" s="10"/>
      <c r="L56" s="10"/>
      <c r="M56" s="10"/>
      <c r="N56" s="10"/>
      <c r="O56" s="10"/>
      <c r="P56" s="10"/>
      <c r="Q56" s="10"/>
      <c r="R56" s="10"/>
      <c r="S56" s="10"/>
    </row>
    <row r="57" spans="1:19" s="4" customFormat="1">
      <c r="A57" s="10"/>
      <c r="B57" s="10"/>
      <c r="C57" s="10"/>
      <c r="D57" s="10"/>
      <c r="E57" s="10"/>
      <c r="F57" s="10"/>
      <c r="G57" s="10"/>
      <c r="H57" s="10"/>
      <c r="I57" s="10"/>
      <c r="J57" s="10"/>
      <c r="K57" s="10"/>
      <c r="L57" s="10"/>
      <c r="M57" s="10"/>
      <c r="N57" s="10"/>
      <c r="O57" s="10"/>
      <c r="P57" s="10"/>
      <c r="Q57" s="10"/>
      <c r="R57" s="10"/>
      <c r="S57" s="10"/>
    </row>
    <row r="62" spans="1:19">
      <c r="O62" s="33"/>
    </row>
  </sheetData>
  <mergeCells count="20">
    <mergeCell ref="F27:O27"/>
    <mergeCell ref="F40:M40"/>
    <mergeCell ref="A41:A42"/>
    <mergeCell ref="B41:B42"/>
    <mergeCell ref="C41:C42"/>
    <mergeCell ref="D41:D42"/>
    <mergeCell ref="E41:E42"/>
    <mergeCell ref="F41:M41"/>
    <mergeCell ref="A27:A28"/>
    <mergeCell ref="B27:B28"/>
    <mergeCell ref="C27:C28"/>
    <mergeCell ref="D27:D28"/>
    <mergeCell ref="E27:E28"/>
    <mergeCell ref="F26:O26"/>
    <mergeCell ref="A6:A7"/>
    <mergeCell ref="B6:B7"/>
    <mergeCell ref="C6:C7"/>
    <mergeCell ref="D6:D7"/>
    <mergeCell ref="E6:E7"/>
    <mergeCell ref="F6:S6"/>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showGridLines="0" zoomScale="80" zoomScaleNormal="80" workbookViewId="0">
      <selection activeCell="A15" sqref="A15:XFD15"/>
    </sheetView>
  </sheetViews>
  <sheetFormatPr defaultColWidth="9.1796875" defaultRowHeight="14.5"/>
  <cols>
    <col min="1" max="1" width="14.54296875" style="84" customWidth="1"/>
    <col min="2" max="2" width="48.54296875" style="3" customWidth="1"/>
    <col min="3" max="3" width="34.1796875" style="3" customWidth="1"/>
    <col min="4" max="5" width="14.54296875" style="3" bestFit="1" customWidth="1"/>
    <col min="6" max="6" width="21.7265625" style="3" customWidth="1"/>
    <col min="7" max="7" width="12" style="3" bestFit="1" customWidth="1"/>
    <col min="8" max="8" width="12.453125" style="3" customWidth="1"/>
    <col min="9" max="16384" width="9.1796875" style="84"/>
  </cols>
  <sheetData>
    <row r="1" spans="1:8">
      <c r="A1" s="127" t="s">
        <v>47</v>
      </c>
      <c r="B1" s="111" t="str">
        <f>'20. LI3'!B1</f>
        <v>სს თიბის ბანკი</v>
      </c>
    </row>
    <row r="2" spans="1:8">
      <c r="A2" s="128" t="s">
        <v>48</v>
      </c>
      <c r="B2" s="105">
        <f>'20. LI3'!B2</f>
        <v>44561</v>
      </c>
      <c r="C2" s="128"/>
      <c r="D2" s="128"/>
      <c r="E2" s="128"/>
      <c r="F2" s="128"/>
      <c r="G2" s="128"/>
      <c r="H2" s="128"/>
    </row>
    <row r="3" spans="1:8">
      <c r="A3" s="128"/>
      <c r="C3" s="128"/>
      <c r="D3" s="128"/>
      <c r="E3" s="128"/>
      <c r="F3" s="128"/>
      <c r="G3" s="128"/>
      <c r="H3" s="128"/>
    </row>
    <row r="4" spans="1:8">
      <c r="A4" s="106" t="s">
        <v>122</v>
      </c>
      <c r="B4" s="107" t="s">
        <v>78</v>
      </c>
    </row>
    <row r="5" spans="1:8" ht="5.15" customHeight="1" thickBot="1">
      <c r="A5" s="106"/>
    </row>
    <row r="6" spans="1:8" ht="14.5" customHeight="1">
      <c r="A6" s="218"/>
      <c r="B6" s="220" t="s">
        <v>77</v>
      </c>
      <c r="C6" s="222" t="s">
        <v>99</v>
      </c>
      <c r="D6" s="220" t="s">
        <v>76</v>
      </c>
      <c r="E6" s="220"/>
      <c r="F6" s="220"/>
      <c r="G6" s="220"/>
      <c r="H6" s="216" t="s">
        <v>212</v>
      </c>
    </row>
    <row r="7" spans="1:8" ht="56.25" customHeight="1">
      <c r="A7" s="219"/>
      <c r="B7" s="221"/>
      <c r="C7" s="211"/>
      <c r="D7" s="97" t="s">
        <v>75</v>
      </c>
      <c r="E7" s="97" t="s">
        <v>74</v>
      </c>
      <c r="F7" s="97" t="s">
        <v>73</v>
      </c>
      <c r="G7" s="97" t="s">
        <v>72</v>
      </c>
      <c r="H7" s="217"/>
    </row>
    <row r="8" spans="1:8">
      <c r="A8" s="129">
        <v>1</v>
      </c>
      <c r="B8" s="172" t="s">
        <v>167</v>
      </c>
      <c r="C8" s="173" t="s">
        <v>71</v>
      </c>
      <c r="D8" s="174"/>
      <c r="E8" s="174"/>
      <c r="F8" s="174"/>
      <c r="G8" s="175" t="s">
        <v>183</v>
      </c>
      <c r="H8" s="30"/>
    </row>
    <row r="9" spans="1:8">
      <c r="A9" s="130">
        <v>2</v>
      </c>
      <c r="B9" s="172" t="s">
        <v>168</v>
      </c>
      <c r="C9" s="173" t="s">
        <v>71</v>
      </c>
      <c r="D9" s="174"/>
      <c r="E9" s="174"/>
      <c r="F9" s="174" t="s">
        <v>183</v>
      </c>
      <c r="G9" s="174"/>
      <c r="H9" s="30"/>
    </row>
    <row r="10" spans="1:8">
      <c r="A10" s="130">
        <v>3</v>
      </c>
      <c r="B10" s="172" t="s">
        <v>169</v>
      </c>
      <c r="C10" s="173" t="s">
        <v>71</v>
      </c>
      <c r="D10" s="174"/>
      <c r="E10" s="174"/>
      <c r="F10" s="174" t="s">
        <v>183</v>
      </c>
      <c r="G10" s="174"/>
      <c r="H10" s="30"/>
    </row>
    <row r="11" spans="1:8">
      <c r="A11" s="130">
        <v>4</v>
      </c>
      <c r="B11" s="172" t="s">
        <v>170</v>
      </c>
      <c r="C11" s="173" t="s">
        <v>71</v>
      </c>
      <c r="D11" s="174"/>
      <c r="E11" s="174"/>
      <c r="F11" s="174"/>
      <c r="G11" s="175" t="s">
        <v>183</v>
      </c>
      <c r="H11" s="30"/>
    </row>
    <row r="12" spans="1:8">
      <c r="A12" s="130">
        <v>5</v>
      </c>
      <c r="B12" s="172" t="s">
        <v>171</v>
      </c>
      <c r="C12" s="173" t="s">
        <v>71</v>
      </c>
      <c r="D12" s="175"/>
      <c r="E12" s="174"/>
      <c r="F12" s="174"/>
      <c r="G12" s="174" t="s">
        <v>183</v>
      </c>
      <c r="H12" s="30"/>
    </row>
    <row r="13" spans="1:8">
      <c r="A13" s="130">
        <v>6</v>
      </c>
      <c r="B13" s="172" t="s">
        <v>172</v>
      </c>
      <c r="C13" s="173" t="s">
        <v>71</v>
      </c>
      <c r="D13" s="174"/>
      <c r="E13" s="174"/>
      <c r="F13" s="174" t="s">
        <v>183</v>
      </c>
      <c r="G13" s="175"/>
      <c r="H13" s="30"/>
    </row>
    <row r="14" spans="1:8">
      <c r="A14" s="130">
        <v>7</v>
      </c>
      <c r="B14" s="172" t="s">
        <v>206</v>
      </c>
      <c r="C14" s="173" t="s">
        <v>71</v>
      </c>
      <c r="D14" s="174"/>
      <c r="E14" s="174"/>
      <c r="F14" s="174"/>
      <c r="G14" s="175" t="s">
        <v>183</v>
      </c>
      <c r="H14" s="30"/>
    </row>
    <row r="15" spans="1:8">
      <c r="A15" s="130">
        <v>8</v>
      </c>
      <c r="B15" s="172" t="s">
        <v>211</v>
      </c>
      <c r="C15" s="173" t="s">
        <v>70</v>
      </c>
      <c r="D15" s="175"/>
      <c r="E15" s="174"/>
      <c r="F15" s="174"/>
      <c r="G15" s="174" t="s">
        <v>183</v>
      </c>
      <c r="H15" s="30"/>
    </row>
    <row r="16" spans="1:8">
      <c r="A16" s="130"/>
      <c r="B16" s="172"/>
      <c r="C16" s="173"/>
      <c r="D16" s="174"/>
      <c r="E16" s="174"/>
      <c r="F16" s="174"/>
      <c r="G16" s="175"/>
      <c r="H16" s="30"/>
    </row>
    <row r="17" spans="1:8">
      <c r="A17" s="130"/>
      <c r="B17" s="172"/>
      <c r="C17" s="173"/>
      <c r="D17" s="174"/>
      <c r="E17" s="174"/>
      <c r="F17" s="174"/>
      <c r="G17" s="175"/>
      <c r="H17" s="30"/>
    </row>
    <row r="18" spans="1:8">
      <c r="A18" s="130"/>
      <c r="B18" s="172"/>
      <c r="C18" s="173"/>
      <c r="D18" s="174"/>
      <c r="E18" s="174"/>
      <c r="F18" s="174"/>
      <c r="G18" s="175"/>
      <c r="H18" s="30"/>
    </row>
    <row r="19" spans="1:8" ht="15" thickBot="1">
      <c r="A19" s="130"/>
      <c r="B19" s="53"/>
      <c r="C19" s="104"/>
      <c r="D19" s="54"/>
      <c r="E19" s="41"/>
      <c r="F19" s="54"/>
      <c r="G19" s="41"/>
      <c r="H19" s="55"/>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D7" sqref="D7"/>
    </sheetView>
  </sheetViews>
  <sheetFormatPr defaultColWidth="9.1796875" defaultRowHeight="13"/>
  <cols>
    <col min="1" max="1" width="12.7265625" style="3" bestFit="1" customWidth="1"/>
    <col min="2" max="2" width="70.1796875" style="3" customWidth="1"/>
    <col min="3" max="3" width="12" style="3" customWidth="1"/>
    <col min="4" max="5" width="10.7265625" style="3" customWidth="1"/>
    <col min="6" max="16384" width="9.1796875" style="3"/>
  </cols>
  <sheetData>
    <row r="1" spans="1:12">
      <c r="A1" s="86" t="s">
        <v>47</v>
      </c>
      <c r="B1" s="111" t="str">
        <f>'20. LI3'!B1</f>
        <v>სს თიბის ბანკი</v>
      </c>
    </row>
    <row r="2" spans="1:12">
      <c r="A2" s="86" t="s">
        <v>48</v>
      </c>
      <c r="B2" s="105">
        <f>'20. LI3'!B2</f>
        <v>44561</v>
      </c>
    </row>
    <row r="3" spans="1:12">
      <c r="A3" s="49"/>
      <c r="B3" s="86"/>
    </row>
    <row r="4" spans="1:12">
      <c r="A4" s="106" t="s">
        <v>123</v>
      </c>
      <c r="B4" s="35" t="s">
        <v>108</v>
      </c>
      <c r="C4" s="22"/>
      <c r="D4" s="7"/>
      <c r="E4" s="7"/>
      <c r="F4" s="7"/>
      <c r="G4" s="7"/>
      <c r="H4" s="7"/>
      <c r="I4" s="7"/>
      <c r="J4" s="7"/>
      <c r="K4" s="7"/>
      <c r="L4" s="7"/>
    </row>
    <row r="5" spans="1:12" ht="5.15" customHeight="1" thickBot="1">
      <c r="A5" s="106"/>
      <c r="B5" s="35"/>
      <c r="C5" s="22"/>
      <c r="D5" s="7"/>
      <c r="E5" s="7"/>
      <c r="F5" s="7"/>
      <c r="G5" s="7"/>
      <c r="H5" s="7"/>
      <c r="I5" s="7"/>
      <c r="J5" s="7"/>
      <c r="K5" s="7"/>
      <c r="L5" s="7"/>
    </row>
    <row r="6" spans="1:12">
      <c r="A6" s="43"/>
      <c r="B6" s="43"/>
      <c r="C6" s="45" t="s">
        <v>213</v>
      </c>
      <c r="D6" s="45">
        <v>2020</v>
      </c>
      <c r="E6" s="45">
        <v>2019</v>
      </c>
      <c r="F6" s="7"/>
    </row>
    <row r="7" spans="1:12">
      <c r="A7" s="17">
        <v>1</v>
      </c>
      <c r="B7" s="5" t="s">
        <v>3</v>
      </c>
      <c r="C7" s="176">
        <v>8791744.5500000007</v>
      </c>
      <c r="D7" s="176">
        <v>11306380.059999991</v>
      </c>
      <c r="E7" s="160">
        <v>6098786.2100000065</v>
      </c>
      <c r="F7" s="191"/>
      <c r="G7" s="191"/>
    </row>
    <row r="8" spans="1:12">
      <c r="A8" s="17">
        <v>2</v>
      </c>
      <c r="B8" s="21" t="s">
        <v>90</v>
      </c>
      <c r="C8" s="176">
        <v>7038446.1500000004</v>
      </c>
      <c r="D8" s="176">
        <v>9692671.0700000003</v>
      </c>
      <c r="E8" s="160">
        <v>4255324.7599999988</v>
      </c>
      <c r="F8" s="191"/>
      <c r="G8" s="191"/>
    </row>
    <row r="9" spans="1:12">
      <c r="A9" s="17">
        <v>3</v>
      </c>
      <c r="B9" s="5" t="s">
        <v>104</v>
      </c>
      <c r="C9" s="176">
        <v>94</v>
      </c>
      <c r="D9" s="176">
        <v>50</v>
      </c>
      <c r="E9" s="160">
        <v>62</v>
      </c>
      <c r="F9" s="191"/>
      <c r="G9" s="191"/>
    </row>
    <row r="10" spans="1:12" ht="13.5" thickBot="1">
      <c r="A10" s="44">
        <v>4</v>
      </c>
      <c r="B10" s="41" t="s">
        <v>83</v>
      </c>
      <c r="C10" s="163">
        <v>2302187</v>
      </c>
      <c r="D10" s="163">
        <v>7417540.4000000004</v>
      </c>
      <c r="E10" s="164">
        <v>2906425.72</v>
      </c>
      <c r="F10" s="191"/>
      <c r="G10" s="191"/>
    </row>
    <row r="17" spans="1:5" ht="26.25" customHeight="1">
      <c r="A17" s="225" t="s">
        <v>205</v>
      </c>
      <c r="B17" s="223" t="s">
        <v>214</v>
      </c>
      <c r="C17" s="223"/>
      <c r="D17" s="223"/>
      <c r="E17" s="223"/>
    </row>
    <row r="18" spans="1:5" ht="69" customHeight="1">
      <c r="A18" s="226"/>
      <c r="B18" s="224"/>
      <c r="C18" s="224"/>
      <c r="D18" s="224"/>
      <c r="E18" s="224"/>
    </row>
  </sheetData>
  <mergeCells count="2">
    <mergeCell ref="B17:E18"/>
    <mergeCell ref="A17: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showGridLines="0" zoomScale="80" zoomScaleNormal="80" workbookViewId="0">
      <selection activeCell="C9" sqref="C9"/>
    </sheetView>
  </sheetViews>
  <sheetFormatPr defaultColWidth="9.1796875" defaultRowHeight="13"/>
  <cols>
    <col min="1" max="1" width="10.54296875" style="3" bestFit="1" customWidth="1"/>
    <col min="2" max="2" width="52.54296875" style="3" customWidth="1"/>
    <col min="3" max="3" width="14.81640625" style="3" bestFit="1" customWidth="1"/>
    <col min="4" max="5" width="13" style="3" bestFit="1" customWidth="1"/>
    <col min="6" max="6" width="31.7265625" style="3" customWidth="1"/>
    <col min="7" max="7" width="27.54296875" style="3" customWidth="1"/>
    <col min="8" max="16384" width="9.1796875" style="3"/>
  </cols>
  <sheetData>
    <row r="1" spans="1:8">
      <c r="A1" s="3" t="s">
        <v>47</v>
      </c>
      <c r="B1" s="111" t="str">
        <f>'20. LI3'!B1</f>
        <v>სს თიბის ბანკი</v>
      </c>
    </row>
    <row r="2" spans="1:8">
      <c r="A2" s="7" t="s">
        <v>48</v>
      </c>
      <c r="B2" s="105">
        <f>'20. LI3'!B2</f>
        <v>44561</v>
      </c>
      <c r="C2" s="7"/>
      <c r="D2" s="7"/>
      <c r="E2" s="7"/>
      <c r="F2" s="7"/>
      <c r="G2" s="7"/>
      <c r="H2" s="7"/>
    </row>
    <row r="3" spans="1:8">
      <c r="A3" s="7"/>
      <c r="B3" s="7"/>
      <c r="C3" s="7"/>
      <c r="D3" s="7"/>
      <c r="E3" s="7"/>
      <c r="F3" s="7"/>
      <c r="G3" s="7"/>
      <c r="H3" s="7"/>
    </row>
    <row r="4" spans="1:8">
      <c r="A4" s="106" t="s">
        <v>124</v>
      </c>
      <c r="B4" s="36" t="s">
        <v>91</v>
      </c>
      <c r="F4" s="7"/>
      <c r="G4" s="7"/>
      <c r="H4" s="7"/>
    </row>
    <row r="5" spans="1:8" ht="5.15" customHeight="1">
      <c r="A5" s="106"/>
      <c r="B5" s="36"/>
      <c r="F5" s="7"/>
      <c r="G5" s="7"/>
      <c r="H5" s="7"/>
    </row>
    <row r="6" spans="1:8" s="10" customFormat="1" ht="55.5" customHeight="1">
      <c r="A6" s="74"/>
      <c r="B6" s="18"/>
      <c r="C6" s="195">
        <v>2021</v>
      </c>
      <c r="D6" s="195">
        <v>2020</v>
      </c>
      <c r="E6" s="195">
        <v>2019</v>
      </c>
      <c r="F6" s="48" t="s">
        <v>100</v>
      </c>
      <c r="G6" s="76" t="s">
        <v>101</v>
      </c>
      <c r="H6" s="75"/>
    </row>
    <row r="7" spans="1:8">
      <c r="A7" s="56">
        <v>1</v>
      </c>
      <c r="B7" s="5" t="s">
        <v>49</v>
      </c>
      <c r="C7" s="193">
        <v>833916586.20000005</v>
      </c>
      <c r="D7" s="193">
        <v>635507066.57000005</v>
      </c>
      <c r="E7" s="193">
        <v>644091790.25</v>
      </c>
      <c r="F7" s="227"/>
      <c r="G7" s="228"/>
      <c r="H7" s="7"/>
    </row>
    <row r="8" spans="1:8">
      <c r="A8" s="56">
        <v>2</v>
      </c>
      <c r="B8" s="37" t="s">
        <v>5</v>
      </c>
      <c r="C8" s="193">
        <v>583219845.57999992</v>
      </c>
      <c r="D8" s="193">
        <v>350026494.20999998</v>
      </c>
      <c r="E8" s="193">
        <v>374249458.05999994</v>
      </c>
      <c r="F8" s="229"/>
      <c r="G8" s="230"/>
    </row>
    <row r="9" spans="1:8">
      <c r="A9" s="56">
        <v>3</v>
      </c>
      <c r="B9" s="38" t="s">
        <v>105</v>
      </c>
      <c r="C9" s="194">
        <v>52224057.969999999</v>
      </c>
      <c r="D9" s="194">
        <v>-1132759.1599999999</v>
      </c>
      <c r="E9" s="194">
        <v>3688084.74</v>
      </c>
      <c r="F9" s="231"/>
      <c r="G9" s="232"/>
    </row>
    <row r="10" spans="1:8" ht="13.5" thickBot="1">
      <c r="A10" s="57">
        <v>4</v>
      </c>
      <c r="B10" s="58" t="s">
        <v>173</v>
      </c>
      <c r="C10" s="100">
        <f>C7+C8-C9</f>
        <v>1364912373.8099999</v>
      </c>
      <c r="D10" s="100">
        <f t="shared" ref="D10:E10" si="0">D7+D8-D9</f>
        <v>986666319.93999994</v>
      </c>
      <c r="E10" s="100">
        <f t="shared" si="0"/>
        <v>1014653163.5699999</v>
      </c>
      <c r="F10" s="112">
        <f>SUMIF(C10:E10, "&gt;=0",C10:E10)/3</f>
        <v>1122077285.7733333</v>
      </c>
      <c r="G10" s="113">
        <f>F10*15%/8%</f>
        <v>2103894910.8249998</v>
      </c>
    </row>
    <row r="11" spans="1:8">
      <c r="A11" s="19"/>
      <c r="B11" s="7"/>
      <c r="C11" s="7"/>
      <c r="D11" s="7"/>
      <c r="E11" s="7"/>
      <c r="F11" s="93"/>
    </row>
    <row r="12" spans="1:8">
      <c r="D12" s="133"/>
      <c r="E12" s="133"/>
      <c r="G12" s="192"/>
    </row>
    <row r="13" spans="1:8">
      <c r="D13" s="133"/>
      <c r="E13" s="133"/>
    </row>
    <row r="14" spans="1:8">
      <c r="D14" s="133"/>
      <c r="E14" s="133"/>
    </row>
    <row r="15" spans="1:8">
      <c r="D15" s="133"/>
      <c r="E15" s="133"/>
    </row>
    <row r="18" spans="3:5">
      <c r="C18" s="133"/>
      <c r="D18" s="133"/>
      <c r="E18" s="133"/>
    </row>
    <row r="19" spans="3:5">
      <c r="C19" s="133"/>
      <c r="D19" s="133"/>
      <c r="E19" s="133"/>
    </row>
    <row r="20" spans="3:5">
      <c r="C20" s="133"/>
      <c r="D20" s="133"/>
      <c r="E20" s="133"/>
    </row>
    <row r="21" spans="3:5">
      <c r="C21" s="133"/>
      <c r="D21" s="133"/>
      <c r="E21" s="133"/>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70" zoomScaleNormal="70" workbookViewId="0">
      <selection activeCell="D19" sqref="D19:E22"/>
    </sheetView>
  </sheetViews>
  <sheetFormatPr defaultColWidth="9.1796875" defaultRowHeight="13"/>
  <cols>
    <col min="1" max="1" width="10.54296875" style="23" bestFit="1" customWidth="1"/>
    <col min="2" max="2" width="16.26953125" style="3" customWidth="1"/>
    <col min="3" max="3" width="76.1796875" style="3" customWidth="1"/>
    <col min="4" max="5" width="33.453125" style="3" customWidth="1"/>
    <col min="6" max="6" width="38.81640625" style="3" customWidth="1"/>
    <col min="7" max="16384" width="9.1796875" style="3"/>
  </cols>
  <sheetData>
    <row r="1" spans="1:9">
      <c r="A1" s="2" t="s">
        <v>47</v>
      </c>
      <c r="B1" s="111" t="str">
        <f>'20. LI3'!B1</f>
        <v>სს თიბის ბანკი</v>
      </c>
    </row>
    <row r="2" spans="1:9">
      <c r="A2" s="2" t="s">
        <v>48</v>
      </c>
      <c r="B2" s="105">
        <f>'20. LI3'!B2</f>
        <v>44561</v>
      </c>
    </row>
    <row r="3" spans="1:9">
      <c r="A3" s="2"/>
    </row>
    <row r="4" spans="1:9">
      <c r="A4" s="106" t="s">
        <v>125</v>
      </c>
      <c r="B4" s="24" t="s">
        <v>133</v>
      </c>
      <c r="D4" s="11"/>
      <c r="E4" s="11"/>
      <c r="F4" s="11"/>
    </row>
    <row r="5" spans="1:9" ht="5.15" customHeight="1" thickBot="1">
      <c r="A5" s="106"/>
      <c r="B5" s="24"/>
      <c r="D5" s="11"/>
      <c r="E5" s="11"/>
      <c r="F5" s="11"/>
    </row>
    <row r="6" spans="1:9" s="8" customFormat="1" ht="27" customHeight="1">
      <c r="A6" s="59"/>
      <c r="B6" s="60"/>
      <c r="C6" s="60"/>
      <c r="D6" s="108" t="s">
        <v>116</v>
      </c>
      <c r="E6" s="108" t="s">
        <v>117</v>
      </c>
      <c r="F6" s="109" t="s">
        <v>84</v>
      </c>
    </row>
    <row r="7" spans="1:9" ht="15" customHeight="1">
      <c r="A7" s="61">
        <v>1</v>
      </c>
      <c r="B7" s="233" t="s">
        <v>11</v>
      </c>
      <c r="C7" s="124" t="s">
        <v>8</v>
      </c>
      <c r="D7" s="196">
        <v>6</v>
      </c>
      <c r="E7" s="196">
        <v>8</v>
      </c>
      <c r="F7" s="156">
        <v>5</v>
      </c>
    </row>
    <row r="8" spans="1:9" ht="15" customHeight="1">
      <c r="A8" s="61">
        <v>2</v>
      </c>
      <c r="B8" s="233"/>
      <c r="C8" s="124" t="s">
        <v>89</v>
      </c>
      <c r="D8" s="197">
        <f>D9+D11+D13</f>
        <v>11402518.348425372</v>
      </c>
      <c r="E8" s="197">
        <f>E9+E11+E13</f>
        <v>1808960.1528</v>
      </c>
      <c r="F8" s="157">
        <f>F9+F11+F13</f>
        <v>764486.34840000002</v>
      </c>
    </row>
    <row r="9" spans="1:9" ht="15" customHeight="1">
      <c r="A9" s="61">
        <v>3</v>
      </c>
      <c r="B9" s="233"/>
      <c r="C9" s="125" t="s">
        <v>85</v>
      </c>
      <c r="D9" s="196">
        <v>5043270.46</v>
      </c>
      <c r="E9" s="196">
        <v>1808592.19</v>
      </c>
      <c r="F9" s="156">
        <v>743262.88199999998</v>
      </c>
      <c r="G9" s="7"/>
      <c r="H9" s="7"/>
    </row>
    <row r="10" spans="1:9" ht="15" customHeight="1">
      <c r="A10" s="62">
        <v>4</v>
      </c>
      <c r="B10" s="233"/>
      <c r="C10" s="126" t="s">
        <v>9</v>
      </c>
      <c r="D10" s="196">
        <v>0</v>
      </c>
      <c r="E10" s="196"/>
      <c r="F10" s="156"/>
      <c r="G10" s="7"/>
      <c r="H10" s="7"/>
    </row>
    <row r="11" spans="1:9" ht="30" customHeight="1">
      <c r="A11" s="62">
        <v>5</v>
      </c>
      <c r="B11" s="233"/>
      <c r="C11" s="125" t="s">
        <v>10</v>
      </c>
      <c r="D11" s="196">
        <v>6069925.5820253724</v>
      </c>
      <c r="E11" s="196"/>
      <c r="F11" s="156"/>
    </row>
    <row r="12" spans="1:9" ht="15" customHeight="1">
      <c r="A12" s="62">
        <v>6</v>
      </c>
      <c r="B12" s="233"/>
      <c r="C12" s="126" t="s">
        <v>9</v>
      </c>
      <c r="D12" s="196">
        <v>0</v>
      </c>
      <c r="E12" s="196"/>
      <c r="F12" s="156"/>
    </row>
    <row r="13" spans="1:9" ht="15" customHeight="1">
      <c r="A13" s="62">
        <v>7</v>
      </c>
      <c r="B13" s="233"/>
      <c r="C13" s="125" t="s">
        <v>107</v>
      </c>
      <c r="D13" s="196">
        <v>289322.3064</v>
      </c>
      <c r="E13" s="196">
        <v>367.96280000000002</v>
      </c>
      <c r="F13" s="156">
        <v>21223.466399999998</v>
      </c>
    </row>
    <row r="14" spans="1:9" ht="15" customHeight="1">
      <c r="A14" s="62">
        <v>8</v>
      </c>
      <c r="B14" s="233"/>
      <c r="C14" s="126" t="s">
        <v>9</v>
      </c>
      <c r="D14" s="196"/>
      <c r="E14" s="196"/>
      <c r="F14" s="156"/>
    </row>
    <row r="15" spans="1:9" ht="15" customHeight="1">
      <c r="A15" s="62">
        <v>9</v>
      </c>
      <c r="B15" s="233" t="s">
        <v>118</v>
      </c>
      <c r="C15" s="124" t="s">
        <v>8</v>
      </c>
      <c r="D15" s="196">
        <v>6</v>
      </c>
      <c r="E15" s="196">
        <v>12</v>
      </c>
      <c r="F15" s="156">
        <v>5</v>
      </c>
      <c r="I15" s="14"/>
    </row>
    <row r="16" spans="1:9" ht="15" customHeight="1">
      <c r="A16" s="62">
        <v>10</v>
      </c>
      <c r="B16" s="233"/>
      <c r="C16" s="124" t="s">
        <v>119</v>
      </c>
      <c r="D16" s="197">
        <f>D17+D19+D21</f>
        <v>14315469.043789839</v>
      </c>
      <c r="E16" s="197">
        <f>E17+E19+E21</f>
        <v>0</v>
      </c>
      <c r="F16" s="157">
        <f>F17+F19+F21</f>
        <v>519228.28567591839</v>
      </c>
    </row>
    <row r="17" spans="1:6" ht="15" customHeight="1">
      <c r="A17" s="62">
        <v>11</v>
      </c>
      <c r="B17" s="233"/>
      <c r="C17" s="125" t="s">
        <v>86</v>
      </c>
      <c r="D17" s="196"/>
      <c r="E17" s="196"/>
      <c r="F17" s="156">
        <v>259590</v>
      </c>
    </row>
    <row r="18" spans="1:6" ht="15" customHeight="1">
      <c r="A18" s="62">
        <v>12</v>
      </c>
      <c r="B18" s="233"/>
      <c r="C18" s="126" t="s">
        <v>9</v>
      </c>
      <c r="D18" s="196"/>
      <c r="E18" s="196"/>
      <c r="F18" s="156">
        <v>103836</v>
      </c>
    </row>
    <row r="19" spans="1:6" ht="30" customHeight="1">
      <c r="A19" s="62">
        <v>13</v>
      </c>
      <c r="B19" s="233"/>
      <c r="C19" s="125" t="s">
        <v>10</v>
      </c>
      <c r="D19" s="196">
        <v>14315469.043789839</v>
      </c>
      <c r="E19" s="196"/>
      <c r="F19" s="156">
        <v>259638.28567591839</v>
      </c>
    </row>
    <row r="20" spans="1:6" ht="15" customHeight="1">
      <c r="A20" s="62">
        <v>14</v>
      </c>
      <c r="B20" s="233"/>
      <c r="C20" s="126" t="s">
        <v>9</v>
      </c>
      <c r="D20" s="196">
        <v>14315469.043789839</v>
      </c>
      <c r="E20" s="196"/>
      <c r="F20" s="156">
        <v>103869.49440612245</v>
      </c>
    </row>
    <row r="21" spans="1:6" ht="15" customHeight="1">
      <c r="A21" s="62">
        <v>15</v>
      </c>
      <c r="B21" s="233"/>
      <c r="C21" s="125" t="s">
        <v>107</v>
      </c>
      <c r="D21" s="196">
        <v>0</v>
      </c>
      <c r="E21" s="196"/>
      <c r="F21" s="156"/>
    </row>
    <row r="22" spans="1:6" ht="15" customHeight="1">
      <c r="A22" s="62">
        <v>16</v>
      </c>
      <c r="B22" s="233"/>
      <c r="C22" s="126" t="s">
        <v>9</v>
      </c>
      <c r="D22" s="196">
        <v>0</v>
      </c>
      <c r="E22" s="196"/>
      <c r="F22" s="156"/>
    </row>
    <row r="23" spans="1:6" ht="15" customHeight="1" thickBot="1">
      <c r="A23" s="63">
        <v>17</v>
      </c>
      <c r="B23" s="234" t="s">
        <v>88</v>
      </c>
      <c r="C23" s="234"/>
      <c r="D23" s="167">
        <f>D8+D16</f>
        <v>25717987.392215211</v>
      </c>
      <c r="E23" s="158">
        <f>E8+E16</f>
        <v>1808960.1528</v>
      </c>
      <c r="F23" s="159">
        <f>F8+F16</f>
        <v>1283714.6340759185</v>
      </c>
    </row>
    <row r="25" spans="1:6" ht="47.25" customHeight="1">
      <c r="C25" s="166" t="s">
        <v>204</v>
      </c>
    </row>
    <row r="26" spans="1:6">
      <c r="C26" s="168">
        <v>6</v>
      </c>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C12" sqref="C12:E15"/>
    </sheetView>
  </sheetViews>
  <sheetFormatPr defaultColWidth="9.1796875" defaultRowHeight="13"/>
  <cols>
    <col min="1" max="1" width="35.1796875" style="3" customWidth="1"/>
    <col min="2" max="2" width="45.81640625" style="3" customWidth="1"/>
    <col min="3" max="4" width="29.453125" style="3" customWidth="1"/>
    <col min="5" max="5" width="28.453125" style="3" customWidth="1"/>
    <col min="6" max="6" width="14" style="3" bestFit="1" customWidth="1"/>
    <col min="7" max="7" width="14.7265625" style="3" customWidth="1"/>
    <col min="8" max="8" width="26.453125" style="3" customWidth="1"/>
    <col min="9" max="9" width="16.1796875" style="3" bestFit="1" customWidth="1"/>
    <col min="10" max="10" width="14" style="3" bestFit="1" customWidth="1"/>
    <col min="11" max="11" width="14.7265625" style="3" customWidth="1"/>
    <col min="12" max="12" width="26.81640625" style="3" customWidth="1"/>
    <col min="13" max="16384" width="9.1796875" style="3"/>
  </cols>
  <sheetData>
    <row r="1" spans="1:12">
      <c r="A1" s="3" t="s">
        <v>47</v>
      </c>
      <c r="B1" s="111" t="str">
        <f>'20. LI3'!B1</f>
        <v>სს თიბის ბანკი</v>
      </c>
    </row>
    <row r="2" spans="1:12">
      <c r="A2" s="3" t="s">
        <v>48</v>
      </c>
      <c r="B2" s="105">
        <f>'20. LI3'!B2</f>
        <v>44561</v>
      </c>
      <c r="C2" s="25"/>
      <c r="D2" s="25"/>
      <c r="E2" s="25"/>
      <c r="F2" s="25"/>
      <c r="G2" s="25"/>
      <c r="H2" s="25"/>
      <c r="I2" s="25"/>
      <c r="J2" s="25"/>
      <c r="K2" s="25"/>
      <c r="L2" s="25"/>
    </row>
    <row r="3" spans="1:12">
      <c r="B3" s="25"/>
      <c r="C3" s="25"/>
      <c r="D3" s="25"/>
      <c r="E3" s="25"/>
      <c r="F3" s="25"/>
      <c r="G3" s="25"/>
      <c r="H3" s="25"/>
      <c r="I3" s="25"/>
      <c r="J3" s="25"/>
      <c r="K3" s="25"/>
      <c r="L3" s="25"/>
    </row>
    <row r="4" spans="1:12">
      <c r="A4" s="106" t="s">
        <v>126</v>
      </c>
      <c r="B4" s="25" t="s">
        <v>92</v>
      </c>
      <c r="C4" s="26"/>
      <c r="D4" s="26"/>
      <c r="E4" s="26"/>
      <c r="F4" s="26"/>
      <c r="G4" s="26"/>
      <c r="H4" s="26"/>
      <c r="I4" s="26"/>
      <c r="J4" s="26"/>
      <c r="K4" s="26"/>
      <c r="L4" s="26"/>
    </row>
    <row r="5" spans="1:12" ht="5.15" customHeight="1" thickBot="1">
      <c r="A5" s="106"/>
      <c r="B5" s="25"/>
      <c r="C5" s="26"/>
      <c r="D5" s="26"/>
      <c r="E5" s="26"/>
      <c r="F5" s="26"/>
      <c r="G5" s="26"/>
      <c r="H5" s="26"/>
      <c r="I5" s="26"/>
      <c r="J5" s="26"/>
      <c r="K5" s="26"/>
      <c r="L5" s="26"/>
    </row>
    <row r="6" spans="1:12" ht="32">
      <c r="A6" s="20"/>
      <c r="B6" s="43"/>
      <c r="C6" s="108" t="s">
        <v>116</v>
      </c>
      <c r="D6" s="108" t="s">
        <v>117</v>
      </c>
      <c r="E6" s="109" t="s">
        <v>95</v>
      </c>
      <c r="F6" s="26"/>
      <c r="G6" s="26"/>
      <c r="H6" s="26"/>
      <c r="I6" s="26"/>
      <c r="J6" s="26"/>
      <c r="K6" s="26"/>
      <c r="L6" s="26"/>
    </row>
    <row r="7" spans="1:12">
      <c r="A7" s="235" t="s">
        <v>12</v>
      </c>
      <c r="B7" s="78" t="s">
        <v>8</v>
      </c>
      <c r="C7" s="176"/>
      <c r="D7" s="176"/>
      <c r="E7" s="160"/>
      <c r="F7" s="26"/>
      <c r="G7" s="26"/>
      <c r="H7" s="26"/>
      <c r="I7" s="26"/>
      <c r="J7" s="26"/>
      <c r="K7" s="26"/>
      <c r="L7" s="26"/>
    </row>
    <row r="8" spans="1:12">
      <c r="A8" s="235"/>
      <c r="B8" s="120" t="s">
        <v>87</v>
      </c>
      <c r="C8" s="176"/>
      <c r="D8" s="176"/>
      <c r="E8" s="160"/>
      <c r="F8" s="26"/>
      <c r="G8" s="26"/>
      <c r="H8" s="26"/>
      <c r="I8" s="26"/>
      <c r="J8" s="26"/>
      <c r="K8" s="26"/>
      <c r="L8" s="26"/>
    </row>
    <row r="9" spans="1:12">
      <c r="A9" s="235" t="s">
        <v>61</v>
      </c>
      <c r="B9" s="120" t="s">
        <v>8</v>
      </c>
      <c r="C9" s="176"/>
      <c r="D9" s="176"/>
      <c r="E9" s="160"/>
      <c r="F9" s="26"/>
      <c r="G9" s="26"/>
      <c r="H9" s="26"/>
      <c r="I9" s="26"/>
      <c r="J9" s="26"/>
      <c r="K9" s="26"/>
      <c r="L9" s="26"/>
    </row>
    <row r="10" spans="1:12">
      <c r="A10" s="235"/>
      <c r="B10" s="120" t="s">
        <v>6</v>
      </c>
      <c r="C10" s="198">
        <f>C11+C12+C13+C14</f>
        <v>0</v>
      </c>
      <c r="D10" s="198">
        <f>D11+D12+D13+D14</f>
        <v>0</v>
      </c>
      <c r="E10" s="198">
        <f>E11+E12+E13+E14</f>
        <v>0</v>
      </c>
      <c r="F10" s="26"/>
      <c r="G10" s="26"/>
      <c r="H10" s="26"/>
      <c r="I10" s="26"/>
      <c r="J10" s="26"/>
      <c r="K10" s="26"/>
      <c r="L10" s="26"/>
    </row>
    <row r="11" spans="1:12">
      <c r="A11" s="235"/>
      <c r="B11" s="121" t="s">
        <v>13</v>
      </c>
      <c r="C11" s="176"/>
      <c r="D11" s="176"/>
      <c r="E11" s="160"/>
      <c r="F11" s="26"/>
      <c r="G11" s="26"/>
      <c r="H11" s="26"/>
      <c r="I11" s="26"/>
      <c r="J11" s="26"/>
      <c r="K11" s="26"/>
      <c r="L11" s="26"/>
    </row>
    <row r="12" spans="1:12">
      <c r="A12" s="235"/>
      <c r="B12" s="121" t="s">
        <v>111</v>
      </c>
      <c r="C12" s="176"/>
      <c r="D12" s="176"/>
      <c r="E12" s="160"/>
      <c r="F12" s="26"/>
      <c r="G12" s="26"/>
      <c r="H12" s="26"/>
      <c r="I12" s="26"/>
      <c r="J12" s="26"/>
      <c r="K12" s="26"/>
      <c r="L12" s="26"/>
    </row>
    <row r="13" spans="1:12" ht="26">
      <c r="A13" s="235"/>
      <c r="B13" s="121" t="s">
        <v>112</v>
      </c>
      <c r="C13" s="176"/>
      <c r="D13" s="176"/>
      <c r="E13" s="160"/>
      <c r="F13" s="26"/>
      <c r="G13" s="26"/>
      <c r="H13" s="26"/>
      <c r="I13" s="26"/>
      <c r="J13" s="26"/>
      <c r="K13" s="26"/>
      <c r="L13" s="26"/>
    </row>
    <row r="14" spans="1:12">
      <c r="A14" s="235"/>
      <c r="B14" s="121" t="s">
        <v>113</v>
      </c>
      <c r="C14" s="176"/>
      <c r="D14" s="176"/>
      <c r="E14" s="160"/>
      <c r="F14" s="26"/>
      <c r="G14" s="26"/>
      <c r="H14" s="26"/>
      <c r="I14" s="26"/>
      <c r="J14" s="26"/>
      <c r="K14" s="26"/>
      <c r="L14" s="26"/>
    </row>
    <row r="15" spans="1:12">
      <c r="A15" s="235" t="s">
        <v>115</v>
      </c>
      <c r="B15" s="120" t="s">
        <v>8</v>
      </c>
      <c r="C15" s="176"/>
      <c r="D15" s="176"/>
      <c r="E15" s="160"/>
      <c r="F15" s="26"/>
      <c r="G15" s="26"/>
      <c r="H15" s="26"/>
      <c r="I15" s="26"/>
      <c r="J15" s="26"/>
      <c r="K15" s="26"/>
      <c r="L15" s="26"/>
    </row>
    <row r="16" spans="1:12">
      <c r="A16" s="235"/>
      <c r="B16" s="120" t="s">
        <v>6</v>
      </c>
      <c r="C16" s="198">
        <f>C17+C18+C19+C20</f>
        <v>0</v>
      </c>
      <c r="D16" s="198">
        <f>D17+D18+D19+D20</f>
        <v>0</v>
      </c>
      <c r="E16" s="198">
        <f>E17+E18+E19+E20</f>
        <v>0</v>
      </c>
      <c r="F16" s="26"/>
      <c r="G16" s="26"/>
      <c r="H16" s="26"/>
      <c r="I16" s="26"/>
      <c r="J16" s="26"/>
      <c r="K16" s="26"/>
      <c r="L16" s="26"/>
    </row>
    <row r="17" spans="1:12">
      <c r="A17" s="235"/>
      <c r="B17" s="121" t="s">
        <v>13</v>
      </c>
      <c r="C17" s="136"/>
      <c r="D17" s="136"/>
      <c r="E17" s="160"/>
      <c r="F17" s="26"/>
      <c r="G17" s="26"/>
      <c r="H17" s="26"/>
      <c r="I17" s="26"/>
      <c r="J17" s="26"/>
      <c r="K17" s="26"/>
      <c r="L17" s="26"/>
    </row>
    <row r="18" spans="1:12">
      <c r="A18" s="236"/>
      <c r="B18" s="122" t="s">
        <v>111</v>
      </c>
      <c r="C18" s="161"/>
      <c r="D18" s="161"/>
      <c r="E18" s="162"/>
      <c r="F18" s="26"/>
      <c r="G18" s="26"/>
      <c r="H18" s="26"/>
      <c r="I18" s="26"/>
      <c r="J18" s="26"/>
      <c r="K18" s="26"/>
      <c r="L18" s="26"/>
    </row>
    <row r="19" spans="1:12" ht="26">
      <c r="A19" s="236"/>
      <c r="B19" s="122" t="s">
        <v>112</v>
      </c>
      <c r="C19" s="161"/>
      <c r="D19" s="161"/>
      <c r="E19" s="162"/>
      <c r="F19" s="26"/>
      <c r="G19" s="26"/>
      <c r="H19" s="26"/>
      <c r="I19" s="26"/>
      <c r="J19" s="26"/>
      <c r="K19" s="26"/>
      <c r="L19" s="26"/>
    </row>
    <row r="20" spans="1:12" ht="13.5" thickBot="1">
      <c r="A20" s="237"/>
      <c r="B20" s="123" t="s">
        <v>113</v>
      </c>
      <c r="C20" s="91"/>
      <c r="D20" s="91"/>
      <c r="E20" s="92"/>
      <c r="F20" s="26"/>
      <c r="G20" s="26"/>
      <c r="H20" s="26"/>
      <c r="I20" s="26"/>
      <c r="J20" s="26"/>
      <c r="K20" s="26"/>
      <c r="L20" s="26"/>
    </row>
    <row r="21" spans="1:12">
      <c r="A21" s="25"/>
      <c r="B21" s="26"/>
      <c r="C21" s="26"/>
      <c r="D21" s="26"/>
      <c r="E21" s="26"/>
      <c r="F21" s="26"/>
      <c r="G21" s="26"/>
      <c r="H21" s="26"/>
      <c r="I21" s="26"/>
      <c r="J21" s="26"/>
      <c r="K21" s="26"/>
      <c r="L21" s="26"/>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60" zoomScaleNormal="60" workbookViewId="0">
      <selection activeCell="C9" sqref="C9:G9"/>
    </sheetView>
  </sheetViews>
  <sheetFormatPr defaultColWidth="9.1796875" defaultRowHeight="13"/>
  <cols>
    <col min="1" max="1" width="13.54296875" style="3" customWidth="1"/>
    <col min="2" max="2" width="62.26953125" style="3" customWidth="1"/>
    <col min="3" max="3" width="26.7265625" style="3" customWidth="1"/>
    <col min="4" max="4" width="32.81640625" style="3" customWidth="1"/>
    <col min="5" max="5" width="26.7265625" style="3" customWidth="1"/>
    <col min="6" max="6" width="25.54296875" style="3" customWidth="1"/>
    <col min="7" max="7" width="28.1796875" style="3" customWidth="1"/>
    <col min="8" max="16384" width="9.1796875" style="3"/>
  </cols>
  <sheetData>
    <row r="1" spans="1:7">
      <c r="A1" s="3" t="s">
        <v>47</v>
      </c>
      <c r="B1" s="111" t="str">
        <f>'20. LI3'!B1</f>
        <v>სს თიბის ბანკი</v>
      </c>
    </row>
    <row r="2" spans="1:7">
      <c r="A2" s="3" t="s">
        <v>48</v>
      </c>
      <c r="B2" s="105">
        <f>'20. LI3'!B2</f>
        <v>44561</v>
      </c>
    </row>
    <row r="3" spans="1:7">
      <c r="B3" s="12"/>
    </row>
    <row r="4" spans="1:7">
      <c r="A4" s="106" t="s">
        <v>127</v>
      </c>
      <c r="B4" s="114" t="s">
        <v>94</v>
      </c>
    </row>
    <row r="5" spans="1:7">
      <c r="A5" s="106"/>
      <c r="B5" s="114"/>
    </row>
    <row r="6" spans="1:7" ht="92.25" customHeight="1">
      <c r="A6" s="64"/>
      <c r="B6" s="27"/>
      <c r="C6" s="79" t="s">
        <v>129</v>
      </c>
      <c r="D6" s="77" t="s">
        <v>130</v>
      </c>
      <c r="E6" s="77" t="s">
        <v>132</v>
      </c>
      <c r="F6" s="77" t="s">
        <v>131</v>
      </c>
      <c r="G6" s="80" t="s">
        <v>16</v>
      </c>
    </row>
    <row r="7" spans="1:7" ht="16">
      <c r="A7" s="110">
        <v>1</v>
      </c>
      <c r="B7" s="81" t="s">
        <v>116</v>
      </c>
      <c r="C7" s="154">
        <f>SUM(C8:C11)</f>
        <v>14315469.043789839</v>
      </c>
      <c r="D7" s="154">
        <f t="shared" ref="D7:G7" si="0">SUM(D8:D11)</f>
        <v>14315469.043789839</v>
      </c>
      <c r="E7" s="154">
        <f t="shared" si="0"/>
        <v>0</v>
      </c>
      <c r="F7" s="154">
        <f t="shared" si="0"/>
        <v>0</v>
      </c>
      <c r="G7" s="154">
        <f t="shared" si="0"/>
        <v>12220215.37677246</v>
      </c>
    </row>
    <row r="8" spans="1:7" ht="16">
      <c r="A8" s="110">
        <v>2</v>
      </c>
      <c r="B8" s="28" t="s">
        <v>14</v>
      </c>
      <c r="C8" s="155"/>
      <c r="D8" s="196"/>
      <c r="E8" s="196"/>
      <c r="F8" s="196"/>
      <c r="G8" s="156"/>
    </row>
    <row r="9" spans="1:7" ht="16">
      <c r="A9" s="110">
        <v>3</v>
      </c>
      <c r="B9" s="28" t="s">
        <v>15</v>
      </c>
      <c r="C9" s="155">
        <v>14315469.043789839</v>
      </c>
      <c r="D9" s="196">
        <v>14315469.043789839</v>
      </c>
      <c r="E9" s="196">
        <v>0</v>
      </c>
      <c r="F9" s="196">
        <v>0</v>
      </c>
      <c r="G9" s="156">
        <v>12220215.37677246</v>
      </c>
    </row>
    <row r="10" spans="1:7" ht="16">
      <c r="A10" s="110">
        <v>4</v>
      </c>
      <c r="B10" s="29" t="s">
        <v>109</v>
      </c>
      <c r="C10" s="155"/>
      <c r="D10" s="196"/>
      <c r="E10" s="196"/>
      <c r="F10" s="196"/>
      <c r="G10" s="156"/>
    </row>
    <row r="11" spans="1:7" ht="16">
      <c r="A11" s="110">
        <v>5</v>
      </c>
      <c r="B11" s="28" t="s">
        <v>110</v>
      </c>
      <c r="C11" s="155"/>
      <c r="D11" s="196"/>
      <c r="E11" s="196"/>
      <c r="F11" s="196"/>
      <c r="G11" s="156"/>
    </row>
    <row r="12" spans="1:7" ht="16">
      <c r="A12" s="110">
        <v>6</v>
      </c>
      <c r="B12" s="13" t="s">
        <v>117</v>
      </c>
      <c r="C12" s="197">
        <f>SUM(C13:C16)</f>
        <v>0</v>
      </c>
      <c r="D12" s="197">
        <f>SUM(D13:D16)</f>
        <v>0</v>
      </c>
      <c r="E12" s="197">
        <f>SUM(E13:E16)</f>
        <v>0</v>
      </c>
      <c r="F12" s="197">
        <f>SUM(F13:F16)</f>
        <v>0</v>
      </c>
      <c r="G12" s="157">
        <f>SUM(G13:G16)</f>
        <v>0</v>
      </c>
    </row>
    <row r="13" spans="1:7" ht="16">
      <c r="A13" s="110">
        <v>7</v>
      </c>
      <c r="B13" s="28" t="s">
        <v>14</v>
      </c>
      <c r="C13" s="196"/>
      <c r="D13" s="196"/>
      <c r="E13" s="196"/>
      <c r="F13" s="196"/>
      <c r="G13" s="156"/>
    </row>
    <row r="14" spans="1:7" ht="16">
      <c r="A14" s="110">
        <v>8</v>
      </c>
      <c r="B14" s="28" t="s">
        <v>15</v>
      </c>
      <c r="C14" s="196"/>
      <c r="D14" s="196"/>
      <c r="E14" s="196"/>
      <c r="F14" s="196"/>
      <c r="G14" s="156"/>
    </row>
    <row r="15" spans="1:7" ht="16">
      <c r="A15" s="110">
        <v>9</v>
      </c>
      <c r="B15" s="29" t="s">
        <v>109</v>
      </c>
      <c r="C15" s="196"/>
      <c r="D15" s="196"/>
      <c r="E15" s="196"/>
      <c r="F15" s="196"/>
      <c r="G15" s="156"/>
    </row>
    <row r="16" spans="1:7" ht="16">
      <c r="A16" s="110">
        <v>10</v>
      </c>
      <c r="B16" s="28" t="s">
        <v>110</v>
      </c>
      <c r="C16" s="196"/>
      <c r="D16" s="196"/>
      <c r="E16" s="196"/>
      <c r="F16" s="196"/>
      <c r="G16" s="156"/>
    </row>
    <row r="17" spans="1:7" ht="16">
      <c r="A17" s="110">
        <v>11</v>
      </c>
      <c r="B17" s="13" t="s">
        <v>82</v>
      </c>
      <c r="C17" s="197">
        <f>SUM(C18:C21)</f>
        <v>207705.49440612245</v>
      </c>
      <c r="D17" s="197">
        <f>SUM(D18:D21)</f>
        <v>0</v>
      </c>
      <c r="E17" s="197">
        <f>SUM(E18:E21)</f>
        <v>0</v>
      </c>
      <c r="F17" s="197">
        <f>SUM(F18:F21)</f>
        <v>0</v>
      </c>
      <c r="G17" s="157">
        <f>SUM(G18:G21)</f>
        <v>286306.60399999999</v>
      </c>
    </row>
    <row r="18" spans="1:7" ht="16">
      <c r="A18" s="110">
        <v>12</v>
      </c>
      <c r="B18" s="28" t="s">
        <v>14</v>
      </c>
      <c r="C18" s="196">
        <v>103836</v>
      </c>
      <c r="D18" s="196"/>
      <c r="E18" s="196"/>
      <c r="F18" s="196"/>
      <c r="G18" s="156">
        <v>0</v>
      </c>
    </row>
    <row r="19" spans="1:7" ht="16">
      <c r="A19" s="110">
        <v>13</v>
      </c>
      <c r="B19" s="28" t="s">
        <v>15</v>
      </c>
      <c r="C19" s="196">
        <v>103869.49440612245</v>
      </c>
      <c r="D19" s="196"/>
      <c r="E19" s="196"/>
      <c r="F19" s="196"/>
      <c r="G19" s="156">
        <v>286306.60399999999</v>
      </c>
    </row>
    <row r="20" spans="1:7" ht="16">
      <c r="A20" s="110">
        <v>14</v>
      </c>
      <c r="B20" s="29" t="s">
        <v>109</v>
      </c>
      <c r="C20" s="196"/>
      <c r="D20" s="196"/>
      <c r="E20" s="196"/>
      <c r="F20" s="196"/>
      <c r="G20" s="156"/>
    </row>
    <row r="21" spans="1:7" ht="16">
      <c r="A21" s="110">
        <v>15</v>
      </c>
      <c r="B21" s="28" t="s">
        <v>110</v>
      </c>
      <c r="C21" s="196"/>
      <c r="D21" s="196"/>
      <c r="E21" s="196"/>
      <c r="F21" s="196"/>
      <c r="G21" s="156"/>
    </row>
    <row r="22" spans="1:7" ht="13.5" thickBot="1">
      <c r="A22" s="119">
        <v>16</v>
      </c>
      <c r="B22" s="119" t="s">
        <v>1</v>
      </c>
      <c r="C22" s="158">
        <f>C12+C17</f>
        <v>207705.49440612245</v>
      </c>
      <c r="D22" s="158">
        <f>D12+D17</f>
        <v>0</v>
      </c>
      <c r="E22" s="158">
        <f>E12+E17</f>
        <v>0</v>
      </c>
      <c r="F22" s="158">
        <f>F12+F17</f>
        <v>0</v>
      </c>
      <c r="G22" s="159">
        <f>G12+G17</f>
        <v>286306.60399999999</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S49"/>
  <sheetViews>
    <sheetView showGridLines="0" tabSelected="1" zoomScale="70" zoomScaleNormal="70" workbookViewId="0">
      <selection activeCell="H22" sqref="H22"/>
    </sheetView>
  </sheetViews>
  <sheetFormatPr defaultColWidth="9.1796875" defaultRowHeight="13"/>
  <cols>
    <col min="1" max="1" width="10.54296875" style="7" bestFit="1" customWidth="1"/>
    <col min="2" max="2" width="89.1796875" style="7" bestFit="1" customWidth="1"/>
    <col min="3" max="3" width="15.1796875" style="19" customWidth="1"/>
    <col min="4" max="5" width="13.7265625" style="19" customWidth="1"/>
    <col min="6" max="6" width="16.26953125" style="19" customWidth="1"/>
    <col min="7" max="8" width="13.7265625" style="19" customWidth="1"/>
    <col min="9" max="9" width="17.54296875" style="19" customWidth="1"/>
    <col min="10" max="10" width="14.54296875" style="19" customWidth="1"/>
    <col min="11" max="12" width="13.7265625" style="19" customWidth="1"/>
    <col min="13" max="13" width="15" style="19" customWidth="1"/>
    <col min="14" max="15" width="13.7265625" style="19" customWidth="1"/>
    <col min="16" max="16" width="15.7265625" style="19" customWidth="1"/>
    <col min="17" max="17" width="15.7265625" style="189" customWidth="1"/>
    <col min="18" max="18" width="14.81640625" style="189" bestFit="1" customWidth="1"/>
    <col min="19" max="19" width="14.81640625" style="190" bestFit="1" customWidth="1"/>
    <col min="20" max="16384" width="9.1796875" style="7"/>
  </cols>
  <sheetData>
    <row r="1" spans="1:19" s="15" customFormat="1">
      <c r="A1" s="3" t="s">
        <v>47</v>
      </c>
      <c r="B1" s="111" t="str">
        <f>'20. LI3'!B1</f>
        <v>სს თიბის ბანკი</v>
      </c>
      <c r="Q1" s="187"/>
      <c r="R1" s="187"/>
      <c r="S1" s="187"/>
    </row>
    <row r="2" spans="1:19" s="15" customFormat="1">
      <c r="A2" s="3" t="s">
        <v>48</v>
      </c>
      <c r="B2" s="105">
        <f>'20. LI3'!B2</f>
        <v>44561</v>
      </c>
      <c r="Q2" s="187"/>
      <c r="R2" s="187"/>
      <c r="S2" s="187"/>
    </row>
    <row r="3" spans="1:19" s="3" customFormat="1">
      <c r="C3" s="15"/>
      <c r="D3" s="15"/>
      <c r="E3" s="15"/>
      <c r="F3" s="15"/>
      <c r="G3" s="15"/>
      <c r="H3" s="15"/>
      <c r="I3" s="15"/>
      <c r="J3" s="15"/>
      <c r="K3" s="15"/>
      <c r="L3" s="15"/>
      <c r="M3" s="15"/>
      <c r="N3" s="15"/>
      <c r="O3" s="15"/>
      <c r="P3" s="15"/>
      <c r="Q3" s="187"/>
      <c r="R3" s="187"/>
      <c r="S3" s="188"/>
    </row>
    <row r="4" spans="1:19" s="15" customFormat="1">
      <c r="A4" s="106"/>
      <c r="B4" s="115"/>
      <c r="Q4" s="187"/>
      <c r="R4" s="187"/>
      <c r="S4" s="187"/>
    </row>
    <row r="5" spans="1:19" s="15" customFormat="1" ht="12.75" customHeight="1">
      <c r="A5" s="106" t="s">
        <v>128</v>
      </c>
      <c r="B5" s="7"/>
      <c r="C5" s="239" t="s">
        <v>50</v>
      </c>
      <c r="D5" s="239"/>
      <c r="E5" s="238"/>
      <c r="F5" s="239" t="s">
        <v>51</v>
      </c>
      <c r="G5" s="239"/>
      <c r="H5" s="239"/>
      <c r="I5" s="239"/>
      <c r="J5" s="239"/>
      <c r="K5" s="239"/>
      <c r="L5" s="239"/>
      <c r="M5" s="239" t="s">
        <v>52</v>
      </c>
      <c r="N5" s="239"/>
      <c r="O5" s="238"/>
      <c r="Q5" s="187"/>
      <c r="R5" s="187"/>
      <c r="S5" s="187"/>
    </row>
    <row r="6" spans="1:19" s="15" customFormat="1" ht="15" customHeight="1">
      <c r="A6" s="7"/>
      <c r="B6" s="7"/>
      <c r="C6" s="239" t="s">
        <v>53</v>
      </c>
      <c r="D6" s="239" t="s">
        <v>54</v>
      </c>
      <c r="E6" s="239" t="s">
        <v>1</v>
      </c>
      <c r="F6" s="239" t="s">
        <v>55</v>
      </c>
      <c r="G6" s="239"/>
      <c r="H6" s="239" t="s">
        <v>56</v>
      </c>
      <c r="I6" s="239" t="s">
        <v>57</v>
      </c>
      <c r="J6" s="239"/>
      <c r="K6" s="240" t="s">
        <v>2</v>
      </c>
      <c r="L6" s="240"/>
      <c r="M6" s="233" t="s">
        <v>175</v>
      </c>
      <c r="N6" s="233" t="s">
        <v>54</v>
      </c>
      <c r="O6" s="238" t="s">
        <v>1</v>
      </c>
      <c r="Q6" s="187"/>
      <c r="R6" s="187"/>
      <c r="S6" s="187"/>
    </row>
    <row r="7" spans="1:19" s="15" customFormat="1" ht="26">
      <c r="A7" s="118" t="s">
        <v>182</v>
      </c>
      <c r="B7" s="116" t="s">
        <v>134</v>
      </c>
      <c r="C7" s="239"/>
      <c r="D7" s="239"/>
      <c r="E7" s="239"/>
      <c r="F7" s="98" t="s">
        <v>9</v>
      </c>
      <c r="G7" s="98" t="s">
        <v>58</v>
      </c>
      <c r="H7" s="239"/>
      <c r="I7" s="98" t="s">
        <v>80</v>
      </c>
      <c r="J7" s="98" t="s">
        <v>81</v>
      </c>
      <c r="K7" s="99" t="s">
        <v>59</v>
      </c>
      <c r="L7" s="99" t="s">
        <v>60</v>
      </c>
      <c r="M7" s="233"/>
      <c r="N7" s="233"/>
      <c r="O7" s="238"/>
      <c r="Q7" s="187"/>
      <c r="R7" s="187"/>
      <c r="S7" s="187"/>
    </row>
    <row r="8" spans="1:19" s="15" customFormat="1">
      <c r="A8" s="42"/>
      <c r="B8" s="40" t="s">
        <v>7</v>
      </c>
      <c r="C8" s="94"/>
      <c r="D8" s="94"/>
      <c r="E8" s="94"/>
      <c r="F8" s="94"/>
      <c r="G8" s="94"/>
      <c r="H8" s="94"/>
      <c r="I8" s="94"/>
      <c r="J8" s="94"/>
      <c r="K8" s="94"/>
      <c r="L8" s="94"/>
      <c r="M8" s="94"/>
      <c r="N8" s="94"/>
      <c r="O8" s="95"/>
      <c r="Q8" s="187"/>
      <c r="R8" s="187"/>
      <c r="S8" s="187"/>
    </row>
    <row r="9" spans="1:19" s="15" customFormat="1">
      <c r="A9" s="17">
        <v>1</v>
      </c>
      <c r="B9" s="39" t="s">
        <v>79</v>
      </c>
      <c r="C9" s="146">
        <f t="shared" ref="C9:O9" si="0">SUM(C10:C20)</f>
        <v>1190923.5557616642</v>
      </c>
      <c r="D9" s="146">
        <f t="shared" si="0"/>
        <v>461828.39848951052</v>
      </c>
      <c r="E9" s="146">
        <f t="shared" si="0"/>
        <v>1652751.9542511746</v>
      </c>
      <c r="F9" s="147">
        <f t="shared" si="0"/>
        <v>81987.107296108981</v>
      </c>
      <c r="G9" s="147">
        <f t="shared" si="0"/>
        <v>0</v>
      </c>
      <c r="H9" s="146">
        <f t="shared" si="0"/>
        <v>348977.99134917191</v>
      </c>
      <c r="I9" s="146">
        <f t="shared" si="0"/>
        <v>0</v>
      </c>
      <c r="J9" s="146">
        <f t="shared" si="0"/>
        <v>0</v>
      </c>
      <c r="K9" s="146">
        <f t="shared" si="0"/>
        <v>0</v>
      </c>
      <c r="L9" s="146">
        <f t="shared" si="0"/>
        <v>149311</v>
      </c>
      <c r="M9" s="147">
        <f t="shared" si="0"/>
        <v>923932.67170860106</v>
      </c>
      <c r="N9" s="147">
        <f>SUM(N10:N20)</f>
        <v>661495.38983868225</v>
      </c>
      <c r="O9" s="148">
        <f t="shared" si="0"/>
        <v>1585428.0615472833</v>
      </c>
      <c r="Q9" s="187"/>
      <c r="R9" s="187"/>
      <c r="S9" s="187"/>
    </row>
    <row r="10" spans="1:19" s="15" customFormat="1">
      <c r="A10" s="117" t="s">
        <v>176</v>
      </c>
      <c r="B10" s="5" t="s">
        <v>215</v>
      </c>
      <c r="C10" s="179">
        <v>123646.34793141662</v>
      </c>
      <c r="D10" s="179">
        <v>207442.4405594405</v>
      </c>
      <c r="E10" s="199">
        <f>C10+D10</f>
        <v>331088.78849085711</v>
      </c>
      <c r="F10" s="179">
        <v>20631.16955159893</v>
      </c>
      <c r="G10" s="179">
        <v>0</v>
      </c>
      <c r="H10" s="179">
        <v>64544.988651023028</v>
      </c>
      <c r="I10" s="179"/>
      <c r="J10" s="179">
        <v>0</v>
      </c>
      <c r="K10" s="200"/>
      <c r="L10" s="200">
        <v>48968</v>
      </c>
      <c r="M10" s="146">
        <f>C10+F10-H10-I10</f>
        <v>79732.528831992517</v>
      </c>
      <c r="N10" s="146">
        <f>D10+G10+H10-J10+K10-L10</f>
        <v>223019.42921046354</v>
      </c>
      <c r="O10" s="148">
        <f t="shared" ref="O10:O19" si="1">M10+N10</f>
        <v>302751.95804245607</v>
      </c>
      <c r="Q10" s="187"/>
      <c r="R10" s="187"/>
      <c r="S10" s="187"/>
    </row>
    <row r="11" spans="1:19" s="15" customFormat="1">
      <c r="A11" s="117" t="s">
        <v>177</v>
      </c>
      <c r="B11" s="5" t="s">
        <v>216</v>
      </c>
      <c r="C11" s="179">
        <v>127376.17291565903</v>
      </c>
      <c r="D11" s="179">
        <v>972.32086713287572</v>
      </c>
      <c r="E11" s="199">
        <f t="shared" ref="E11:E18" si="2">C11+D11</f>
        <v>128348.49378279191</v>
      </c>
      <c r="F11" s="179">
        <v>11914.070869091269</v>
      </c>
      <c r="G11" s="179">
        <v>0</v>
      </c>
      <c r="H11" s="179">
        <v>66892.895562724618</v>
      </c>
      <c r="I11" s="179"/>
      <c r="J11" s="179">
        <v>0</v>
      </c>
      <c r="K11" s="200"/>
      <c r="L11" s="200">
        <v>12946</v>
      </c>
      <c r="M11" s="146">
        <f t="shared" ref="M11:M15" si="3">C11+F11-H11-I11</f>
        <v>72397.34822202567</v>
      </c>
      <c r="N11" s="146">
        <f t="shared" ref="N11:N19" si="4">D11+G11+H11-J11+K11-L11</f>
        <v>54919.216429857493</v>
      </c>
      <c r="O11" s="148">
        <f t="shared" si="1"/>
        <v>127316.56465188316</v>
      </c>
      <c r="Q11" s="187"/>
      <c r="R11" s="187"/>
      <c r="S11" s="187"/>
    </row>
    <row r="12" spans="1:19" s="15" customFormat="1">
      <c r="A12" s="117" t="s">
        <v>178</v>
      </c>
      <c r="B12" s="178" t="s">
        <v>217</v>
      </c>
      <c r="C12" s="179">
        <v>125637.29721310841</v>
      </c>
      <c r="D12" s="179">
        <v>2659.2888111888169</v>
      </c>
      <c r="E12" s="199">
        <f t="shared" si="2"/>
        <v>128296.58602429723</v>
      </c>
      <c r="F12" s="179">
        <v>11914.070869091269</v>
      </c>
      <c r="G12" s="179">
        <v>0</v>
      </c>
      <c r="H12" s="179">
        <v>65071.782522638125</v>
      </c>
      <c r="I12" s="179"/>
      <c r="J12" s="179">
        <v>0</v>
      </c>
      <c r="K12" s="200"/>
      <c r="L12" s="200">
        <v>67731</v>
      </c>
      <c r="M12" s="146">
        <f t="shared" si="3"/>
        <v>72479.585559561558</v>
      </c>
      <c r="N12" s="146">
        <f t="shared" si="4"/>
        <v>7.1333826941554435E-2</v>
      </c>
      <c r="O12" s="148">
        <f t="shared" si="1"/>
        <v>72479.656893388499</v>
      </c>
      <c r="Q12" s="187"/>
      <c r="R12" s="187"/>
      <c r="S12" s="187"/>
    </row>
    <row r="13" spans="1:19" s="15" customFormat="1">
      <c r="A13" s="117" t="s">
        <v>179</v>
      </c>
      <c r="B13" s="178" t="s">
        <v>218</v>
      </c>
      <c r="C13" s="179">
        <v>751756.86215971666</v>
      </c>
      <c r="D13" s="179">
        <v>250754.34825174831</v>
      </c>
      <c r="E13" s="199">
        <f>C13+D13</f>
        <v>1002511.210411465</v>
      </c>
      <c r="F13" s="179">
        <v>23752.151563940726</v>
      </c>
      <c r="G13" s="179">
        <v>0</v>
      </c>
      <c r="H13" s="179">
        <v>132801.98282810999</v>
      </c>
      <c r="I13" s="179"/>
      <c r="J13" s="179">
        <v>0</v>
      </c>
      <c r="K13" s="200"/>
      <c r="L13" s="200">
        <v>0</v>
      </c>
      <c r="M13" s="146">
        <f>C13+F13-H13-I13</f>
        <v>642707.03089554736</v>
      </c>
      <c r="N13" s="146">
        <f>D13+G13+H13-J13+K13-L13</f>
        <v>383556.3310798583</v>
      </c>
      <c r="O13" s="148">
        <f>M13+N13</f>
        <v>1026263.3619754056</v>
      </c>
      <c r="Q13" s="187"/>
      <c r="R13" s="187"/>
      <c r="S13" s="187"/>
    </row>
    <row r="14" spans="1:19" s="15" customFormat="1">
      <c r="A14" s="117" t="s">
        <v>180</v>
      </c>
      <c r="B14" s="178" t="s">
        <v>219</v>
      </c>
      <c r="C14" s="179">
        <v>62506.875541763402</v>
      </c>
      <c r="D14" s="179">
        <v>0</v>
      </c>
      <c r="E14" s="199">
        <f t="shared" si="2"/>
        <v>62506.875541763402</v>
      </c>
      <c r="F14" s="179">
        <v>11914.070869091269</v>
      </c>
      <c r="G14" s="179">
        <v>0</v>
      </c>
      <c r="H14" s="179">
        <v>19666.341784676129</v>
      </c>
      <c r="I14" s="179"/>
      <c r="J14" s="179">
        <v>0</v>
      </c>
      <c r="K14" s="200"/>
      <c r="L14" s="200">
        <v>19666</v>
      </c>
      <c r="M14" s="146">
        <f t="shared" si="3"/>
        <v>54754.604626178538</v>
      </c>
      <c r="N14" s="146">
        <f t="shared" si="4"/>
        <v>0.34178467612946406</v>
      </c>
      <c r="O14" s="148">
        <f t="shared" si="1"/>
        <v>54754.946410854667</v>
      </c>
      <c r="Q14" s="187"/>
      <c r="R14" s="187"/>
      <c r="S14" s="187"/>
    </row>
    <row r="15" spans="1:19" s="15" customFormat="1">
      <c r="A15" s="117" t="s">
        <v>181</v>
      </c>
      <c r="B15" s="5" t="s">
        <v>220</v>
      </c>
      <c r="C15" s="179"/>
      <c r="D15" s="179"/>
      <c r="E15" s="199">
        <f>C15+D15</f>
        <v>0</v>
      </c>
      <c r="F15" s="179">
        <v>1861.5735732955109</v>
      </c>
      <c r="G15" s="179">
        <v>0</v>
      </c>
      <c r="H15" s="179">
        <v>0</v>
      </c>
      <c r="I15" s="179"/>
      <c r="J15" s="179">
        <v>0</v>
      </c>
      <c r="K15" s="200"/>
      <c r="L15" s="200"/>
      <c r="M15" s="146">
        <f t="shared" si="3"/>
        <v>1861.5735732955109</v>
      </c>
      <c r="N15" s="146">
        <f t="shared" si="4"/>
        <v>0</v>
      </c>
      <c r="O15" s="148">
        <f t="shared" si="1"/>
        <v>1861.5735732955109</v>
      </c>
      <c r="Q15" s="187"/>
      <c r="R15" s="187"/>
      <c r="S15" s="187"/>
    </row>
    <row r="16" spans="1:19" s="15" customFormat="1">
      <c r="A16" s="117"/>
      <c r="B16" s="178"/>
      <c r="C16" s="179"/>
      <c r="D16" s="179"/>
      <c r="E16" s="199">
        <f>C16+D16</f>
        <v>0</v>
      </c>
      <c r="F16" s="179"/>
      <c r="G16" s="179"/>
      <c r="H16" s="179"/>
      <c r="I16" s="179"/>
      <c r="J16" s="179"/>
      <c r="K16" s="200"/>
      <c r="L16" s="200"/>
      <c r="M16" s="146">
        <f>C16+F16-H16-I16</f>
        <v>0</v>
      </c>
      <c r="N16" s="146">
        <f>D16+G16+H16-J16+K16-L16</f>
        <v>0</v>
      </c>
      <c r="O16" s="148">
        <f>M16+N16</f>
        <v>0</v>
      </c>
      <c r="Q16" s="187"/>
      <c r="R16" s="187"/>
      <c r="S16" s="187"/>
    </row>
    <row r="17" spans="1:19" s="15" customFormat="1">
      <c r="A17" s="117"/>
      <c r="B17" s="5"/>
      <c r="C17" s="179"/>
      <c r="D17" s="179"/>
      <c r="E17" s="199">
        <f t="shared" si="2"/>
        <v>0</v>
      </c>
      <c r="F17" s="179"/>
      <c r="G17" s="179"/>
      <c r="H17" s="179"/>
      <c r="I17" s="179"/>
      <c r="J17" s="179"/>
      <c r="K17" s="200"/>
      <c r="L17" s="200"/>
      <c r="M17" s="146">
        <f>C17+F17-H17-I17</f>
        <v>0</v>
      </c>
      <c r="N17" s="146">
        <f>D17+G17+H17-J17+K17-L17</f>
        <v>0</v>
      </c>
      <c r="O17" s="148">
        <f>M17+N17</f>
        <v>0</v>
      </c>
      <c r="Q17" s="187"/>
      <c r="R17" s="187"/>
      <c r="S17" s="187"/>
    </row>
    <row r="18" spans="1:19" s="15" customFormat="1">
      <c r="A18" s="117"/>
      <c r="B18" s="5"/>
      <c r="C18" s="179"/>
      <c r="D18" s="179"/>
      <c r="E18" s="199">
        <f t="shared" si="2"/>
        <v>0</v>
      </c>
      <c r="F18" s="179"/>
      <c r="G18" s="179"/>
      <c r="H18" s="179"/>
      <c r="I18" s="179"/>
      <c r="J18" s="179"/>
      <c r="K18" s="200"/>
      <c r="L18" s="200"/>
      <c r="M18" s="146">
        <f>C18+F18-H18-I18</f>
        <v>0</v>
      </c>
      <c r="N18" s="146">
        <f>D18+G18+H18-J18+K18-L18</f>
        <v>0</v>
      </c>
      <c r="O18" s="148">
        <f>M18+N18</f>
        <v>0</v>
      </c>
      <c r="Q18" s="187"/>
      <c r="R18" s="187"/>
      <c r="S18" s="187"/>
    </row>
    <row r="19" spans="1:19" s="15" customFormat="1">
      <c r="A19" s="117"/>
      <c r="B19" s="5"/>
      <c r="C19" s="134"/>
      <c r="D19" s="134"/>
      <c r="E19" s="146">
        <f t="shared" ref="E19:E20" si="5">C19+D19</f>
        <v>0</v>
      </c>
      <c r="F19" s="134"/>
      <c r="G19" s="134"/>
      <c r="H19" s="134"/>
      <c r="I19" s="134"/>
      <c r="J19" s="134"/>
      <c r="K19" s="149"/>
      <c r="L19" s="149"/>
      <c r="M19" s="146">
        <f>C19+F19-H19-I19</f>
        <v>0</v>
      </c>
      <c r="N19" s="146">
        <f t="shared" si="4"/>
        <v>0</v>
      </c>
      <c r="O19" s="148">
        <f t="shared" si="1"/>
        <v>0</v>
      </c>
      <c r="Q19" s="187"/>
      <c r="R19" s="187"/>
      <c r="S19" s="187"/>
    </row>
    <row r="20" spans="1:19" s="15" customFormat="1">
      <c r="A20" s="117"/>
      <c r="B20" s="5"/>
      <c r="C20" s="134"/>
      <c r="D20" s="134"/>
      <c r="E20" s="146">
        <f t="shared" si="5"/>
        <v>0</v>
      </c>
      <c r="F20" s="134"/>
      <c r="G20" s="134"/>
      <c r="H20" s="134"/>
      <c r="I20" s="134"/>
      <c r="J20" s="134"/>
      <c r="K20" s="149"/>
      <c r="L20" s="149"/>
      <c r="M20" s="146">
        <f t="shared" ref="M20" si="6">C20+F20-H20-I20</f>
        <v>0</v>
      </c>
      <c r="N20" s="146">
        <f t="shared" ref="N20" si="7">D20+G20+H20-J20+K20-L20</f>
        <v>0</v>
      </c>
      <c r="O20" s="148">
        <f t="shared" ref="O20" si="8">M20+N20</f>
        <v>0</v>
      </c>
      <c r="Q20" s="187"/>
      <c r="R20" s="187"/>
      <c r="S20" s="187"/>
    </row>
    <row r="21" spans="1:19" s="15" customFormat="1">
      <c r="A21" s="42"/>
      <c r="B21" s="7" t="s">
        <v>82</v>
      </c>
      <c r="C21" s="150"/>
      <c r="D21" s="150"/>
      <c r="E21" s="150"/>
      <c r="F21" s="150"/>
      <c r="G21" s="150"/>
      <c r="H21" s="150"/>
      <c r="I21" s="150"/>
      <c r="J21" s="150"/>
      <c r="K21" s="150"/>
      <c r="L21" s="150"/>
      <c r="M21" s="150"/>
      <c r="N21" s="150"/>
      <c r="O21" s="151"/>
      <c r="Q21" s="187"/>
      <c r="R21" s="187"/>
      <c r="S21" s="187"/>
    </row>
    <row r="22" spans="1:19" s="15" customFormat="1" ht="11.25" customHeight="1" thickBot="1">
      <c r="A22" s="44">
        <v>2</v>
      </c>
      <c r="B22" s="96" t="s">
        <v>79</v>
      </c>
      <c r="C22" s="152">
        <v>17191.400000000001</v>
      </c>
      <c r="D22" s="152">
        <v>7171.6</v>
      </c>
      <c r="E22" s="152">
        <v>24363</v>
      </c>
      <c r="F22" s="152">
        <v>1789</v>
      </c>
      <c r="G22" s="152"/>
      <c r="H22" s="152">
        <v>7573.7000000000007</v>
      </c>
      <c r="I22" s="152"/>
      <c r="J22" s="152"/>
      <c r="K22" s="152"/>
      <c r="L22" s="152">
        <v>6093</v>
      </c>
      <c r="M22" s="152">
        <v>8833.1</v>
      </c>
      <c r="N22" s="152">
        <v>11225.9</v>
      </c>
      <c r="O22" s="153">
        <v>20059</v>
      </c>
      <c r="Q22" s="187"/>
      <c r="R22" s="187"/>
      <c r="S22" s="187"/>
    </row>
    <row r="23" spans="1:19" s="19" customFormat="1">
      <c r="A23" s="7"/>
      <c r="B23" s="7"/>
      <c r="Q23" s="189"/>
      <c r="R23" s="189"/>
      <c r="S23" s="189"/>
    </row>
    <row r="31" spans="1:19">
      <c r="G31" s="177"/>
    </row>
    <row r="38" spans="3:15">
      <c r="C38" s="177"/>
      <c r="D38" s="177"/>
      <c r="E38" s="177"/>
      <c r="F38" s="177"/>
      <c r="G38" s="177"/>
      <c r="H38" s="177"/>
      <c r="I38" s="177"/>
      <c r="J38" s="177"/>
      <c r="K38" s="177"/>
      <c r="L38" s="177"/>
      <c r="M38" s="177"/>
      <c r="N38" s="177"/>
      <c r="O38" s="177"/>
    </row>
    <row r="39" spans="3:15">
      <c r="C39" s="177"/>
      <c r="D39" s="177"/>
      <c r="E39" s="177"/>
      <c r="F39" s="177"/>
      <c r="G39" s="177"/>
      <c r="H39" s="177"/>
      <c r="I39" s="177"/>
      <c r="J39" s="177"/>
      <c r="K39" s="177"/>
      <c r="L39" s="177"/>
      <c r="M39" s="177"/>
      <c r="N39" s="177"/>
      <c r="O39" s="177"/>
    </row>
    <row r="40" spans="3:15">
      <c r="C40" s="177"/>
      <c r="D40" s="177"/>
      <c r="E40" s="177"/>
      <c r="F40" s="177"/>
      <c r="G40" s="177"/>
      <c r="H40" s="177"/>
      <c r="I40" s="177"/>
      <c r="J40" s="177"/>
      <c r="K40" s="177"/>
      <c r="L40" s="177"/>
      <c r="M40" s="177"/>
      <c r="N40" s="177"/>
      <c r="O40" s="177"/>
    </row>
    <row r="41" spans="3:15">
      <c r="C41" s="177"/>
      <c r="D41" s="177"/>
      <c r="E41" s="177"/>
      <c r="F41" s="177"/>
      <c r="G41" s="177"/>
      <c r="H41" s="177"/>
      <c r="I41" s="177"/>
      <c r="J41" s="177"/>
      <c r="K41" s="177"/>
      <c r="L41" s="177"/>
      <c r="M41" s="177"/>
      <c r="N41" s="177"/>
      <c r="O41" s="177"/>
    </row>
    <row r="42" spans="3:15">
      <c r="C42" s="177"/>
      <c r="D42" s="177"/>
      <c r="E42" s="177"/>
      <c r="F42" s="177"/>
      <c r="G42" s="177"/>
      <c r="H42" s="177"/>
      <c r="I42" s="177"/>
      <c r="J42" s="177"/>
      <c r="K42" s="177"/>
      <c r="L42" s="177"/>
      <c r="M42" s="177"/>
      <c r="N42" s="177"/>
      <c r="O42" s="177"/>
    </row>
    <row r="43" spans="3:15">
      <c r="C43" s="177"/>
      <c r="D43" s="177"/>
      <c r="E43" s="177"/>
      <c r="F43" s="177"/>
      <c r="G43" s="177"/>
      <c r="H43" s="177"/>
      <c r="I43" s="177"/>
      <c r="J43" s="177"/>
      <c r="K43" s="177"/>
      <c r="L43" s="177"/>
      <c r="M43" s="177"/>
      <c r="N43" s="177"/>
      <c r="O43" s="177"/>
    </row>
    <row r="44" spans="3:15">
      <c r="C44" s="177"/>
      <c r="D44" s="177"/>
      <c r="E44" s="177"/>
      <c r="F44" s="177"/>
      <c r="G44" s="177"/>
      <c r="H44" s="177"/>
      <c r="I44" s="177"/>
      <c r="J44" s="177"/>
      <c r="K44" s="177"/>
      <c r="L44" s="177"/>
      <c r="M44" s="177"/>
      <c r="N44" s="177"/>
      <c r="O44" s="177"/>
    </row>
    <row r="45" spans="3:15">
      <c r="C45" s="177"/>
      <c r="D45" s="177"/>
      <c r="E45" s="177"/>
      <c r="F45" s="177"/>
      <c r="G45" s="177"/>
      <c r="H45" s="177"/>
      <c r="I45" s="177"/>
      <c r="J45" s="177"/>
      <c r="K45" s="177"/>
      <c r="L45" s="177"/>
      <c r="M45" s="177"/>
      <c r="N45" s="177"/>
      <c r="O45" s="177"/>
    </row>
    <row r="46" spans="3:15">
      <c r="C46" s="177"/>
      <c r="D46" s="177"/>
      <c r="E46" s="177"/>
      <c r="F46" s="177"/>
      <c r="G46" s="177"/>
      <c r="H46" s="177"/>
      <c r="I46" s="177"/>
      <c r="J46" s="177"/>
      <c r="K46" s="177"/>
      <c r="L46" s="177"/>
      <c r="M46" s="177"/>
      <c r="N46" s="177"/>
      <c r="O46" s="177"/>
    </row>
    <row r="47" spans="3:15">
      <c r="C47" s="177"/>
      <c r="D47" s="177"/>
      <c r="E47" s="177"/>
      <c r="F47" s="177"/>
      <c r="G47" s="177"/>
      <c r="H47" s="177"/>
      <c r="I47" s="177"/>
      <c r="J47" s="177"/>
      <c r="K47" s="177"/>
      <c r="L47" s="177"/>
      <c r="M47" s="177"/>
      <c r="N47" s="177"/>
      <c r="O47" s="177"/>
    </row>
    <row r="48" spans="3:15">
      <c r="C48" s="177"/>
      <c r="D48" s="177"/>
      <c r="E48" s="177"/>
      <c r="F48" s="177"/>
      <c r="G48" s="177"/>
      <c r="H48" s="177"/>
      <c r="I48" s="177"/>
      <c r="J48" s="177"/>
      <c r="K48" s="177"/>
      <c r="L48" s="177"/>
      <c r="M48" s="177"/>
      <c r="N48" s="177"/>
      <c r="O48" s="177"/>
    </row>
    <row r="49" spans="3:15">
      <c r="C49" s="177"/>
      <c r="D49" s="177"/>
      <c r="E49" s="177"/>
      <c r="F49" s="177"/>
      <c r="G49" s="177"/>
      <c r="H49" s="177"/>
      <c r="I49" s="177"/>
      <c r="J49" s="177"/>
      <c r="K49" s="177"/>
      <c r="L49" s="177"/>
      <c r="M49" s="177"/>
      <c r="N49" s="177"/>
      <c r="O49" s="177"/>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 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2022-05-16T17:12:31Z</dcterms:modified>
</cp:coreProperties>
</file>