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919" activeTab="5"/>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8" i="48" l="1"/>
  <c r="B2" i="68" l="1"/>
  <c r="B2" i="39"/>
  <c r="B2" i="40"/>
  <c r="B2" i="48"/>
  <c r="B2" i="49"/>
  <c r="B2" i="50"/>
  <c r="B2" i="63"/>
  <c r="B1" i="63"/>
  <c r="B1" i="50"/>
  <c r="B1" i="49"/>
  <c r="B1" i="48"/>
  <c r="B1" i="40"/>
  <c r="B1" i="39"/>
  <c r="B1" i="68"/>
  <c r="C18" i="67" l="1"/>
  <c r="D18" i="67"/>
  <c r="E18" i="67"/>
  <c r="D7" i="48" l="1"/>
  <c r="M11" i="63"/>
  <c r="M10" i="63"/>
  <c r="E11" i="63"/>
  <c r="E10" i="63"/>
  <c r="F10" i="40" l="1"/>
  <c r="G10" i="40" s="1"/>
  <c r="O19" i="63" l="1"/>
  <c r="N19" i="63"/>
  <c r="M19" i="63"/>
  <c r="M17" i="63"/>
  <c r="C7" i="50" l="1"/>
  <c r="C15" i="49" l="1"/>
  <c r="F15" i="48"/>
  <c r="E15" i="48"/>
  <c r="D15" i="48"/>
  <c r="D7" i="50" l="1"/>
  <c r="E7" i="50"/>
  <c r="F7" i="50"/>
  <c r="G7" i="50"/>
  <c r="C17" i="50"/>
  <c r="D9" i="49"/>
  <c r="D15" i="49"/>
  <c r="E7" i="48"/>
  <c r="E22" i="48" s="1"/>
  <c r="E15" i="49" l="1"/>
  <c r="E9" i="49"/>
  <c r="C9" i="49"/>
  <c r="F7" i="48" l="1"/>
  <c r="D22" i="48"/>
  <c r="D46" i="67" l="1"/>
  <c r="E46" i="67"/>
  <c r="C33" i="67"/>
  <c r="D33" i="67"/>
  <c r="E33" i="67"/>
  <c r="N12" i="63" l="1"/>
  <c r="N13" i="63"/>
  <c r="N14" i="63"/>
  <c r="N15" i="63"/>
  <c r="N16" i="63"/>
  <c r="N17" i="63"/>
  <c r="N11" i="63"/>
  <c r="M16" i="63"/>
  <c r="M12" i="63"/>
  <c r="M13" i="63"/>
  <c r="M14" i="63"/>
  <c r="M15" i="63"/>
  <c r="E17" i="63"/>
  <c r="D10" i="63"/>
  <c r="C10" i="63"/>
  <c r="F10" i="63"/>
  <c r="G10" i="63"/>
  <c r="H10" i="63"/>
  <c r="I10" i="63"/>
  <c r="J10" i="63"/>
  <c r="K10" i="63"/>
  <c r="L10" i="63"/>
  <c r="N10" i="63" l="1"/>
  <c r="F12" i="50"/>
  <c r="G12" i="50"/>
  <c r="D12" i="50"/>
  <c r="E12" i="50"/>
  <c r="C12" i="50"/>
  <c r="D17" i="50"/>
  <c r="E17" i="50"/>
  <c r="F17" i="50"/>
  <c r="G17" i="50"/>
  <c r="O17" i="63"/>
  <c r="O11" i="63"/>
  <c r="O12" i="63"/>
  <c r="O13" i="63"/>
  <c r="O14" i="63"/>
  <c r="O15" i="63"/>
  <c r="O16" i="63"/>
  <c r="E12" i="63"/>
  <c r="E13" i="63"/>
  <c r="E14" i="63"/>
  <c r="E15" i="63"/>
  <c r="E16" i="63"/>
  <c r="F22" i="50" l="1"/>
  <c r="D22" i="50"/>
  <c r="C22" i="50"/>
  <c r="G22" i="50"/>
  <c r="E22" i="50"/>
  <c r="F22" i="48"/>
  <c r="O10" i="63"/>
  <c r="C46" i="67" l="1"/>
</calcChain>
</file>

<file path=xl/sharedStrings.xml><?xml version="1.0" encoding="utf-8"?>
<sst xmlns="http://schemas.openxmlformats.org/spreadsheetml/2006/main" count="286" uniqueCount="194">
  <si>
    <t>a</t>
  </si>
  <si>
    <t>b</t>
  </si>
  <si>
    <t>c</t>
  </si>
  <si>
    <t>d</t>
  </si>
  <si>
    <t>e</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</si>
  <si>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</si>
  <si>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</si>
  <si>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</si>
  <si>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</si>
  <si>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</si>
  <si>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</si>
  <si>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</si>
  <si>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</si>
  <si>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</si>
  <si>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</si>
  <si>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</si>
  <si>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</si>
  <si>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</si>
  <si>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</si>
  <si>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</si>
  <si>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</si>
  <si>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</si>
  <si>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</si>
  <si>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</si>
  <si>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</si>
  <si>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</si>
  <si>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</si>
  <si>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</si>
  <si>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</si>
  <si>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</si>
  <si>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</si>
  <si>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</si>
  <si>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</si>
  <si>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</si>
  <si>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</si>
  <si>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</si>
  <si>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</si>
  <si>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</si>
  <si>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</si>
  <si>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</si>
  <si>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</si>
  <si>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</si>
  <si>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</si>
  <si>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</si>
  <si>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</si>
  <si>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</si>
  <si>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</si>
  <si>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</si>
  <si>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</si>
  <si>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</si>
  <si>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</si>
  <si>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</si>
  <si>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</si>
  <si>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</si>
  <si>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</si>
  <si>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</si>
  <si>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</si>
  <si>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</si>
  <si>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</si>
  <si>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</si>
  <si>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</si>
  <si>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</si>
  <si>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</si>
  <si>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</si>
  <si>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</si>
  <si>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</si>
  <si>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</si>
  <si>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</si>
  <si>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</si>
  <si>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</si>
  <si>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</si>
  <si>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</si>
  <si>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</si>
  <si>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</si>
  <si>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</si>
  <si>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</si>
  <si>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</si>
  <si>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</si>
  <si>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</si>
  <si>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</si>
  <si>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</si>
  <si>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</si>
  <si>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</si>
  <si>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</si>
  <si>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</si>
  <si>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</si>
  <si>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</si>
  <si>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</si>
  <si>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</si>
  <si>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</si>
  <si>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</si>
  <si>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</si>
  <si>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</si>
  <si>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</si>
  <si>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</si>
  <si>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</si>
  <si>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</si>
  <si>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</si>
  <si>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</si>
  <si>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</si>
  <si>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</si>
  <si>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</si>
  <si>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</si>
  <si>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</si>
  <si>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</si>
  <si>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</si>
  <si>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</si>
  <si>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</si>
  <si>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</si>
  <si>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</si>
  <si>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</si>
  <si>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</si>
  <si>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</si>
  <si>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</si>
  <si>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</si>
  <si>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</si>
  <si>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</si>
  <si>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</si>
  <si>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</si>
  <si>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</si>
  <si>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</si>
  <si>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</si>
  <si>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</si>
  <si>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</si>
  <si>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</si>
  <si>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</si>
  <si>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</si>
  <si>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</si>
  <si>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</si>
  <si>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</si>
  <si>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</si>
  <si>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</si>
  <si>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</si>
  <si>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</si>
  <si>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</si>
  <si>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</si>
  <si>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</si>
  <si>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</si>
  <si>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</si>
  <si>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</si>
  <si>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</si>
  <si>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</si>
  <si>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</si>
  <si>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</si>
  <si>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</si>
  <si>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</si>
  <si>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</si>
  <si>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</si>
  <si>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</si>
  <si>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</si>
  <si>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</si>
  <si>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</si>
  <si>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</si>
  <si>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</si>
  <si>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</si>
  <si>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</si>
  <si>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</si>
  <si>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</si>
  <si>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</si>
  <si>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</si>
  <si>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</si>
  <si>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</si>
  <si>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ზირაათ ბანკი საქართველო</t>
  </si>
  <si>
    <t>ფული და ფულის ეკვივალენტები</t>
  </si>
  <si>
    <t>ფულის ნაშთი საქართველოს ეროვნულ ბანკში</t>
  </si>
  <si>
    <t>7*</t>
  </si>
  <si>
    <t>კლიენტებზე გაცემული სესხები</t>
  </si>
  <si>
    <t>8*</t>
  </si>
  <si>
    <t>საინვესტიციო ფასიანი ქაღალდები</t>
  </si>
  <si>
    <t>9*</t>
  </si>
  <si>
    <t>სხვა აქტივები</t>
  </si>
  <si>
    <t>არამატერიალური აქტივები</t>
  </si>
  <si>
    <t>10*</t>
  </si>
  <si>
    <t>აქტივების გამოყენების უფლება</t>
  </si>
  <si>
    <t>11*</t>
  </si>
  <si>
    <t>ძირითადი საშუალებები</t>
  </si>
  <si>
    <t>12*</t>
  </si>
  <si>
    <t>ვალდებულებები საკრედიტო დაწესებულებების მიმართ</t>
  </si>
  <si>
    <t>13*</t>
  </si>
  <si>
    <t>ვალდებულებები კლიენტების მიმართ</t>
  </si>
  <si>
    <t>14*</t>
  </si>
  <si>
    <t>საიჯარო ვალდებულებები</t>
  </si>
  <si>
    <t>გადავადებული საგადასახადო ვალდებულება</t>
  </si>
  <si>
    <t>გაცემული გარანტიების რეზერვი</t>
  </si>
  <si>
    <t xml:space="preserve"> </t>
  </si>
  <si>
    <t>სხვა ვალდებულებები</t>
  </si>
  <si>
    <t>15*</t>
  </si>
  <si>
    <t>16*</t>
  </si>
  <si>
    <t>სააქციო კაპიტალი</t>
  </si>
  <si>
    <t>გაუნაწილებელი მოგება</t>
  </si>
  <si>
    <t xml:space="preserve"> -   </t>
  </si>
  <si>
    <t>გადავადებული საგადასახადო აქტივი</t>
  </si>
  <si>
    <t>22*</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</si>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</sst>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 numFmtId="193" formatCode="_-* #,##0.00\ _₾_-;\-* #,##0.00\ _₾_-;_-* &quot;-&quot;??\ _₾_-;_-@_-"/>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1"/>
      <color theme="1"/>
      <name val="Calibri"/>
      <family val="2"/>
      <charset val="1"/>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7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xf numFmtId="0" fontId="100" fillId="0" borderId="0"/>
    <xf numFmtId="0" fontId="23" fillId="69" borderId="4" applyBorder="0"/>
    <xf numFmtId="193" fontId="100" fillId="0" borderId="0" applyFont="0" applyFill="0" applyBorder="0" applyAlignment="0" applyProtection="0"/>
    <xf numFmtId="0" fontId="23" fillId="69" borderId="4" applyBorder="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2" fillId="0" borderId="0"/>
    <xf numFmtId="41" fontId="5" fillId="0" borderId="0" applyFont="0" applyFill="0" applyBorder="0" applyAlignment="0" applyProtection="0"/>
    <xf numFmtId="0" fontId="1" fillId="0" borderId="0"/>
    <xf numFmtId="0" fontId="1" fillId="0" borderId="0"/>
    <xf numFmtId="176"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2" fillId="0" borderId="0" applyFont="0" applyFill="0" applyBorder="0" applyAlignment="0" applyProtection="0"/>
  </cellStyleXfs>
  <cellXfs count="225">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8" xfId="0" applyNumberFormat="1" applyFont="1" applyBorder="1" applyAlignment="1" applyProtection="1">
      <alignment horizontal="center" vertical="center" wrapText="1"/>
      <protection locked="0"/>
    </xf>
    <xf numFmtId="192" fontId="9" fillId="0" borderId="2" xfId="0" applyNumberFormat="1" applyFont="1" applyBorder="1" applyAlignment="1" applyProtection="1">
      <alignment horizontal="center" vertical="center" wrapText="1"/>
      <protection locked="0"/>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2" fontId="3" fillId="0" borderId="0" xfId="0" applyNumberFormat="1" applyFont="1"/>
    <xf numFmtId="168" fontId="13" fillId="36" borderId="0" xfId="15" applyBorder="1"/>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14" fontId="3" fillId="0" borderId="0" xfId="0" applyNumberFormat="1" applyFont="1"/>
    <xf numFmtId="14" fontId="3" fillId="0" borderId="0" xfId="0" applyNumberFormat="1" applyFont="1" applyAlignment="1">
      <alignment horizontal="left"/>
    </xf>
    <xf numFmtId="14" fontId="3" fillId="0" borderId="0" xfId="0" applyNumberFormat="1" applyFont="1" applyBorder="1"/>
    <xf numFmtId="14" fontId="6" fillId="0" borderId="0" xfId="8" applyNumberFormat="1" applyFont="1" applyFill="1" applyBorder="1" applyAlignment="1" applyProtection="1">
      <alignment horizontal="left"/>
    </xf>
    <xf numFmtId="14" fontId="3" fillId="0" borderId="0" xfId="0" applyNumberFormat="1" applyFont="1" applyFill="1" applyAlignment="1">
      <alignment horizontal="left"/>
    </xf>
    <xf numFmtId="14" fontId="4" fillId="0" borderId="0" xfId="0" applyNumberFormat="1" applyFont="1" applyAlignment="1">
      <alignment horizontal="left" vertical="center"/>
    </xf>
    <xf numFmtId="43" fontId="3" fillId="0" borderId="0" xfId="20956" applyFont="1"/>
    <xf numFmtId="43" fontId="3" fillId="0" borderId="0" xfId="0" applyNumberFormat="1" applyFont="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cellXfs>
  <cellStyles count="20975">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xfId="20956" builtinId="3"/>
    <cellStyle name="Comma [0] 10" xfId="918"/>
    <cellStyle name="Comma [0] 11" xfId="919"/>
    <cellStyle name="Comma [0] 2" xfId="920"/>
    <cellStyle name="Comma [0] 2 2" xfId="921"/>
    <cellStyle name="Comma [0] 2 2 2" xfId="922"/>
    <cellStyle name="Comma [0] 2 3" xfId="923"/>
    <cellStyle name="Comma [0] 2 4" xfId="20967"/>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10 2 2" xfId="20970"/>
    <cellStyle name="Comma 111" xfId="20962"/>
    <cellStyle name="Comma 112" xfId="20964"/>
    <cellStyle name="Comma 113" xfId="20959"/>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85" xfId="2097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1 2" xfId="20969"/>
    <cellStyle name="Normal 122" xfId="20955"/>
    <cellStyle name="Normal 122 2" xfId="20968"/>
    <cellStyle name="Normal 123" xfId="20961"/>
    <cellStyle name="Normal 124" xfId="20957"/>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08" xfId="20960"/>
    <cellStyle name="Normal 2 2 109" xfId="20966"/>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10" xfId="20958"/>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58" xfId="20963"/>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48" xfId="20965"/>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15" xfId="20972"/>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22" xfId="20974"/>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3 5" xfId="20971"/>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21" sqref="B21"/>
    </sheetView>
  </sheetViews>
  <sheetFormatPr defaultRowHeight="15"/>
  <cols>
    <col min="1" max="1" width="9.7109375" style="113" bestFit="1" customWidth="1"/>
    <col min="2" max="2" width="128.7109375" style="89" bestFit="1" customWidth="1"/>
    <col min="3" max="3" width="39.42578125" customWidth="1"/>
  </cols>
  <sheetData>
    <row r="1" spans="1:3" s="1" customFormat="1">
      <c r="A1" s="111" t="s">
        <v>112</v>
      </c>
      <c r="B1" s="90" t="s">
        <v>88</v>
      </c>
      <c r="C1" s="87"/>
    </row>
    <row r="2" spans="1:3" s="91" customFormat="1">
      <c r="A2" s="112">
        <v>20</v>
      </c>
      <c r="B2" s="88" t="s">
        <v>90</v>
      </c>
    </row>
    <row r="3" spans="1:3" s="91" customFormat="1">
      <c r="A3" s="112">
        <v>21</v>
      </c>
      <c r="B3" s="88" t="s">
        <v>58</v>
      </c>
    </row>
    <row r="4" spans="1:3" s="91" customFormat="1">
      <c r="A4" s="112">
        <v>22</v>
      </c>
      <c r="B4" s="93" t="s">
        <v>100</v>
      </c>
    </row>
    <row r="5" spans="1:3" s="91" customFormat="1">
      <c r="A5" s="112">
        <v>23</v>
      </c>
      <c r="B5" s="93" t="s">
        <v>83</v>
      </c>
    </row>
    <row r="6" spans="1:3" s="91" customFormat="1">
      <c r="A6" s="112">
        <v>24</v>
      </c>
      <c r="B6" s="88" t="s">
        <v>98</v>
      </c>
    </row>
    <row r="7" spans="1:3" s="91" customFormat="1">
      <c r="A7" s="112">
        <v>25</v>
      </c>
      <c r="B7" s="92" t="s">
        <v>84</v>
      </c>
    </row>
    <row r="8" spans="1:3" s="91" customFormat="1">
      <c r="A8" s="112">
        <v>26</v>
      </c>
      <c r="B8" s="92" t="s">
        <v>86</v>
      </c>
    </row>
    <row r="9" spans="1:3" s="91" customFormat="1">
      <c r="A9" s="112">
        <v>27</v>
      </c>
      <c r="B9" s="92" t="s">
        <v>85</v>
      </c>
    </row>
    <row r="10" spans="1:3" s="1" customFormat="1">
      <c r="A10" s="114"/>
      <c r="B10" s="89"/>
      <c r="C10" s="87"/>
    </row>
    <row r="11" spans="1:3" s="1" customFormat="1" ht="45">
      <c r="A11" s="114"/>
      <c r="B11" s="99" t="s">
        <v>126</v>
      </c>
      <c r="C11" s="87"/>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workbookViewId="0">
      <selection activeCell="B9" sqref="B9:C9"/>
    </sheetView>
  </sheetViews>
  <sheetFormatPr defaultColWidth="43.5703125" defaultRowHeight="11.25"/>
  <cols>
    <col min="1" max="1" width="5.28515625" style="170" customWidth="1"/>
    <col min="2" max="2" width="73.85546875" style="171" customWidth="1"/>
    <col min="3" max="3" width="131.42578125" style="172" customWidth="1"/>
    <col min="4" max="5" width="10.28515625" style="168" customWidth="1"/>
    <col min="6" max="16384" width="43.5703125" style="168"/>
  </cols>
  <sheetData>
    <row r="1" spans="1:3" ht="12.75" thickTop="1" thickBot="1">
      <c r="A1" s="213" t="s">
        <v>128</v>
      </c>
      <c r="B1" s="214"/>
      <c r="C1" s="215"/>
    </row>
    <row r="2" spans="1:3" ht="26.25" customHeight="1">
      <c r="A2" s="169"/>
      <c r="B2" s="216" t="s">
        <v>129</v>
      </c>
      <c r="C2" s="216"/>
    </row>
    <row r="3" spans="1:3">
      <c r="A3" s="217" t="s">
        <v>130</v>
      </c>
      <c r="B3" s="218"/>
      <c r="C3" s="219"/>
    </row>
    <row r="4" spans="1:3">
      <c r="A4" s="169"/>
      <c r="B4" s="211" t="s">
        <v>131</v>
      </c>
      <c r="C4" s="212" t="s">
        <v>131</v>
      </c>
    </row>
    <row r="5" spans="1:3">
      <c r="A5" s="169"/>
      <c r="B5" s="211" t="s">
        <v>132</v>
      </c>
      <c r="C5" s="212" t="s">
        <v>132</v>
      </c>
    </row>
    <row r="6" spans="1:3">
      <c r="A6" s="169"/>
      <c r="B6" s="211" t="s">
        <v>133</v>
      </c>
      <c r="C6" s="212" t="s">
        <v>133</v>
      </c>
    </row>
    <row r="7" spans="1:3">
      <c r="A7" s="169"/>
      <c r="B7" s="211" t="s">
        <v>161</v>
      </c>
      <c r="C7" s="212" t="s">
        <v>134</v>
      </c>
    </row>
    <row r="8" spans="1:3">
      <c r="A8" s="217" t="s">
        <v>135</v>
      </c>
      <c r="B8" s="218"/>
      <c r="C8" s="219"/>
    </row>
    <row r="9" spans="1:3">
      <c r="A9" s="169"/>
      <c r="B9" s="211" t="s">
        <v>136</v>
      </c>
      <c r="C9" s="212" t="s">
        <v>136</v>
      </c>
    </row>
    <row r="10" spans="1:3">
      <c r="A10" s="169"/>
      <c r="B10" s="211" t="s">
        <v>137</v>
      </c>
      <c r="C10" s="212" t="s">
        <v>137</v>
      </c>
    </row>
    <row r="11" spans="1:3">
      <c r="A11" s="169"/>
      <c r="B11" s="211" t="s">
        <v>138</v>
      </c>
      <c r="C11" s="212" t="s">
        <v>138</v>
      </c>
    </row>
    <row r="12" spans="1:3">
      <c r="A12" s="169"/>
      <c r="B12" s="211" t="s">
        <v>139</v>
      </c>
      <c r="C12" s="212" t="s">
        <v>139</v>
      </c>
    </row>
    <row r="13" spans="1:3" ht="11.25" customHeight="1">
      <c r="A13" s="222" t="s">
        <v>140</v>
      </c>
      <c r="B13" s="222"/>
      <c r="C13" s="222"/>
    </row>
    <row r="14" spans="1:3">
      <c r="A14" s="169"/>
      <c r="B14" s="211" t="s">
        <v>141</v>
      </c>
      <c r="C14" s="212"/>
    </row>
    <row r="15" spans="1:3">
      <c r="A15" s="169"/>
      <c r="B15" s="220" t="s">
        <v>142</v>
      </c>
      <c r="C15" s="221"/>
    </row>
    <row r="16" spans="1:3">
      <c r="A16" s="169"/>
      <c r="B16" s="220" t="s">
        <v>143</v>
      </c>
      <c r="C16" s="221"/>
    </row>
    <row r="17" spans="1:3">
      <c r="A17" s="169"/>
      <c r="B17" s="220" t="s">
        <v>144</v>
      </c>
      <c r="C17" s="221"/>
    </row>
    <row r="18" spans="1:3">
      <c r="A18" s="169"/>
      <c r="B18" s="211" t="s">
        <v>145</v>
      </c>
      <c r="C18" s="212"/>
    </row>
    <row r="19" spans="1:3">
      <c r="A19" s="169"/>
      <c r="B19" s="211" t="s">
        <v>146</v>
      </c>
      <c r="C19" s="212"/>
    </row>
    <row r="20" spans="1:3">
      <c r="A20" s="169"/>
      <c r="B20" s="211" t="s">
        <v>147</v>
      </c>
      <c r="C20" s="212"/>
    </row>
    <row r="21" spans="1:3" ht="11.25" customHeight="1">
      <c r="A21" s="222" t="s">
        <v>148</v>
      </c>
      <c r="B21" s="222"/>
      <c r="C21" s="222"/>
    </row>
    <row r="22" spans="1:3" ht="33.75" customHeight="1">
      <c r="A22" s="169"/>
      <c r="B22" s="211" t="s">
        <v>149</v>
      </c>
      <c r="C22" s="212"/>
    </row>
    <row r="23" spans="1:3" ht="14.25" customHeight="1">
      <c r="A23" s="169"/>
      <c r="B23" s="211" t="s">
        <v>150</v>
      </c>
      <c r="C23" s="212"/>
    </row>
    <row r="24" spans="1:3">
      <c r="A24" s="222" t="s">
        <v>151</v>
      </c>
      <c r="B24" s="222"/>
      <c r="C24" s="222"/>
    </row>
    <row r="25" spans="1:3">
      <c r="A25" s="169"/>
      <c r="B25" s="211" t="s">
        <v>152</v>
      </c>
      <c r="C25" s="212"/>
    </row>
    <row r="26" spans="1:3">
      <c r="A26" s="169"/>
      <c r="B26" s="211" t="s">
        <v>153</v>
      </c>
      <c r="C26" s="212"/>
    </row>
    <row r="27" spans="1:3">
      <c r="A27" s="169"/>
      <c r="B27" s="211" t="s">
        <v>154</v>
      </c>
      <c r="C27" s="212"/>
    </row>
    <row r="28" spans="1:3" ht="11.25" customHeight="1">
      <c r="A28" s="222" t="s">
        <v>155</v>
      </c>
      <c r="B28" s="222"/>
      <c r="C28" s="222"/>
    </row>
    <row r="29" spans="1:3">
      <c r="A29" s="169"/>
      <c r="B29" s="211" t="s">
        <v>156</v>
      </c>
      <c r="C29" s="212"/>
    </row>
    <row r="30" spans="1:3" ht="21.75" customHeight="1">
      <c r="A30" s="169"/>
      <c r="B30" s="211" t="s">
        <v>157</v>
      </c>
      <c r="C30" s="212"/>
    </row>
    <row r="31" spans="1:3">
      <c r="A31" s="222" t="s">
        <v>158</v>
      </c>
      <c r="B31" s="222"/>
      <c r="C31" s="222"/>
    </row>
    <row r="32" spans="1:3">
      <c r="A32" s="169"/>
      <c r="B32" s="211" t="s">
        <v>159</v>
      </c>
      <c r="C32" s="212"/>
    </row>
    <row r="33" spans="1:3" ht="12">
      <c r="A33" s="169"/>
      <c r="B33" s="223" t="s">
        <v>160</v>
      </c>
      <c r="C33" s="224"/>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51"/>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F6" sqref="A6:XFD8"/>
    </sheetView>
  </sheetViews>
  <sheetFormatPr defaultRowHeight="15"/>
  <cols>
    <col min="1" max="1" width="10.5703125" style="3" bestFit="1" customWidth="1"/>
    <col min="2" max="2" width="44.28515625" style="3" customWidth="1"/>
    <col min="3" max="3" width="29.7109375" style="3" customWidth="1"/>
    <col min="4" max="4" width="38.5703125" style="3" customWidth="1"/>
    <col min="5" max="5" width="13.28515625" style="3" customWidth="1"/>
  </cols>
  <sheetData>
    <row r="1" spans="1:5" ht="15.75">
      <c r="A1" s="6" t="s">
        <v>24</v>
      </c>
      <c r="B1" s="116" t="s">
        <v>162</v>
      </c>
    </row>
    <row r="2" spans="1:5" s="9" customFormat="1">
      <c r="A2" s="9" t="s">
        <v>25</v>
      </c>
      <c r="B2" s="176">
        <v>45657</v>
      </c>
    </row>
    <row r="3" spans="1:5">
      <c r="A3" s="62"/>
      <c r="B3" s="116"/>
      <c r="C3" s="41"/>
      <c r="D3" s="41"/>
      <c r="E3" s="18"/>
    </row>
    <row r="4" spans="1:5" ht="15.75" thickBot="1">
      <c r="A4" s="118" t="s">
        <v>113</v>
      </c>
      <c r="B4" s="119" t="s">
        <v>89</v>
      </c>
      <c r="C4" s="41"/>
      <c r="D4" s="41"/>
      <c r="E4" s="18"/>
    </row>
    <row r="5" spans="1:5" s="42" customFormat="1">
      <c r="A5" s="120"/>
      <c r="B5" s="121" t="s">
        <v>0</v>
      </c>
      <c r="C5" s="65" t="s">
        <v>1</v>
      </c>
      <c r="D5" s="66" t="s">
        <v>2</v>
      </c>
      <c r="E5" s="58" t="s">
        <v>3</v>
      </c>
    </row>
    <row r="6" spans="1:5" s="42" customFormat="1" ht="18" customHeight="1">
      <c r="A6" s="185"/>
      <c r="B6" s="181" t="s">
        <v>46</v>
      </c>
      <c r="C6" s="181" t="s">
        <v>45</v>
      </c>
      <c r="D6" s="181" t="s">
        <v>94</v>
      </c>
      <c r="E6" s="181" t="s">
        <v>42</v>
      </c>
    </row>
    <row r="7" spans="1:5" s="42" customFormat="1" ht="18" customHeight="1">
      <c r="A7" s="186"/>
      <c r="B7" s="182"/>
      <c r="C7" s="182"/>
      <c r="D7" s="182"/>
      <c r="E7" s="182"/>
    </row>
    <row r="8" spans="1:5" s="42" customFormat="1" ht="18" customHeight="1">
      <c r="A8" s="187"/>
      <c r="B8" s="183"/>
      <c r="C8" s="183"/>
      <c r="D8" s="183"/>
      <c r="E8" s="183"/>
    </row>
    <row r="9" spans="1:5">
      <c r="A9" s="123">
        <v>1</v>
      </c>
      <c r="B9" s="124" t="s">
        <v>163</v>
      </c>
      <c r="C9" s="125">
        <v>55343715</v>
      </c>
      <c r="D9" s="125">
        <v>55343716</v>
      </c>
      <c r="E9" s="126" t="s">
        <v>165</v>
      </c>
    </row>
    <row r="10" spans="1:5">
      <c r="A10" s="123">
        <v>2</v>
      </c>
      <c r="B10" s="127" t="s">
        <v>164</v>
      </c>
      <c r="C10" s="125">
        <v>30280892</v>
      </c>
      <c r="D10" s="125">
        <v>30280892</v>
      </c>
      <c r="E10" s="126" t="s">
        <v>167</v>
      </c>
    </row>
    <row r="11" spans="1:5">
      <c r="A11" s="123">
        <v>3</v>
      </c>
      <c r="B11" s="124" t="s">
        <v>166</v>
      </c>
      <c r="C11" s="125">
        <v>161901212</v>
      </c>
      <c r="D11" s="125">
        <v>162367223</v>
      </c>
      <c r="E11" s="126" t="s">
        <v>169</v>
      </c>
    </row>
    <row r="12" spans="1:5">
      <c r="A12" s="123">
        <v>4</v>
      </c>
      <c r="B12" s="124" t="s">
        <v>168</v>
      </c>
      <c r="C12" s="125" t="s">
        <v>190</v>
      </c>
      <c r="D12" s="125" t="s">
        <v>190</v>
      </c>
      <c r="E12" s="126" t="s">
        <v>169</v>
      </c>
    </row>
    <row r="13" spans="1:5">
      <c r="A13" s="123">
        <v>5</v>
      </c>
      <c r="B13" s="128" t="s">
        <v>170</v>
      </c>
      <c r="C13" s="125">
        <v>1971954</v>
      </c>
      <c r="D13" s="125">
        <v>3169863</v>
      </c>
      <c r="E13" s="126" t="s">
        <v>172</v>
      </c>
    </row>
    <row r="14" spans="1:5">
      <c r="A14" s="123">
        <v>6</v>
      </c>
      <c r="B14" s="128" t="s">
        <v>191</v>
      </c>
      <c r="C14" s="125">
        <v>19937</v>
      </c>
      <c r="D14" s="125">
        <v>0</v>
      </c>
      <c r="E14" s="126" t="s">
        <v>174</v>
      </c>
    </row>
    <row r="15" spans="1:5">
      <c r="A15" s="123">
        <v>7</v>
      </c>
      <c r="B15" s="128" t="s">
        <v>171</v>
      </c>
      <c r="C15" s="125">
        <v>1114718</v>
      </c>
      <c r="D15" s="125">
        <v>1114718</v>
      </c>
      <c r="E15" s="126" t="s">
        <v>176</v>
      </c>
    </row>
    <row r="16" spans="1:5">
      <c r="A16" s="123">
        <v>8</v>
      </c>
      <c r="B16" s="124" t="s">
        <v>173</v>
      </c>
      <c r="C16" s="125">
        <v>540314</v>
      </c>
      <c r="D16" s="125">
        <v>540314</v>
      </c>
      <c r="E16" s="126" t="s">
        <v>178</v>
      </c>
    </row>
    <row r="17" spans="1:5">
      <c r="A17" s="123">
        <v>9</v>
      </c>
      <c r="B17" s="124" t="s">
        <v>175</v>
      </c>
      <c r="C17" s="125">
        <v>3882132</v>
      </c>
      <c r="D17" s="125">
        <v>3882132</v>
      </c>
      <c r="E17" s="126" t="s">
        <v>180</v>
      </c>
    </row>
    <row r="18" spans="1:5" ht="15.75" thickBot="1">
      <c r="A18" s="57"/>
      <c r="B18" s="94" t="s">
        <v>22</v>
      </c>
      <c r="C18" s="122">
        <f>SUM(C9:C17)</f>
        <v>255054874</v>
      </c>
      <c r="D18" s="122">
        <f>SUM(D9:D17)</f>
        <v>256698858</v>
      </c>
      <c r="E18" s="122">
        <f>SUM(E9:E17)</f>
        <v>0</v>
      </c>
    </row>
    <row r="19" spans="1:5" s="42" customFormat="1">
      <c r="A19" s="51"/>
      <c r="B19" s="58" t="s">
        <v>0</v>
      </c>
      <c r="C19" s="65" t="s">
        <v>1</v>
      </c>
      <c r="D19" s="66" t="s">
        <v>2</v>
      </c>
      <c r="E19" s="58" t="s">
        <v>3</v>
      </c>
    </row>
    <row r="20" spans="1:5" s="42" customFormat="1" ht="17.25" customHeight="1">
      <c r="A20" s="188"/>
      <c r="B20" s="181" t="s">
        <v>44</v>
      </c>
      <c r="C20" s="184" t="s">
        <v>43</v>
      </c>
      <c r="D20" s="184" t="s">
        <v>95</v>
      </c>
      <c r="E20" s="184" t="s">
        <v>42</v>
      </c>
    </row>
    <row r="21" spans="1:5" s="42" customFormat="1" ht="17.25" customHeight="1">
      <c r="A21" s="188"/>
      <c r="B21" s="182"/>
      <c r="C21" s="184"/>
      <c r="D21" s="184"/>
      <c r="E21" s="184"/>
    </row>
    <row r="22" spans="1:5" s="42" customFormat="1" ht="17.25" customHeight="1">
      <c r="A22" s="188"/>
      <c r="B22" s="183"/>
      <c r="C22" s="184"/>
      <c r="D22" s="184"/>
      <c r="E22" s="184"/>
    </row>
    <row r="23" spans="1:5">
      <c r="A23" s="19">
        <v>1</v>
      </c>
      <c r="B23" s="63" t="s">
        <v>177</v>
      </c>
      <c r="C23" s="125">
        <v>36834575</v>
      </c>
      <c r="D23" s="125">
        <v>36834575</v>
      </c>
      <c r="E23" s="126" t="s">
        <v>186</v>
      </c>
    </row>
    <row r="24" spans="1:5">
      <c r="A24" s="19">
        <v>2</v>
      </c>
      <c r="B24" s="63" t="s">
        <v>179</v>
      </c>
      <c r="C24" s="125">
        <v>134789935</v>
      </c>
      <c r="D24" s="125">
        <v>133780358</v>
      </c>
      <c r="E24" s="126" t="s">
        <v>187</v>
      </c>
    </row>
    <row r="25" spans="1:5">
      <c r="A25" s="19">
        <v>3</v>
      </c>
      <c r="B25" s="63" t="s">
        <v>181</v>
      </c>
      <c r="C25" s="125">
        <v>509369</v>
      </c>
      <c r="D25" s="125">
        <v>509369</v>
      </c>
      <c r="E25" s="126" t="s">
        <v>178</v>
      </c>
    </row>
    <row r="26" spans="1:5">
      <c r="A26" s="19">
        <v>4</v>
      </c>
      <c r="B26" s="20" t="s">
        <v>182</v>
      </c>
      <c r="C26" s="125" t="s">
        <v>190</v>
      </c>
      <c r="D26" s="125">
        <v>37232</v>
      </c>
      <c r="E26" s="126" t="s">
        <v>192</v>
      </c>
    </row>
    <row r="27" spans="1:5">
      <c r="A27" s="19">
        <v>5</v>
      </c>
      <c r="B27" s="20" t="s">
        <v>183</v>
      </c>
      <c r="C27" s="125">
        <v>490413</v>
      </c>
      <c r="D27" s="125">
        <v>490412</v>
      </c>
      <c r="E27" s="126" t="s">
        <v>184</v>
      </c>
    </row>
    <row r="28" spans="1:5">
      <c r="A28" s="19">
        <v>6</v>
      </c>
      <c r="B28" s="20" t="s">
        <v>185</v>
      </c>
      <c r="C28" s="125">
        <v>871058</v>
      </c>
      <c r="D28" s="125">
        <v>3078851</v>
      </c>
      <c r="E28" s="126" t="s">
        <v>165</v>
      </c>
    </row>
    <row r="29" spans="1:5">
      <c r="A29" s="19"/>
      <c r="B29" s="20"/>
      <c r="C29" s="129"/>
      <c r="D29" s="126"/>
      <c r="E29" s="126"/>
    </row>
    <row r="30" spans="1:5">
      <c r="A30" s="19"/>
      <c r="B30" s="20"/>
      <c r="C30" s="129"/>
      <c r="D30" s="126"/>
      <c r="E30" s="126"/>
    </row>
    <row r="31" spans="1:5">
      <c r="A31" s="19"/>
      <c r="B31" s="20"/>
      <c r="C31" s="129"/>
      <c r="D31" s="126"/>
      <c r="E31" s="126"/>
    </row>
    <row r="32" spans="1:5">
      <c r="A32" s="19"/>
      <c r="B32" s="20"/>
      <c r="C32" s="129"/>
      <c r="D32" s="126"/>
      <c r="E32" s="126"/>
    </row>
    <row r="33" spans="1:5" ht="15.75" thickBot="1">
      <c r="A33" s="57"/>
      <c r="B33" s="95" t="s">
        <v>23</v>
      </c>
      <c r="C33" s="122">
        <f>SUM(C23:C32)</f>
        <v>173495350</v>
      </c>
      <c r="D33" s="122">
        <f t="shared" ref="D33:E33" si="0">SUM(D23:D32)</f>
        <v>174730797</v>
      </c>
      <c r="E33" s="122">
        <f t="shared" si="0"/>
        <v>0</v>
      </c>
    </row>
    <row r="34" spans="1:5" s="42" customFormat="1">
      <c r="A34" s="51"/>
      <c r="B34" s="58" t="s">
        <v>0</v>
      </c>
      <c r="C34" s="65" t="s">
        <v>1</v>
      </c>
      <c r="D34" s="66" t="s">
        <v>2</v>
      </c>
      <c r="E34" s="58" t="s">
        <v>3</v>
      </c>
    </row>
    <row r="35" spans="1:5" s="42" customFormat="1" ht="18" customHeight="1">
      <c r="A35" s="188"/>
      <c r="B35" s="181" t="s">
        <v>106</v>
      </c>
      <c r="C35" s="184" t="s">
        <v>43</v>
      </c>
      <c r="D35" s="184" t="s">
        <v>95</v>
      </c>
      <c r="E35" s="184" t="s">
        <v>42</v>
      </c>
    </row>
    <row r="36" spans="1:5" s="42" customFormat="1" ht="18" customHeight="1">
      <c r="A36" s="188"/>
      <c r="B36" s="182"/>
      <c r="C36" s="184"/>
      <c r="D36" s="184"/>
      <c r="E36" s="184"/>
    </row>
    <row r="37" spans="1:5" s="42" customFormat="1" ht="18" customHeight="1">
      <c r="A37" s="188"/>
      <c r="B37" s="183"/>
      <c r="C37" s="184"/>
      <c r="D37" s="184"/>
      <c r="E37" s="184"/>
    </row>
    <row r="38" spans="1:5">
      <c r="A38" s="19">
        <v>1</v>
      </c>
      <c r="B38" s="64" t="s">
        <v>188</v>
      </c>
      <c r="C38" s="125">
        <v>50000000</v>
      </c>
      <c r="D38" s="125">
        <v>50000000</v>
      </c>
      <c r="E38" s="126" t="s">
        <v>193</v>
      </c>
    </row>
    <row r="39" spans="1:5">
      <c r="A39" s="19">
        <v>2</v>
      </c>
      <c r="B39" s="64" t="s">
        <v>189</v>
      </c>
      <c r="C39" s="125">
        <v>31559524</v>
      </c>
      <c r="D39" s="125">
        <v>31968061</v>
      </c>
      <c r="E39" s="131"/>
    </row>
    <row r="40" spans="1:5">
      <c r="A40" s="19"/>
      <c r="B40" s="64"/>
      <c r="C40" s="130"/>
      <c r="D40" s="131"/>
      <c r="E40" s="131"/>
    </row>
    <row r="41" spans="1:5">
      <c r="A41" s="19"/>
      <c r="B41" s="5"/>
      <c r="C41" s="129"/>
      <c r="D41" s="126"/>
      <c r="E41" s="126"/>
    </row>
    <row r="42" spans="1:5">
      <c r="A42" s="19"/>
      <c r="B42" s="5"/>
      <c r="C42" s="129"/>
      <c r="D42" s="126"/>
      <c r="E42" s="126"/>
    </row>
    <row r="43" spans="1:5">
      <c r="A43" s="19"/>
      <c r="B43" s="5"/>
      <c r="C43" s="129"/>
      <c r="D43" s="126"/>
      <c r="E43" s="126"/>
    </row>
    <row r="44" spans="1:5">
      <c r="A44" s="19"/>
      <c r="B44" s="5"/>
      <c r="C44" s="129"/>
      <c r="D44" s="126"/>
      <c r="E44" s="126"/>
    </row>
    <row r="45" spans="1:5">
      <c r="A45" s="19"/>
      <c r="B45" s="5"/>
      <c r="C45" s="129"/>
      <c r="D45" s="126"/>
      <c r="E45" s="126"/>
    </row>
    <row r="46" spans="1:5" ht="15.75" thickBot="1">
      <c r="A46" s="57"/>
      <c r="B46" s="95" t="s">
        <v>40</v>
      </c>
      <c r="C46" s="122">
        <f t="shared" ref="C46:E46" si="1">SUM(C38:C45)</f>
        <v>81559524</v>
      </c>
      <c r="D46" s="122">
        <f t="shared" si="1"/>
        <v>81968061</v>
      </c>
      <c r="E46" s="122">
        <f t="shared" si="1"/>
        <v>0</v>
      </c>
    </row>
    <row r="49" spans="1:5" s="4" customFormat="1">
      <c r="A49" s="10"/>
      <c r="B49" s="10"/>
      <c r="C49" s="10"/>
      <c r="D49" s="10"/>
      <c r="E49" s="10"/>
    </row>
    <row r="50" spans="1:5" s="4" customFormat="1">
      <c r="A50" s="10"/>
      <c r="B50" s="10"/>
      <c r="C50" s="10"/>
      <c r="D50" s="10"/>
      <c r="E50" s="10"/>
    </row>
    <row r="51" spans="1:5" s="4" customFormat="1">
      <c r="A51" s="10"/>
      <c r="B51" s="10"/>
      <c r="C51" s="10"/>
      <c r="D51" s="10"/>
      <c r="E51" s="10"/>
    </row>
  </sheetData>
  <mergeCells count="15">
    <mergeCell ref="B35:B37"/>
    <mergeCell ref="C35:C37"/>
    <mergeCell ref="D35:D37"/>
    <mergeCell ref="E35:E37"/>
    <mergeCell ref="A6:A8"/>
    <mergeCell ref="A20:A22"/>
    <mergeCell ref="A35:A37"/>
    <mergeCell ref="B6:B8"/>
    <mergeCell ref="C6:C8"/>
    <mergeCell ref="D6:D8"/>
    <mergeCell ref="E6:E8"/>
    <mergeCell ref="B20:B22"/>
    <mergeCell ref="C20:C22"/>
    <mergeCell ref="D20:D22"/>
    <mergeCell ref="E20:E22"/>
  </mergeCells>
  <pageMargins left="0.7" right="0.7" top="0.75" bottom="0.75" header="0.3" footer="0.3"/>
  <pageSetup paperSize="9" scale="54" orientation="landscape" horizontalDpi="4294967295" verticalDpi="4294967295"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2" sqref="B2"/>
    </sheetView>
  </sheetViews>
  <sheetFormatPr defaultRowHeight="15"/>
  <cols>
    <col min="1" max="1" width="10.5703125" style="42" bestFit="1" customWidth="1"/>
    <col min="2" max="2" width="39" style="3" customWidth="1"/>
    <col min="3" max="3" width="31.28515625" style="3" bestFit="1" customWidth="1"/>
    <col min="4" max="5" width="14.5703125" style="3" bestFit="1" customWidth="1"/>
    <col min="6" max="6" width="21.7109375" style="3" customWidth="1"/>
    <col min="7" max="7" width="12" style="3" bestFit="1" customWidth="1"/>
    <col min="8" max="8" width="8" style="3" customWidth="1"/>
  </cols>
  <sheetData>
    <row r="1" spans="1:8" ht="15.75">
      <c r="A1" s="6" t="s">
        <v>24</v>
      </c>
      <c r="B1" s="3" t="str">
        <f>'20. LI3'!B1</f>
        <v>სს ზირაათ ბანკი საქართველო</v>
      </c>
    </row>
    <row r="2" spans="1:8" ht="15.75">
      <c r="A2" s="9" t="s">
        <v>25</v>
      </c>
      <c r="B2" s="176">
        <f>'20. LI3'!B2</f>
        <v>45657</v>
      </c>
      <c r="C2" s="9"/>
      <c r="D2" s="9"/>
      <c r="E2" s="9"/>
      <c r="F2" s="9"/>
      <c r="G2" s="9"/>
      <c r="H2" s="9"/>
    </row>
    <row r="3" spans="1:8" ht="15.75">
      <c r="A3" s="9"/>
      <c r="B3" s="9"/>
      <c r="C3" s="9"/>
      <c r="D3" s="9"/>
      <c r="E3" s="9"/>
      <c r="F3" s="9"/>
      <c r="G3" s="9"/>
      <c r="H3" s="9"/>
    </row>
    <row r="4" spans="1:8" ht="15.75" thickBot="1">
      <c r="A4" s="118" t="s">
        <v>114</v>
      </c>
      <c r="B4" s="14" t="s">
        <v>58</v>
      </c>
    </row>
    <row r="5" spans="1:8" ht="14.45" customHeight="1">
      <c r="A5" s="194"/>
      <c r="B5" s="189" t="s">
        <v>57</v>
      </c>
      <c r="C5" s="191" t="s">
        <v>91</v>
      </c>
      <c r="D5" s="189" t="s">
        <v>56</v>
      </c>
      <c r="E5" s="189"/>
      <c r="F5" s="189"/>
      <c r="G5" s="189"/>
      <c r="H5" s="192" t="s">
        <v>55</v>
      </c>
    </row>
    <row r="6" spans="1:8" ht="38.25">
      <c r="A6" s="195"/>
      <c r="B6" s="190"/>
      <c r="C6" s="181"/>
      <c r="D6" s="12" t="s">
        <v>54</v>
      </c>
      <c r="E6" s="12" t="s">
        <v>53</v>
      </c>
      <c r="F6" s="12" t="s">
        <v>52</v>
      </c>
      <c r="G6" s="12" t="s">
        <v>51</v>
      </c>
      <c r="H6" s="193"/>
    </row>
    <row r="7" spans="1:8" ht="15.75">
      <c r="A7" s="68">
        <v>1</v>
      </c>
      <c r="B7" s="43" t="s">
        <v>41</v>
      </c>
      <c r="C7" s="38" t="s">
        <v>50</v>
      </c>
      <c r="D7" s="5"/>
      <c r="E7" s="5"/>
      <c r="F7" s="5"/>
      <c r="G7" s="38" t="s">
        <v>47</v>
      </c>
      <c r="H7" s="37"/>
    </row>
    <row r="8" spans="1:8" ht="15.75">
      <c r="A8" s="69">
        <v>2</v>
      </c>
      <c r="B8" s="43" t="s">
        <v>41</v>
      </c>
      <c r="C8" s="38" t="s">
        <v>49</v>
      </c>
      <c r="D8" s="5"/>
      <c r="E8" s="5"/>
      <c r="F8" s="38" t="s">
        <v>47</v>
      </c>
      <c r="G8" s="5"/>
      <c r="H8" s="37"/>
    </row>
    <row r="9" spans="1:8" ht="15.75">
      <c r="A9" s="68">
        <v>3</v>
      </c>
      <c r="B9" s="43" t="s">
        <v>41</v>
      </c>
      <c r="C9" s="38" t="s">
        <v>48</v>
      </c>
      <c r="D9" s="5"/>
      <c r="E9" s="5"/>
      <c r="F9" s="5"/>
      <c r="G9" s="38" t="s">
        <v>47</v>
      </c>
      <c r="H9" s="37"/>
    </row>
    <row r="10" spans="1:8" ht="15.75">
      <c r="A10" s="69"/>
      <c r="B10" s="43"/>
      <c r="C10" s="38"/>
      <c r="D10" s="5"/>
      <c r="E10" s="5"/>
      <c r="F10" s="5"/>
      <c r="G10" s="5"/>
      <c r="H10" s="37"/>
    </row>
    <row r="11" spans="1:8" ht="15.75">
      <c r="A11" s="68"/>
      <c r="B11" s="43"/>
      <c r="C11" s="38"/>
      <c r="D11" s="5"/>
      <c r="E11" s="5"/>
      <c r="F11" s="5"/>
      <c r="G11" s="5"/>
      <c r="H11" s="37"/>
    </row>
    <row r="12" spans="1:8" ht="16.5" thickBot="1">
      <c r="A12" s="70"/>
      <c r="B12" s="67"/>
      <c r="C12" s="71"/>
      <c r="D12" s="54"/>
      <c r="E12" s="54"/>
      <c r="F12" s="54"/>
      <c r="G12" s="54"/>
      <c r="H12" s="72"/>
    </row>
    <row r="13" spans="1:8" ht="15.75">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A5" sqref="A5"/>
    </sheetView>
  </sheetViews>
  <sheetFormatPr defaultColWidth="9.140625" defaultRowHeight="12.75"/>
  <cols>
    <col min="1" max="1" width="10.5703125" style="3" bestFit="1" customWidth="1"/>
    <col min="2" max="2" width="70.140625" style="3" customWidth="1"/>
    <col min="3" max="5" width="10.7109375" style="3" customWidth="1"/>
    <col min="6" max="16384" width="9.140625" style="3"/>
  </cols>
  <sheetData>
    <row r="1" spans="1:12">
      <c r="A1" s="116" t="s">
        <v>24</v>
      </c>
      <c r="B1" s="116" t="str">
        <f>'20. LI3'!B1</f>
        <v>სს ზირაათ ბანკი საქართველო</v>
      </c>
    </row>
    <row r="2" spans="1:12">
      <c r="A2" s="116" t="s">
        <v>25</v>
      </c>
      <c r="B2" s="177">
        <f>'20. LI3'!B2</f>
        <v>45657</v>
      </c>
    </row>
    <row r="3" spans="1:12">
      <c r="A3" s="62"/>
      <c r="B3" s="116"/>
    </row>
    <row r="4" spans="1:12" ht="13.5" thickBot="1">
      <c r="A4" s="117" t="s">
        <v>115</v>
      </c>
      <c r="B4" s="44" t="s">
        <v>100</v>
      </c>
      <c r="C4" s="25"/>
      <c r="D4" s="7"/>
      <c r="E4" s="7"/>
      <c r="F4" s="7"/>
      <c r="G4" s="7"/>
      <c r="H4" s="7"/>
      <c r="I4" s="7"/>
      <c r="J4" s="7"/>
      <c r="K4" s="7"/>
      <c r="L4" s="7"/>
    </row>
    <row r="5" spans="1:12">
      <c r="A5" s="115"/>
      <c r="B5" s="56"/>
      <c r="C5" s="59">
        <v>2024</v>
      </c>
      <c r="D5" s="59">
        <v>2023</v>
      </c>
      <c r="E5" s="60">
        <v>2022</v>
      </c>
      <c r="F5" s="7"/>
    </row>
    <row r="6" spans="1:12">
      <c r="A6" s="19">
        <v>1</v>
      </c>
      <c r="B6" s="5" t="s">
        <v>9</v>
      </c>
      <c r="C6" s="126">
        <v>0</v>
      </c>
      <c r="D6" s="126">
        <v>0</v>
      </c>
      <c r="E6" s="132">
        <v>2913.66</v>
      </c>
      <c r="F6" s="7"/>
    </row>
    <row r="7" spans="1:12">
      <c r="A7" s="19">
        <v>2</v>
      </c>
      <c r="B7" s="24" t="s">
        <v>82</v>
      </c>
      <c r="C7" s="126"/>
      <c r="D7" s="126"/>
      <c r="E7" s="132"/>
      <c r="F7" s="7"/>
    </row>
    <row r="8" spans="1:12">
      <c r="A8" s="19">
        <v>3</v>
      </c>
      <c r="B8" s="5" t="s">
        <v>96</v>
      </c>
      <c r="C8" s="126"/>
      <c r="D8" s="126"/>
      <c r="E8" s="132"/>
    </row>
    <row r="9" spans="1:12" ht="13.5" thickBot="1">
      <c r="A9" s="57">
        <v>4</v>
      </c>
      <c r="B9" s="54" t="s">
        <v>75</v>
      </c>
      <c r="C9" s="133"/>
      <c r="D9" s="133"/>
      <c r="E9" s="13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11"/>
  <sheetViews>
    <sheetView zoomScaleNormal="100" workbookViewId="0">
      <selection activeCell="F30" sqref="F30"/>
    </sheetView>
  </sheetViews>
  <sheetFormatPr defaultColWidth="9.140625" defaultRowHeight="12.75"/>
  <cols>
    <col min="1" max="1" width="10.5703125" style="3" bestFit="1" customWidth="1"/>
    <col min="2" max="2" width="52.5703125" style="3" customWidth="1"/>
    <col min="3" max="5" width="11.7109375" style="3" customWidth="1"/>
    <col min="6" max="6" width="24.140625" style="3" customWidth="1"/>
    <col min="7" max="7" width="27.5703125" style="3" customWidth="1"/>
    <col min="8" max="8" width="9.140625" style="3"/>
    <col min="9" max="9" width="13.5703125" style="3" bestFit="1" customWidth="1"/>
    <col min="10" max="10" width="14.28515625" style="3" bestFit="1" customWidth="1"/>
    <col min="11" max="16384" width="9.140625" style="3"/>
  </cols>
  <sheetData>
    <row r="1" spans="1:9">
      <c r="A1" s="3" t="s">
        <v>24</v>
      </c>
      <c r="B1" s="3" t="str">
        <f>'20. LI3'!B1</f>
        <v>სს ზირაათ ბანკი საქართველო</v>
      </c>
    </row>
    <row r="2" spans="1:9">
      <c r="A2" s="7" t="s">
        <v>25</v>
      </c>
      <c r="B2" s="175">
        <f>'20. LI3'!B2</f>
        <v>45657</v>
      </c>
      <c r="C2" s="7"/>
      <c r="D2" s="7"/>
      <c r="E2" s="7"/>
      <c r="F2" s="7"/>
      <c r="G2" s="7"/>
      <c r="H2" s="7"/>
    </row>
    <row r="3" spans="1:9">
      <c r="A3" s="7"/>
      <c r="B3" s="7"/>
      <c r="C3" s="7"/>
      <c r="D3" s="7"/>
      <c r="E3" s="7"/>
      <c r="F3" s="7"/>
      <c r="G3" s="7"/>
      <c r="H3" s="7"/>
    </row>
    <row r="4" spans="1:9" ht="13.5" thickBot="1">
      <c r="A4" s="117" t="s">
        <v>116</v>
      </c>
      <c r="B4" s="45" t="s">
        <v>83</v>
      </c>
      <c r="F4" s="7"/>
      <c r="G4" s="7"/>
      <c r="H4" s="7"/>
    </row>
    <row r="5" spans="1:9">
      <c r="A5" s="73"/>
      <c r="B5" s="56"/>
      <c r="C5" s="56" t="s">
        <v>0</v>
      </c>
      <c r="D5" s="56" t="s">
        <v>1</v>
      </c>
      <c r="E5" s="56" t="s">
        <v>2</v>
      </c>
      <c r="F5" s="56" t="s">
        <v>3</v>
      </c>
      <c r="G5" s="23" t="s">
        <v>4</v>
      </c>
      <c r="H5" s="7"/>
    </row>
    <row r="6" spans="1:9" s="10" customFormat="1" ht="76.5">
      <c r="A6" s="96"/>
      <c r="B6" s="20"/>
      <c r="C6" s="86">
        <v>2023</v>
      </c>
      <c r="D6" s="86">
        <v>2022</v>
      </c>
      <c r="E6" s="86">
        <v>2021</v>
      </c>
      <c r="F6" s="61" t="s">
        <v>92</v>
      </c>
      <c r="G6" s="98" t="s">
        <v>93</v>
      </c>
      <c r="H6" s="97"/>
    </row>
    <row r="7" spans="1:9">
      <c r="A7" s="74">
        <v>1</v>
      </c>
      <c r="B7" s="5" t="s">
        <v>26</v>
      </c>
      <c r="C7" s="126">
        <v>14185630.913499998</v>
      </c>
      <c r="D7" s="126">
        <v>14147783.019999998</v>
      </c>
      <c r="E7" s="126">
        <v>11402216.561799999</v>
      </c>
      <c r="F7" s="196"/>
      <c r="G7" s="197"/>
      <c r="H7" s="7"/>
    </row>
    <row r="8" spans="1:9">
      <c r="A8" s="74">
        <v>2</v>
      </c>
      <c r="B8" s="46" t="s">
        <v>10</v>
      </c>
      <c r="C8" s="126">
        <v>2115777.16</v>
      </c>
      <c r="D8" s="126">
        <v>1356263.3618000001</v>
      </c>
      <c r="E8" s="126">
        <v>1812258.3814000001</v>
      </c>
      <c r="F8" s="198"/>
      <c r="G8" s="199"/>
    </row>
    <row r="9" spans="1:9">
      <c r="A9" s="74">
        <v>3</v>
      </c>
      <c r="B9" s="47" t="s">
        <v>97</v>
      </c>
      <c r="C9" s="126">
        <v>0</v>
      </c>
      <c r="D9" s="126">
        <v>0</v>
      </c>
      <c r="E9" s="126">
        <v>1452</v>
      </c>
      <c r="F9" s="200"/>
      <c r="G9" s="201"/>
      <c r="I9" s="180"/>
    </row>
    <row r="10" spans="1:9" ht="13.5" thickBot="1">
      <c r="A10" s="75">
        <v>4</v>
      </c>
      <c r="B10" s="76" t="s">
        <v>27</v>
      </c>
      <c r="C10" s="133">
        <v>16301408.073499998</v>
      </c>
      <c r="D10" s="133">
        <v>15504046.381799998</v>
      </c>
      <c r="E10" s="133">
        <v>13213022.9432</v>
      </c>
      <c r="F10" s="135">
        <f>SUMIF(C10:E10, "&gt;=0",C10:E10)/3</f>
        <v>15006159.132833332</v>
      </c>
      <c r="G10" s="136">
        <f>F10*15%/8%</f>
        <v>28136548.374062497</v>
      </c>
      <c r="I10" s="179"/>
    </row>
    <row r="11" spans="1:9">
      <c r="A11" s="21"/>
      <c r="B11" s="7"/>
      <c r="C11" s="7"/>
      <c r="D11" s="7"/>
      <c r="E11" s="7"/>
      <c r="F11" s="162"/>
      <c r="I11" s="180"/>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tabSelected="1" zoomScaleNormal="100" workbookViewId="0">
      <selection activeCell="E16" sqref="E16"/>
    </sheetView>
  </sheetViews>
  <sheetFormatPr defaultColWidth="9.140625" defaultRowHeight="12.75"/>
  <cols>
    <col min="1" max="1" width="10.5703125" style="26" bestFit="1" customWidth="1"/>
    <col min="2" max="2" width="16.28515625" style="3" customWidth="1"/>
    <col min="3" max="3" width="42.85546875" style="3" customWidth="1"/>
    <col min="4" max="4" width="22.7109375" style="3" customWidth="1"/>
    <col min="5" max="5" width="24.85546875" style="3" customWidth="1"/>
    <col min="6" max="6" width="38.85546875" style="3" customWidth="1"/>
    <col min="7" max="16384" width="9.140625" style="3"/>
  </cols>
  <sheetData>
    <row r="1" spans="1:9">
      <c r="A1" s="2" t="s">
        <v>24</v>
      </c>
      <c r="B1" s="3" t="str">
        <f>'20. LI3'!B1</f>
        <v>სს ზირაათ ბანკი საქართველო</v>
      </c>
    </row>
    <row r="2" spans="1:9">
      <c r="A2" s="2" t="s">
        <v>25</v>
      </c>
      <c r="B2" s="173">
        <f>'20. LI3'!B2</f>
        <v>45657</v>
      </c>
    </row>
    <row r="3" spans="1:9">
      <c r="A3" s="2"/>
    </row>
    <row r="4" spans="1:9" ht="13.5" thickBot="1">
      <c r="A4" s="117" t="s">
        <v>117</v>
      </c>
      <c r="B4" s="27" t="s">
        <v>125</v>
      </c>
      <c r="D4" s="11"/>
      <c r="E4" s="11"/>
      <c r="F4" s="11"/>
    </row>
    <row r="5" spans="1:9" s="8" customFormat="1" ht="31.5" customHeight="1">
      <c r="A5" s="77"/>
      <c r="B5" s="78"/>
      <c r="C5" s="78"/>
      <c r="D5" s="36" t="s">
        <v>108</v>
      </c>
      <c r="E5" s="36" t="s">
        <v>109</v>
      </c>
      <c r="F5" s="35" t="s">
        <v>76</v>
      </c>
    </row>
    <row r="6" spans="1:9" ht="15" customHeight="1">
      <c r="A6" s="79">
        <v>1</v>
      </c>
      <c r="B6" s="202" t="s">
        <v>16</v>
      </c>
      <c r="C6" s="15" t="s">
        <v>13</v>
      </c>
      <c r="D6" s="143">
        <v>4</v>
      </c>
      <c r="E6" s="143">
        <v>4</v>
      </c>
      <c r="F6" s="144"/>
    </row>
    <row r="7" spans="1:9" ht="15" customHeight="1">
      <c r="A7" s="79">
        <v>2</v>
      </c>
      <c r="B7" s="202"/>
      <c r="C7" s="15" t="s">
        <v>81</v>
      </c>
      <c r="D7" s="137">
        <f>D8+D10+D12</f>
        <v>651011.65000000014</v>
      </c>
      <c r="E7" s="137">
        <f>E8+E10+E12</f>
        <v>157920.70000000001</v>
      </c>
      <c r="F7" s="138">
        <f>F8+F10+F12</f>
        <v>0</v>
      </c>
    </row>
    <row r="8" spans="1:9" ht="15" customHeight="1">
      <c r="A8" s="79">
        <v>3</v>
      </c>
      <c r="B8" s="202"/>
      <c r="C8" s="28" t="s">
        <v>77</v>
      </c>
      <c r="D8" s="143">
        <v>651011.65000000014</v>
      </c>
      <c r="E8" s="143">
        <f>131118.7+26802</f>
        <v>157920.70000000001</v>
      </c>
      <c r="F8" s="144"/>
      <c r="G8" s="7"/>
      <c r="H8" s="7"/>
    </row>
    <row r="9" spans="1:9" ht="15" customHeight="1">
      <c r="A9" s="80">
        <v>4</v>
      </c>
      <c r="B9" s="202"/>
      <c r="C9" s="29" t="s">
        <v>14</v>
      </c>
      <c r="D9" s="143"/>
      <c r="E9" s="143"/>
      <c r="F9" s="144"/>
      <c r="G9" s="7"/>
      <c r="H9" s="7"/>
    </row>
    <row r="10" spans="1:9" ht="30" customHeight="1">
      <c r="A10" s="80">
        <v>5</v>
      </c>
      <c r="B10" s="202"/>
      <c r="C10" s="28" t="s">
        <v>15</v>
      </c>
      <c r="D10" s="143"/>
      <c r="E10" s="143"/>
      <c r="F10" s="144"/>
    </row>
    <row r="11" spans="1:9" ht="15" customHeight="1">
      <c r="A11" s="80">
        <v>6</v>
      </c>
      <c r="B11" s="202"/>
      <c r="C11" s="29" t="s">
        <v>14</v>
      </c>
      <c r="D11" s="143"/>
      <c r="E11" s="143"/>
      <c r="F11" s="144"/>
    </row>
    <row r="12" spans="1:9" ht="15" customHeight="1">
      <c r="A12" s="80">
        <v>7</v>
      </c>
      <c r="B12" s="202"/>
      <c r="C12" s="28" t="s">
        <v>99</v>
      </c>
      <c r="D12" s="143"/>
      <c r="E12" s="143"/>
      <c r="F12" s="144"/>
    </row>
    <row r="13" spans="1:9" ht="15" customHeight="1">
      <c r="A13" s="80">
        <v>8</v>
      </c>
      <c r="B13" s="202"/>
      <c r="C13" s="29" t="s">
        <v>14</v>
      </c>
      <c r="D13" s="143"/>
      <c r="E13" s="143"/>
      <c r="F13" s="144"/>
    </row>
    <row r="14" spans="1:9" ht="15" customHeight="1">
      <c r="A14" s="80">
        <v>9</v>
      </c>
      <c r="B14" s="202" t="s">
        <v>110</v>
      </c>
      <c r="C14" s="15" t="s">
        <v>13</v>
      </c>
      <c r="D14" s="145"/>
      <c r="E14" s="145"/>
      <c r="F14" s="146"/>
      <c r="I14" s="16"/>
    </row>
    <row r="15" spans="1:9" ht="15" customHeight="1">
      <c r="A15" s="80">
        <v>10</v>
      </c>
      <c r="B15" s="202"/>
      <c r="C15" s="15" t="s">
        <v>111</v>
      </c>
      <c r="D15" s="139">
        <f>D16+D18+D20</f>
        <v>21325</v>
      </c>
      <c r="E15" s="139">
        <f>E16+E18+E20</f>
        <v>0</v>
      </c>
      <c r="F15" s="140">
        <f>F16+F18+F20</f>
        <v>0</v>
      </c>
    </row>
    <row r="16" spans="1:9" ht="15" customHeight="1">
      <c r="A16" s="80">
        <v>11</v>
      </c>
      <c r="B16" s="202"/>
      <c r="C16" s="28" t="s">
        <v>78</v>
      </c>
      <c r="D16" s="145">
        <v>21325</v>
      </c>
      <c r="E16" s="145"/>
      <c r="F16" s="146"/>
    </row>
    <row r="17" spans="1:6" ht="15" customHeight="1">
      <c r="A17" s="80">
        <v>12</v>
      </c>
      <c r="B17" s="202"/>
      <c r="C17" s="29" t="s">
        <v>14</v>
      </c>
      <c r="D17" s="143"/>
      <c r="E17" s="143"/>
      <c r="F17" s="144"/>
    </row>
    <row r="18" spans="1:6" ht="30" customHeight="1">
      <c r="A18" s="80">
        <v>13</v>
      </c>
      <c r="B18" s="202"/>
      <c r="C18" s="28" t="s">
        <v>15</v>
      </c>
      <c r="D18" s="145"/>
      <c r="E18" s="145"/>
      <c r="F18" s="146"/>
    </row>
    <row r="19" spans="1:6" ht="15" customHeight="1">
      <c r="A19" s="80">
        <v>14</v>
      </c>
      <c r="B19" s="202"/>
      <c r="C19" s="29" t="s">
        <v>14</v>
      </c>
      <c r="D19" s="145"/>
      <c r="E19" s="145"/>
      <c r="F19" s="146"/>
    </row>
    <row r="20" spans="1:6" ht="15" customHeight="1">
      <c r="A20" s="80">
        <v>15</v>
      </c>
      <c r="B20" s="202"/>
      <c r="C20" s="28" t="s">
        <v>99</v>
      </c>
      <c r="D20" s="145"/>
      <c r="E20" s="145"/>
      <c r="F20" s="146"/>
    </row>
    <row r="21" spans="1:6" ht="15" customHeight="1">
      <c r="A21" s="80">
        <v>16</v>
      </c>
      <c r="B21" s="202"/>
      <c r="C21" s="29" t="s">
        <v>14</v>
      </c>
      <c r="D21" s="145"/>
      <c r="E21" s="145"/>
      <c r="F21" s="146"/>
    </row>
    <row r="22" spans="1:6" ht="15" customHeight="1" thickBot="1">
      <c r="A22" s="81">
        <v>17</v>
      </c>
      <c r="B22" s="203" t="s">
        <v>80</v>
      </c>
      <c r="C22" s="203"/>
      <c r="D22" s="141">
        <f>D7+D15</f>
        <v>672336.65000000014</v>
      </c>
      <c r="E22" s="141">
        <f>E7+E15</f>
        <v>157920.70000000001</v>
      </c>
      <c r="F22" s="142">
        <f>F7+F15</f>
        <v>0</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election activeCell="B2" sqref="B2"/>
    </sheetView>
  </sheetViews>
  <sheetFormatPr defaultColWidth="9.140625" defaultRowHeight="12.75"/>
  <cols>
    <col min="1" max="1" width="35.140625" style="3" customWidth="1"/>
    <col min="2" max="2" width="45.85546875" style="3" customWidth="1"/>
    <col min="3" max="4" width="29.42578125" style="3" customWidth="1"/>
    <col min="5" max="5" width="28.42578125" style="3" customWidth="1"/>
    <col min="6" max="6" width="14" style="3" bestFit="1" customWidth="1"/>
    <col min="7" max="7" width="14.7109375" style="3" customWidth="1"/>
    <col min="8" max="8" width="26.42578125" style="3" customWidth="1"/>
    <col min="9" max="9" width="16.140625" style="3" bestFit="1" customWidth="1"/>
    <col min="10" max="10" width="14" style="3" bestFit="1" customWidth="1"/>
    <col min="11" max="11" width="14.7109375" style="3" customWidth="1"/>
    <col min="12" max="12" width="26.85546875" style="3" customWidth="1"/>
    <col min="13" max="16384" width="9.140625" style="3"/>
  </cols>
  <sheetData>
    <row r="1" spans="1:12">
      <c r="A1" s="3" t="s">
        <v>24</v>
      </c>
      <c r="B1" s="3" t="str">
        <f>'20. LI3'!B1</f>
        <v>სს ზირაათ ბანკი საქართველო</v>
      </c>
    </row>
    <row r="2" spans="1:12">
      <c r="A2" s="3" t="s">
        <v>25</v>
      </c>
      <c r="B2" s="178">
        <f>'20. LI3'!B2</f>
        <v>45657</v>
      </c>
      <c r="C2" s="30"/>
      <c r="D2" s="30"/>
      <c r="E2" s="30"/>
      <c r="F2" s="30"/>
      <c r="G2" s="30"/>
      <c r="H2" s="30"/>
      <c r="I2" s="30"/>
      <c r="J2" s="30"/>
      <c r="K2" s="30"/>
      <c r="L2" s="30"/>
    </row>
    <row r="3" spans="1:12">
      <c r="B3" s="30"/>
      <c r="C3" s="30"/>
      <c r="D3" s="30"/>
      <c r="E3" s="30"/>
      <c r="F3" s="30"/>
      <c r="G3" s="30"/>
      <c r="H3" s="30"/>
      <c r="I3" s="30"/>
      <c r="J3" s="30"/>
      <c r="K3" s="30"/>
      <c r="L3" s="30"/>
    </row>
    <row r="4" spans="1:12" ht="13.5" thickBot="1">
      <c r="A4" s="117" t="s">
        <v>118</v>
      </c>
      <c r="B4" s="30" t="s">
        <v>84</v>
      </c>
      <c r="C4" s="31"/>
      <c r="D4" s="31"/>
      <c r="E4" s="31"/>
      <c r="F4" s="31"/>
      <c r="G4" s="31"/>
      <c r="H4" s="31"/>
      <c r="I4" s="31"/>
      <c r="J4" s="31"/>
      <c r="K4" s="31"/>
      <c r="L4" s="31"/>
    </row>
    <row r="5" spans="1:12" ht="28.5">
      <c r="A5" s="22"/>
      <c r="B5" s="56"/>
      <c r="C5" s="101" t="s">
        <v>108</v>
      </c>
      <c r="D5" s="101" t="s">
        <v>109</v>
      </c>
      <c r="E5" s="102" t="s">
        <v>87</v>
      </c>
      <c r="F5" s="31"/>
      <c r="G5" s="31"/>
      <c r="H5" s="31"/>
      <c r="I5" s="31"/>
      <c r="J5" s="31"/>
      <c r="K5" s="31"/>
      <c r="L5" s="31"/>
    </row>
    <row r="6" spans="1:12">
      <c r="A6" s="204" t="s">
        <v>17</v>
      </c>
      <c r="B6" s="104" t="s">
        <v>13</v>
      </c>
      <c r="C6" s="126"/>
      <c r="D6" s="126"/>
      <c r="E6" s="132"/>
      <c r="F6" s="31"/>
      <c r="G6" s="31"/>
      <c r="H6" s="31"/>
      <c r="I6" s="31"/>
      <c r="J6" s="31"/>
      <c r="K6" s="31"/>
      <c r="L6" s="31"/>
    </row>
    <row r="7" spans="1:12" ht="14.25">
      <c r="A7" s="204"/>
      <c r="B7" s="103" t="s">
        <v>79</v>
      </c>
      <c r="C7" s="126"/>
      <c r="D7" s="126"/>
      <c r="E7" s="132"/>
      <c r="F7" s="31"/>
      <c r="G7" s="31"/>
      <c r="H7" s="31"/>
      <c r="I7" s="31"/>
      <c r="J7" s="31"/>
      <c r="K7" s="31"/>
      <c r="L7" s="31"/>
    </row>
    <row r="8" spans="1:12" ht="14.25">
      <c r="A8" s="204" t="s">
        <v>39</v>
      </c>
      <c r="B8" s="103" t="s">
        <v>13</v>
      </c>
      <c r="C8" s="126"/>
      <c r="D8" s="126"/>
      <c r="E8" s="132"/>
      <c r="F8" s="31"/>
      <c r="G8" s="31"/>
      <c r="H8" s="31"/>
      <c r="I8" s="31"/>
      <c r="J8" s="31"/>
      <c r="K8" s="31"/>
      <c r="L8" s="31"/>
    </row>
    <row r="9" spans="1:12" ht="14.25">
      <c r="A9" s="204"/>
      <c r="B9" s="103" t="s">
        <v>11</v>
      </c>
      <c r="C9" s="147">
        <f>C10+C11+C12+C13</f>
        <v>0</v>
      </c>
      <c r="D9" s="147">
        <f>D10+D11+D12+D13</f>
        <v>0</v>
      </c>
      <c r="E9" s="147">
        <f>E10+E11+E12+E13</f>
        <v>0</v>
      </c>
      <c r="F9" s="31"/>
      <c r="G9" s="31"/>
      <c r="H9" s="31"/>
      <c r="I9" s="31"/>
      <c r="J9" s="31"/>
      <c r="K9" s="31"/>
      <c r="L9" s="31"/>
    </row>
    <row r="10" spans="1:12" ht="14.25">
      <c r="A10" s="204"/>
      <c r="B10" s="105" t="s">
        <v>18</v>
      </c>
      <c r="C10" s="126"/>
      <c r="D10" s="126"/>
      <c r="E10" s="132"/>
      <c r="F10" s="31"/>
      <c r="G10" s="31"/>
      <c r="H10" s="31"/>
      <c r="I10" s="31"/>
      <c r="J10" s="31"/>
      <c r="K10" s="31"/>
      <c r="L10" s="31"/>
    </row>
    <row r="11" spans="1:12" ht="14.25">
      <c r="A11" s="204"/>
      <c r="B11" s="105" t="s">
        <v>103</v>
      </c>
      <c r="C11" s="126"/>
      <c r="D11" s="126"/>
      <c r="E11" s="132"/>
      <c r="F11" s="31"/>
      <c r="G11" s="31"/>
      <c r="H11" s="31"/>
      <c r="I11" s="31"/>
      <c r="J11" s="31"/>
      <c r="K11" s="31"/>
      <c r="L11" s="31"/>
    </row>
    <row r="12" spans="1:12" ht="28.5">
      <c r="A12" s="204"/>
      <c r="B12" s="105" t="s">
        <v>104</v>
      </c>
      <c r="C12" s="126"/>
      <c r="D12" s="126"/>
      <c r="E12" s="132"/>
      <c r="F12" s="31"/>
      <c r="G12" s="31"/>
      <c r="H12" s="31"/>
      <c r="I12" s="31"/>
      <c r="J12" s="31"/>
      <c r="K12" s="31"/>
      <c r="L12" s="31"/>
    </row>
    <row r="13" spans="1:12" ht="14.25">
      <c r="A13" s="204"/>
      <c r="B13" s="105" t="s">
        <v>105</v>
      </c>
      <c r="C13" s="126"/>
      <c r="D13" s="126"/>
      <c r="E13" s="132"/>
      <c r="F13" s="31"/>
      <c r="G13" s="31"/>
      <c r="H13" s="31"/>
      <c r="I13" s="31"/>
      <c r="J13" s="31"/>
      <c r="K13" s="31"/>
      <c r="L13" s="31"/>
    </row>
    <row r="14" spans="1:12" ht="14.25">
      <c r="A14" s="204" t="s">
        <v>107</v>
      </c>
      <c r="B14" s="103" t="s">
        <v>13</v>
      </c>
      <c r="C14" s="126"/>
      <c r="D14" s="126"/>
      <c r="E14" s="132"/>
      <c r="F14" s="31"/>
      <c r="G14" s="31"/>
      <c r="H14" s="31"/>
      <c r="I14" s="31"/>
      <c r="J14" s="31"/>
      <c r="K14" s="31"/>
      <c r="L14" s="31"/>
    </row>
    <row r="15" spans="1:12" ht="14.25">
      <c r="A15" s="204"/>
      <c r="B15" s="103" t="s">
        <v>11</v>
      </c>
      <c r="C15" s="147">
        <f>C16+C17+C18+C19</f>
        <v>0</v>
      </c>
      <c r="D15" s="147">
        <f>D16+D17+D18+D19</f>
        <v>0</v>
      </c>
      <c r="E15" s="147">
        <f>E16+E17+E18+E19</f>
        <v>0</v>
      </c>
      <c r="F15" s="31"/>
      <c r="G15" s="31"/>
      <c r="H15" s="31"/>
      <c r="I15" s="31"/>
      <c r="J15" s="31"/>
      <c r="K15" s="31"/>
      <c r="L15" s="31"/>
    </row>
    <row r="16" spans="1:12" ht="14.25">
      <c r="A16" s="204"/>
      <c r="B16" s="105" t="s">
        <v>18</v>
      </c>
      <c r="C16" s="126"/>
      <c r="D16" s="126"/>
      <c r="E16" s="132"/>
      <c r="F16" s="31"/>
      <c r="G16" s="31"/>
      <c r="H16" s="31"/>
      <c r="I16" s="31"/>
      <c r="J16" s="31"/>
      <c r="K16" s="31"/>
      <c r="L16" s="31"/>
    </row>
    <row r="17" spans="1:12" ht="14.25">
      <c r="A17" s="205"/>
      <c r="B17" s="109" t="s">
        <v>103</v>
      </c>
      <c r="C17" s="148"/>
      <c r="D17" s="148"/>
      <c r="E17" s="149"/>
      <c r="F17" s="31"/>
      <c r="G17" s="31"/>
      <c r="H17" s="31"/>
      <c r="I17" s="31"/>
      <c r="J17" s="31"/>
      <c r="K17" s="31"/>
      <c r="L17" s="31"/>
    </row>
    <row r="18" spans="1:12" ht="28.5">
      <c r="A18" s="205"/>
      <c r="B18" s="109" t="s">
        <v>104</v>
      </c>
      <c r="C18" s="148"/>
      <c r="D18" s="148"/>
      <c r="E18" s="149"/>
      <c r="F18" s="31"/>
      <c r="G18" s="31"/>
      <c r="H18" s="31"/>
      <c r="I18" s="31"/>
      <c r="J18" s="31"/>
      <c r="K18" s="31"/>
      <c r="L18" s="31"/>
    </row>
    <row r="19" spans="1:12" ht="15" thickBot="1">
      <c r="A19" s="206"/>
      <c r="B19" s="106" t="s">
        <v>105</v>
      </c>
      <c r="C19" s="133"/>
      <c r="D19" s="133"/>
      <c r="E19" s="134"/>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E7"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10.5703125" style="3" bestFit="1" customWidth="1"/>
    <col min="2" max="2" width="54.7109375" style="3" customWidth="1"/>
    <col min="3" max="3" width="26.7109375" style="3" customWidth="1"/>
    <col min="4" max="4" width="32.85546875" style="3" customWidth="1"/>
    <col min="5" max="5" width="26.7109375" style="3" customWidth="1"/>
    <col min="6" max="6" width="25.5703125" style="3" customWidth="1"/>
    <col min="7" max="7" width="28.140625" style="3" customWidth="1"/>
    <col min="8" max="16384" width="9.140625" style="3"/>
  </cols>
  <sheetData>
    <row r="1" spans="1:7">
      <c r="A1" s="3" t="s">
        <v>24</v>
      </c>
      <c r="B1" s="3" t="str">
        <f>'20. LI3'!B1</f>
        <v>სს ზირაათ ბანკი საქართველო</v>
      </c>
    </row>
    <row r="2" spans="1:7">
      <c r="A2" s="3" t="s">
        <v>25</v>
      </c>
      <c r="B2" s="174">
        <f>'20. LI3'!B2</f>
        <v>45657</v>
      </c>
    </row>
    <row r="3" spans="1:7">
      <c r="B3" s="13"/>
    </row>
    <row r="4" spans="1:7" ht="13.5" thickBot="1">
      <c r="A4" s="117" t="s">
        <v>119</v>
      </c>
      <c r="B4" s="85" t="s">
        <v>86</v>
      </c>
    </row>
    <row r="5" spans="1:7" s="13" customFormat="1" ht="14.25">
      <c r="A5" s="82"/>
      <c r="B5" s="58"/>
      <c r="C5" s="83" t="s">
        <v>0</v>
      </c>
      <c r="D5" s="36" t="s">
        <v>1</v>
      </c>
      <c r="E5" s="36" t="s">
        <v>2</v>
      </c>
      <c r="F5" s="36" t="s">
        <v>3</v>
      </c>
      <c r="G5" s="35" t="s">
        <v>4</v>
      </c>
    </row>
    <row r="6" spans="1:7" ht="85.5">
      <c r="A6" s="84"/>
      <c r="B6" s="32"/>
      <c r="C6" s="107" t="s">
        <v>121</v>
      </c>
      <c r="D6" s="100" t="s">
        <v>122</v>
      </c>
      <c r="E6" s="100" t="s">
        <v>124</v>
      </c>
      <c r="F6" s="100" t="s">
        <v>123</v>
      </c>
      <c r="G6" s="108" t="s">
        <v>21</v>
      </c>
    </row>
    <row r="7" spans="1:7" ht="14.25">
      <c r="A7" s="84">
        <v>1</v>
      </c>
      <c r="B7" s="110" t="s">
        <v>108</v>
      </c>
      <c r="C7" s="150">
        <f>SUM(C8:C11)</f>
        <v>0</v>
      </c>
      <c r="D7" s="150">
        <f t="shared" ref="D7:G7" si="0">SUM(D8:D11)</f>
        <v>0</v>
      </c>
      <c r="E7" s="150">
        <f t="shared" si="0"/>
        <v>0</v>
      </c>
      <c r="F7" s="150">
        <f t="shared" si="0"/>
        <v>0</v>
      </c>
      <c r="G7" s="150">
        <f t="shared" si="0"/>
        <v>0</v>
      </c>
    </row>
    <row r="8" spans="1:7" ht="14.25">
      <c r="A8" s="84">
        <v>2</v>
      </c>
      <c r="B8" s="33" t="s">
        <v>19</v>
      </c>
      <c r="C8" s="153"/>
      <c r="D8" s="154"/>
      <c r="E8" s="154"/>
      <c r="F8" s="154"/>
      <c r="G8" s="155"/>
    </row>
    <row r="9" spans="1:7" ht="14.25">
      <c r="A9" s="84">
        <v>3</v>
      </c>
      <c r="B9" s="33" t="s">
        <v>20</v>
      </c>
      <c r="C9" s="153"/>
      <c r="D9" s="154"/>
      <c r="E9" s="154"/>
      <c r="F9" s="154"/>
      <c r="G9" s="155"/>
    </row>
    <row r="10" spans="1:7" ht="14.25">
      <c r="A10" s="84">
        <v>4</v>
      </c>
      <c r="B10" s="34" t="s">
        <v>101</v>
      </c>
      <c r="C10" s="153"/>
      <c r="D10" s="154"/>
      <c r="E10" s="154"/>
      <c r="F10" s="154"/>
      <c r="G10" s="155"/>
    </row>
    <row r="11" spans="1:7" ht="14.25">
      <c r="A11" s="84">
        <v>5</v>
      </c>
      <c r="B11" s="33" t="s">
        <v>102</v>
      </c>
      <c r="C11" s="153"/>
      <c r="D11" s="154"/>
      <c r="E11" s="154"/>
      <c r="F11" s="154"/>
      <c r="G11" s="155"/>
    </row>
    <row r="12" spans="1:7" ht="14.25">
      <c r="A12" s="84">
        <v>6</v>
      </c>
      <c r="B12" s="15" t="s">
        <v>109</v>
      </c>
      <c r="C12" s="137">
        <f>SUM(C13:C16)</f>
        <v>0</v>
      </c>
      <c r="D12" s="137">
        <f>SUM(D13:D16)</f>
        <v>0</v>
      </c>
      <c r="E12" s="137">
        <f>SUM(E13:E16)</f>
        <v>0</v>
      </c>
      <c r="F12" s="137">
        <f>SUM(F13:F16)</f>
        <v>0</v>
      </c>
      <c r="G12" s="138">
        <f>SUM(G13:G16)</f>
        <v>0</v>
      </c>
    </row>
    <row r="13" spans="1:7" ht="14.25">
      <c r="A13" s="84">
        <v>7</v>
      </c>
      <c r="B13" s="33" t="s">
        <v>19</v>
      </c>
      <c r="C13" s="143"/>
      <c r="D13" s="143"/>
      <c r="E13" s="143"/>
      <c r="F13" s="143"/>
      <c r="G13" s="144"/>
    </row>
    <row r="14" spans="1:7" ht="14.25">
      <c r="A14" s="84">
        <v>8</v>
      </c>
      <c r="B14" s="33" t="s">
        <v>20</v>
      </c>
      <c r="C14" s="143"/>
      <c r="D14" s="143"/>
      <c r="E14" s="143"/>
      <c r="F14" s="143"/>
      <c r="G14" s="144"/>
    </row>
    <row r="15" spans="1:7" ht="14.25">
      <c r="A15" s="84">
        <v>9</v>
      </c>
      <c r="B15" s="34" t="s">
        <v>101</v>
      </c>
      <c r="C15" s="143"/>
      <c r="D15" s="143"/>
      <c r="E15" s="143"/>
      <c r="F15" s="143"/>
      <c r="G15" s="144"/>
    </row>
    <row r="16" spans="1:7" ht="14.25">
      <c r="A16" s="84">
        <v>10</v>
      </c>
      <c r="B16" s="33" t="s">
        <v>102</v>
      </c>
      <c r="C16" s="143"/>
      <c r="D16" s="143"/>
      <c r="E16" s="143"/>
      <c r="F16" s="143"/>
      <c r="G16" s="144"/>
    </row>
    <row r="17" spans="1:7" ht="14.25">
      <c r="A17" s="84">
        <v>11</v>
      </c>
      <c r="B17" s="15" t="s">
        <v>74</v>
      </c>
      <c r="C17" s="137">
        <f>SUM(C18:C21)</f>
        <v>0</v>
      </c>
      <c r="D17" s="137">
        <f>SUM(D18:D21)</f>
        <v>0</v>
      </c>
      <c r="E17" s="137">
        <f>SUM(E18:E21)</f>
        <v>0</v>
      </c>
      <c r="F17" s="137">
        <f>SUM(F18:F21)</f>
        <v>0</v>
      </c>
      <c r="G17" s="138">
        <f>SUM(G18:G21)</f>
        <v>0</v>
      </c>
    </row>
    <row r="18" spans="1:7" ht="14.25">
      <c r="A18" s="84">
        <v>12</v>
      </c>
      <c r="B18" s="33" t="s">
        <v>19</v>
      </c>
      <c r="C18" s="143"/>
      <c r="D18" s="143"/>
      <c r="E18" s="143" t="s">
        <v>8</v>
      </c>
      <c r="F18" s="143"/>
      <c r="G18" s="144"/>
    </row>
    <row r="19" spans="1:7" ht="14.25">
      <c r="A19" s="84">
        <v>13</v>
      </c>
      <c r="B19" s="33" t="s">
        <v>20</v>
      </c>
      <c r="C19" s="143"/>
      <c r="D19" s="143"/>
      <c r="E19" s="143"/>
      <c r="F19" s="143"/>
      <c r="G19" s="144"/>
    </row>
    <row r="20" spans="1:7" ht="14.25">
      <c r="A20" s="84">
        <v>14</v>
      </c>
      <c r="B20" s="34" t="s">
        <v>101</v>
      </c>
      <c r="C20" s="143"/>
      <c r="D20" s="143"/>
      <c r="E20" s="143"/>
      <c r="F20" s="143"/>
      <c r="G20" s="144"/>
    </row>
    <row r="21" spans="1:7" ht="14.25">
      <c r="A21" s="84">
        <v>15</v>
      </c>
      <c r="B21" s="33" t="s">
        <v>102</v>
      </c>
      <c r="C21" s="143"/>
      <c r="D21" s="143"/>
      <c r="E21" s="143"/>
      <c r="F21" s="143"/>
      <c r="G21" s="144"/>
    </row>
    <row r="22" spans="1:7" ht="15" thickBot="1">
      <c r="A22" s="84">
        <v>16</v>
      </c>
      <c r="B22" s="52" t="s">
        <v>6</v>
      </c>
      <c r="C22" s="151">
        <f>C12+C17</f>
        <v>0</v>
      </c>
      <c r="D22" s="151">
        <f>D12+D17</f>
        <v>0</v>
      </c>
      <c r="E22" s="151">
        <f>E12+E17</f>
        <v>0</v>
      </c>
      <c r="F22" s="151">
        <f>F12+F17</f>
        <v>0</v>
      </c>
      <c r="G22" s="152">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C9"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10.5703125" style="3" bestFit="1" customWidth="1"/>
    <col min="2" max="2" width="89.140625" style="3" bestFit="1" customWidth="1"/>
    <col min="3" max="3" width="15.140625" style="17" customWidth="1"/>
    <col min="4" max="5" width="13.7109375" style="17" customWidth="1"/>
    <col min="6" max="6" width="16.28515625" style="17" customWidth="1"/>
    <col min="7" max="8" width="13.7109375" style="17" customWidth="1"/>
    <col min="9" max="9" width="17.5703125" style="17" customWidth="1"/>
    <col min="10" max="10" width="14.5703125" style="17" customWidth="1"/>
    <col min="11" max="12" width="13.7109375" style="17" customWidth="1"/>
    <col min="13" max="13" width="15" style="17" customWidth="1"/>
    <col min="14" max="15" width="13.7109375" style="17" customWidth="1"/>
    <col min="16" max="17" width="15.7109375" style="17" customWidth="1"/>
    <col min="18" max="18" width="9.140625" style="17"/>
    <col min="19" max="16384" width="9.140625" style="3"/>
  </cols>
  <sheetData>
    <row r="1" spans="1:15">
      <c r="A1" s="3" t="s">
        <v>24</v>
      </c>
      <c r="B1" s="3" t="str">
        <f>'20. LI3'!B1</f>
        <v>სს ზირაათ ბანკი საქართველო</v>
      </c>
    </row>
    <row r="2" spans="1:15">
      <c r="A2" s="3" t="s">
        <v>25</v>
      </c>
      <c r="B2" s="174">
        <f>'20. LI3'!B2</f>
        <v>45657</v>
      </c>
    </row>
    <row r="4" spans="1:15" ht="13.5" thickBot="1">
      <c r="A4" s="117" t="s">
        <v>120</v>
      </c>
      <c r="B4" s="49" t="s">
        <v>127</v>
      </c>
    </row>
    <row r="5" spans="1:15">
      <c r="A5" s="51"/>
      <c r="B5" s="53"/>
      <c r="C5" s="39" t="s">
        <v>0</v>
      </c>
      <c r="D5" s="39" t="s">
        <v>1</v>
      </c>
      <c r="E5" s="39" t="s">
        <v>2</v>
      </c>
      <c r="F5" s="39" t="s">
        <v>3</v>
      </c>
      <c r="G5" s="39" t="s">
        <v>4</v>
      </c>
      <c r="H5" s="39" t="s">
        <v>5</v>
      </c>
      <c r="I5" s="39" t="s">
        <v>61</v>
      </c>
      <c r="J5" s="39" t="s">
        <v>62</v>
      </c>
      <c r="K5" s="39" t="s">
        <v>63</v>
      </c>
      <c r="L5" s="39" t="s">
        <v>64</v>
      </c>
      <c r="M5" s="39" t="s">
        <v>65</v>
      </c>
      <c r="N5" s="39" t="s">
        <v>66</v>
      </c>
      <c r="O5" s="40" t="s">
        <v>69</v>
      </c>
    </row>
    <row r="6" spans="1:15">
      <c r="A6" s="19"/>
      <c r="B6" s="5"/>
      <c r="C6" s="207" t="s">
        <v>28</v>
      </c>
      <c r="D6" s="207"/>
      <c r="E6" s="207"/>
      <c r="F6" s="209" t="s">
        <v>29</v>
      </c>
      <c r="G6" s="209"/>
      <c r="H6" s="209"/>
      <c r="I6" s="209"/>
      <c r="J6" s="209"/>
      <c r="K6" s="209"/>
      <c r="L6" s="209"/>
      <c r="M6" s="209" t="s">
        <v>30</v>
      </c>
      <c r="N6" s="209"/>
      <c r="O6" s="208"/>
    </row>
    <row r="7" spans="1:15" ht="15" customHeight="1">
      <c r="A7" s="19"/>
      <c r="B7" s="5"/>
      <c r="C7" s="209" t="s">
        <v>31</v>
      </c>
      <c r="D7" s="209" t="s">
        <v>32</v>
      </c>
      <c r="E7" s="209" t="s">
        <v>67</v>
      </c>
      <c r="F7" s="209" t="s">
        <v>33</v>
      </c>
      <c r="G7" s="209"/>
      <c r="H7" s="209" t="s">
        <v>34</v>
      </c>
      <c r="I7" s="209" t="s">
        <v>35</v>
      </c>
      <c r="J7" s="209"/>
      <c r="K7" s="210" t="s">
        <v>7</v>
      </c>
      <c r="L7" s="210"/>
      <c r="M7" s="207" t="s">
        <v>68</v>
      </c>
      <c r="N7" s="207" t="s">
        <v>72</v>
      </c>
      <c r="O7" s="208" t="s">
        <v>73</v>
      </c>
    </row>
    <row r="8" spans="1:15" ht="25.5">
      <c r="A8" s="19"/>
      <c r="B8" s="5"/>
      <c r="C8" s="209"/>
      <c r="D8" s="209"/>
      <c r="E8" s="209"/>
      <c r="F8" s="160" t="s">
        <v>14</v>
      </c>
      <c r="G8" s="160" t="s">
        <v>36</v>
      </c>
      <c r="H8" s="209"/>
      <c r="I8" s="160" t="s">
        <v>70</v>
      </c>
      <c r="J8" s="160" t="s">
        <v>71</v>
      </c>
      <c r="K8" s="161" t="s">
        <v>37</v>
      </c>
      <c r="L8" s="161" t="s">
        <v>38</v>
      </c>
      <c r="M8" s="207"/>
      <c r="N8" s="207"/>
      <c r="O8" s="208"/>
    </row>
    <row r="9" spans="1:15">
      <c r="A9" s="55"/>
      <c r="B9" s="50" t="s">
        <v>12</v>
      </c>
      <c r="C9" s="163"/>
      <c r="D9" s="163"/>
      <c r="E9" s="163"/>
      <c r="F9" s="163"/>
      <c r="G9" s="163"/>
      <c r="H9" s="163"/>
      <c r="I9" s="163"/>
      <c r="J9" s="163"/>
      <c r="K9" s="163"/>
      <c r="L9" s="163"/>
      <c r="M9" s="163"/>
      <c r="N9" s="163"/>
      <c r="O9" s="164"/>
    </row>
    <row r="10" spans="1:15">
      <c r="A10" s="19">
        <v>1</v>
      </c>
      <c r="B10" s="48" t="s">
        <v>59</v>
      </c>
      <c r="C10" s="156">
        <f>SUM(C11:C17)</f>
        <v>0</v>
      </c>
      <c r="D10" s="156">
        <f>SUM(D11:D17)</f>
        <v>0</v>
      </c>
      <c r="E10" s="156">
        <f>SUM(E11:E17)</f>
        <v>0</v>
      </c>
      <c r="F10" s="157">
        <f t="shared" ref="F10:O10" si="0">SUM(F11:F17)</f>
        <v>0</v>
      </c>
      <c r="G10" s="157">
        <f t="shared" si="0"/>
        <v>0</v>
      </c>
      <c r="H10" s="156">
        <f t="shared" si="0"/>
        <v>0</v>
      </c>
      <c r="I10" s="156">
        <f t="shared" si="0"/>
        <v>0</v>
      </c>
      <c r="J10" s="156">
        <f t="shared" si="0"/>
        <v>0</v>
      </c>
      <c r="K10" s="156">
        <f t="shared" si="0"/>
        <v>0</v>
      </c>
      <c r="L10" s="156">
        <f t="shared" si="0"/>
        <v>0</v>
      </c>
      <c r="M10" s="157">
        <f>SUM(M11:M17)</f>
        <v>0</v>
      </c>
      <c r="N10" s="157">
        <f t="shared" si="0"/>
        <v>0</v>
      </c>
      <c r="O10" s="158">
        <f t="shared" si="0"/>
        <v>0</v>
      </c>
    </row>
    <row r="11" spans="1:15">
      <c r="A11" s="19">
        <v>1.1000000000000001</v>
      </c>
      <c r="B11" s="5"/>
      <c r="C11" s="125"/>
      <c r="D11" s="125"/>
      <c r="E11" s="156">
        <f>C11+D11</f>
        <v>0</v>
      </c>
      <c r="F11" s="125"/>
      <c r="G11" s="125"/>
      <c r="H11" s="125"/>
      <c r="I11" s="125"/>
      <c r="J11" s="125"/>
      <c r="K11" s="159"/>
      <c r="L11" s="159"/>
      <c r="M11" s="156">
        <f>C11+F11-H11-I11</f>
        <v>0</v>
      </c>
      <c r="N11" s="156">
        <f>D11+G11+H11-J11+K11-L11</f>
        <v>0</v>
      </c>
      <c r="O11" s="158">
        <f t="shared" ref="O11:O17" si="1">M11+N11</f>
        <v>0</v>
      </c>
    </row>
    <row r="12" spans="1:15">
      <c r="A12" s="19">
        <v>1.2</v>
      </c>
      <c r="B12" s="5"/>
      <c r="C12" s="125"/>
      <c r="D12" s="125"/>
      <c r="E12" s="156">
        <f t="shared" ref="E12:E17" si="2">C12+D12</f>
        <v>0</v>
      </c>
      <c r="F12" s="125"/>
      <c r="G12" s="125"/>
      <c r="H12" s="125"/>
      <c r="I12" s="125"/>
      <c r="J12" s="125"/>
      <c r="K12" s="159"/>
      <c r="L12" s="159"/>
      <c r="M12" s="156">
        <f t="shared" ref="M12:M15" si="3">C12+F12-H12-I12</f>
        <v>0</v>
      </c>
      <c r="N12" s="156">
        <f t="shared" ref="N12:N17" si="4">D12+G12+H12-J12+K12-L12</f>
        <v>0</v>
      </c>
      <c r="O12" s="158">
        <f t="shared" si="1"/>
        <v>0</v>
      </c>
    </row>
    <row r="13" spans="1:15">
      <c r="A13" s="19">
        <v>1.3</v>
      </c>
      <c r="B13" s="5"/>
      <c r="C13" s="125"/>
      <c r="D13" s="125"/>
      <c r="E13" s="156">
        <f t="shared" si="2"/>
        <v>0</v>
      </c>
      <c r="F13" s="125"/>
      <c r="G13" s="125"/>
      <c r="H13" s="125"/>
      <c r="I13" s="125"/>
      <c r="J13" s="125"/>
      <c r="K13" s="159"/>
      <c r="L13" s="159"/>
      <c r="M13" s="156">
        <f t="shared" si="3"/>
        <v>0</v>
      </c>
      <c r="N13" s="156">
        <f t="shared" si="4"/>
        <v>0</v>
      </c>
      <c r="O13" s="158">
        <f t="shared" si="1"/>
        <v>0</v>
      </c>
    </row>
    <row r="14" spans="1:15">
      <c r="A14" s="19">
        <v>1.4</v>
      </c>
      <c r="B14" s="5"/>
      <c r="C14" s="125"/>
      <c r="D14" s="125"/>
      <c r="E14" s="156">
        <f t="shared" si="2"/>
        <v>0</v>
      </c>
      <c r="F14" s="125"/>
      <c r="G14" s="125"/>
      <c r="H14" s="125"/>
      <c r="I14" s="125"/>
      <c r="J14" s="125"/>
      <c r="K14" s="159"/>
      <c r="L14" s="159"/>
      <c r="M14" s="156">
        <f t="shared" si="3"/>
        <v>0</v>
      </c>
      <c r="N14" s="156">
        <f t="shared" si="4"/>
        <v>0</v>
      </c>
      <c r="O14" s="158">
        <f t="shared" si="1"/>
        <v>0</v>
      </c>
    </row>
    <row r="15" spans="1:15">
      <c r="A15" s="19">
        <v>1.5</v>
      </c>
      <c r="B15" s="5"/>
      <c r="C15" s="125"/>
      <c r="D15" s="125"/>
      <c r="E15" s="156">
        <f t="shared" si="2"/>
        <v>0</v>
      </c>
      <c r="F15" s="125"/>
      <c r="G15" s="125"/>
      <c r="H15" s="125"/>
      <c r="I15" s="125"/>
      <c r="J15" s="125"/>
      <c r="K15" s="159"/>
      <c r="L15" s="159"/>
      <c r="M15" s="156">
        <f t="shared" si="3"/>
        <v>0</v>
      </c>
      <c r="N15" s="156">
        <f t="shared" si="4"/>
        <v>0</v>
      </c>
      <c r="O15" s="158">
        <f t="shared" si="1"/>
        <v>0</v>
      </c>
    </row>
    <row r="16" spans="1:15">
      <c r="A16" s="19">
        <v>1.6</v>
      </c>
      <c r="B16" s="5"/>
      <c r="C16" s="125"/>
      <c r="D16" s="125"/>
      <c r="E16" s="156">
        <f t="shared" si="2"/>
        <v>0</v>
      </c>
      <c r="F16" s="125"/>
      <c r="G16" s="125"/>
      <c r="H16" s="125"/>
      <c r="I16" s="125"/>
      <c r="J16" s="125"/>
      <c r="K16" s="159"/>
      <c r="L16" s="159"/>
      <c r="M16" s="156">
        <f>C16+F16-H16-I16</f>
        <v>0</v>
      </c>
      <c r="N16" s="156">
        <f t="shared" si="4"/>
        <v>0</v>
      </c>
      <c r="O16" s="158">
        <f t="shared" si="1"/>
        <v>0</v>
      </c>
    </row>
    <row r="17" spans="1:15">
      <c r="A17" s="19" t="s">
        <v>60</v>
      </c>
      <c r="B17" s="5"/>
      <c r="C17" s="125"/>
      <c r="D17" s="125"/>
      <c r="E17" s="156">
        <f t="shared" si="2"/>
        <v>0</v>
      </c>
      <c r="F17" s="125"/>
      <c r="G17" s="125"/>
      <c r="H17" s="125"/>
      <c r="I17" s="125"/>
      <c r="J17" s="125"/>
      <c r="K17" s="159"/>
      <c r="L17" s="159"/>
      <c r="M17" s="156">
        <f>C17+F17-H17-I17</f>
        <v>0</v>
      </c>
      <c r="N17" s="156">
        <f t="shared" si="4"/>
        <v>0</v>
      </c>
      <c r="O17" s="158">
        <f t="shared" si="1"/>
        <v>0</v>
      </c>
    </row>
    <row r="18" spans="1:15">
      <c r="A18" s="55"/>
      <c r="B18" s="7" t="s">
        <v>74</v>
      </c>
      <c r="C18" s="163"/>
      <c r="D18" s="163"/>
      <c r="E18" s="163"/>
      <c r="F18" s="163"/>
      <c r="G18" s="163"/>
      <c r="H18" s="163"/>
      <c r="I18" s="163"/>
      <c r="J18" s="163"/>
      <c r="K18" s="163"/>
      <c r="L18" s="163"/>
      <c r="M18" s="163"/>
      <c r="N18" s="163"/>
      <c r="O18" s="164"/>
    </row>
    <row r="19" spans="1:15" ht="11.25" customHeight="1" thickBot="1">
      <c r="A19" s="57">
        <v>2</v>
      </c>
      <c r="B19" s="165" t="s">
        <v>59</v>
      </c>
      <c r="C19" s="166"/>
      <c r="D19" s="166"/>
      <c r="E19" s="166"/>
      <c r="F19" s="166"/>
      <c r="G19" s="166"/>
      <c r="H19" s="166"/>
      <c r="I19" s="166"/>
      <c r="J19" s="166"/>
      <c r="K19" s="166"/>
      <c r="L19" s="166"/>
      <c r="M19" s="166">
        <f>C19+F19-H19-I19</f>
        <v>0</v>
      </c>
      <c r="N19" s="166">
        <f t="shared" ref="N19" si="5">D19+G19+H19-J19+K19-L19</f>
        <v>0</v>
      </c>
      <c r="O19" s="167">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2025-09-23T06:54:51Z</dcterms:modified>
</cp:coreProperties>
</file>