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920" tabRatio="919" activeTab="4"/>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0" i="40" l="1"/>
  <c r="D10" i="40"/>
  <c r="E10" i="40"/>
  <c r="B2" i="39" l="1"/>
  <c r="B2" i="40"/>
  <c r="B2" i="48"/>
  <c r="B2" i="49"/>
  <c r="B2" i="50"/>
  <c r="B2" i="63"/>
  <c r="B2" i="68"/>
  <c r="B1" i="39"/>
  <c r="B1" i="40"/>
  <c r="B1" i="48"/>
  <c r="B1" i="49"/>
  <c r="B1" i="50"/>
  <c r="B1" i="63"/>
  <c r="B1" i="68"/>
  <c r="C18" i="67" l="1"/>
  <c r="D18" i="67"/>
  <c r="E18" i="67"/>
  <c r="D7" i="48" l="1"/>
  <c r="M11" i="63"/>
  <c r="M10" i="63"/>
  <c r="E11" i="63"/>
  <c r="E10" i="63"/>
  <c r="F10" i="40" l="1"/>
  <c r="G10" i="40" s="1"/>
  <c r="O19" i="63" l="1"/>
  <c r="N19" i="63"/>
  <c r="M19" i="63"/>
  <c r="M17" i="63"/>
  <c r="C7" i="50" l="1"/>
  <c r="C15" i="49" l="1"/>
  <c r="F15" i="48"/>
  <c r="E15" i="48"/>
  <c r="D15" i="48"/>
  <c r="D7" i="50" l="1"/>
  <c r="E7" i="50"/>
  <c r="F7" i="50"/>
  <c r="G7" i="50"/>
  <c r="C17" i="50"/>
  <c r="D9" i="49"/>
  <c r="D15" i="49"/>
  <c r="E7" i="48"/>
  <c r="E22" i="48"/>
  <c r="E15" i="49" l="1"/>
  <c r="E9" i="49"/>
  <c r="C9" i="49"/>
  <c r="F7" i="48" l="1"/>
  <c r="D22" i="48"/>
  <c r="D46" i="67" l="1"/>
  <c r="E46" i="67"/>
  <c r="C33" i="67"/>
  <c r="D33" i="67"/>
  <c r="E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6" i="67" l="1"/>
</calcChain>
</file>

<file path=xl/sharedStrings.xml><?xml version="1.0" encoding="utf-8"?>
<sst xmlns="http://schemas.openxmlformats.org/spreadsheetml/2006/main" count="276" uniqueCount="186">
  <si>
    <t>a</t>
  </si>
  <si>
    <t>b</t>
  </si>
  <si>
    <t>c</t>
  </si>
  <si>
    <t>d</t>
  </si>
  <si>
    <t>e</t>
  </si>
  <si>
    <t>T</t>
  </si>
  <si>
    <t>T-1</t>
  </si>
  <si>
    <t>T-2</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</si>
  <si>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</si>
  <si>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</si>
  <si>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</si>
  <si>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</si>
  <si>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</si>
  <si>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</si>
  <si>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</si>
  <si>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</si>
  <si>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</si>
  <si>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</si>
  <si>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</si>
  <si>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</si>
  <si>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</si>
  <si>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</si>
  <si>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</si>
  <si>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</si>
  <si>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</si>
  <si>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</si>
  <si>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</si>
  <si>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</si>
  <si>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</si>
  <si>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</si>
  <si>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</si>
  <si>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</si>
  <si>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</si>
  <si>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</si>
  <si>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</si>
  <si>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</si>
  <si>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</si>
  <si>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</si>
  <si>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</si>
  <si>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</si>
  <si>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</si>
  <si>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</si>
  <si>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</si>
  <si>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</si>
  <si>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XXX</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</si>
  <si>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</si>
  <si>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</si>
  <si>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</si>
  <si>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</si>
  <si>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</si>
  <si>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</si>
  <si>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</si>
  <si>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</si>
  <si>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</si>
  <si>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</si>
  <si>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</si>
  <si>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</si>
  <si>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</si>
  <si>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</si>
  <si>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</si>
  <si>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</si>
  <si>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</si>
  <si>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</si>
  <si>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</si>
  <si>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</si>
  <si>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</si>
  <si>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</si>
  <si>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</si>
  <si>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</si>
  <si>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</si>
  <si>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</si>
  <si>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</si>
  <si>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</si>
  <si>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</si>
  <si>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</si>
  <si>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</si>
  <si>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</si>
  <si>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</si>
  <si>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</si>
  <si>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</si>
  <si>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</si>
  <si>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</si>
  <si>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</si>
  <si>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</si>
  <si>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</si>
  <si>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</si>
  <si>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</si>
  <si>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</si>
  <si>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</si>
  <si>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</si>
  <si>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</si>
  <si>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</si>
  <si>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</si>
  <si>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</si>
  <si>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</si>
  <si>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</si>
  <si>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</si>
  <si>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</si>
  <si>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</si>
  <si>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</si>
  <si>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</si>
  <si>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</si>
  <si>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</si>
  <si>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</si>
  <si>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</si>
  <si>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</si>
  <si>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</si>
  <si>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</si>
  <si>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</si>
  <si>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</si>
  <si>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</si>
  <si>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</si>
  <si>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</si>
  <si>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</si>
  <si>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</si>
  <si>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</si>
  <si>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</si>
  <si>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</si>
  <si>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</si>
  <si>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</si>
  <si>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</si>
  <si>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</si>
  <si>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</si>
  <si>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</si>
  <si>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</si>
  <si>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</si>
  <si>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</si>
  <si>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</si>
  <si>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</si>
  <si>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</si>
  <si>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</si>
  <si>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</si>
  <si>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</si>
  <si>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</si>
  <si>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</si>
  <si>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</si>
  <si>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</si>
  <si>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</si>
  <si>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</si>
  <si>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</si>
  <si>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</si>
  <si>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</si>
  <si>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</si>
  <si>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</si>
  <si>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</si>
  <si>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</si>
  <si>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</si>
  <si>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</si>
  <si>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</si>
  <si>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</si>
  <si>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</si>
  <si>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</si>
  <si>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</si>
  <si>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</si>
  <si>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</si>
  <si>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</si>
  <si>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</si>
  <si>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</si>
  <si>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</si>
  <si>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</si>
  <si>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</si>
  <si>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</si>
  <si>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</si>
  <si>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</si>
  <si>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</si>
  <si>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"ვითიბი ბანკი ჯორჯია"</t>
  </si>
  <si>
    <t>საწესდებო კაპიტალი</t>
  </si>
  <si>
    <t xml:space="preserve">მიწის და შენობების გადაფასების რეზერვი  </t>
  </si>
  <si>
    <t xml:space="preserve">უვადო სუბორდინირებული სესხი </t>
  </si>
  <si>
    <t>გაუნაწილებელი მოგება</t>
  </si>
  <si>
    <t>ფულადი სახსრები და მათი ეკვივალენტები</t>
  </si>
  <si>
    <t>მოთხოვნები ბანკებისა და საერთაშორისო ფინანსური ინსტიტუტების მიმართ</t>
  </si>
  <si>
    <t>კლიენტებზე გაცემული სესხები და ავანსები</t>
  </si>
  <si>
    <t>სავალო საინვესტიციო ფასიანი ქაღალდები აღრიცხული ამორტიზირებული ღირებულებით</t>
  </si>
  <si>
    <t>წილობრივი საინვესტიციო ფასიანი ქაღალდები აღრიცხული სხვა სრულ შემოსავლზე გადაფასებით</t>
  </si>
  <si>
    <t>ძირითადი საშუალებები</t>
  </si>
  <si>
    <t>საინვესტიციო ქონება</t>
  </si>
  <si>
    <t>სხვა აქტივები</t>
  </si>
  <si>
    <t>ვალდებულებები ბანკებისა და საერთაშორისო ფინანსური ინსტიტუტების მიმართ</t>
  </si>
  <si>
    <t>ვალდებულებები კლიენტების წინაშე</t>
  </si>
  <si>
    <t>გამოშვებული სავალო ფასიანი ქაღალდები</t>
  </si>
  <si>
    <t>სხვა ნასესხები სახსრები</t>
  </si>
  <si>
    <t>სუბორდინირებული სესხი</t>
  </si>
  <si>
    <t>მოგების მიმდინარე საგადასახადო ვალდებულებები</t>
  </si>
  <si>
    <t>მოგების გადავადებული საგადასახადო ვალდებულებები</t>
  </si>
  <si>
    <t>სხვა ვალდებულებები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</si>
</sst>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sz val="10"/>
      <color theme="1"/>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30">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3" fillId="0" borderId="17"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6" xfId="8" applyFont="1" applyFill="1" applyBorder="1" applyAlignment="1" applyProtection="1"/>
    <xf numFmtId="0" fontId="3" fillId="0" borderId="17" xfId="0" applyFont="1" applyBorder="1" applyAlignment="1">
      <alignment horizontal="center"/>
    </xf>
    <xf numFmtId="0" fontId="3" fillId="0" borderId="18"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2" xfId="0" applyFont="1" applyBorder="1"/>
    <xf numFmtId="0" fontId="3" fillId="0" borderId="0" xfId="0" applyFont="1" applyFill="1"/>
    <xf numFmtId="0" fontId="96" fillId="0" borderId="51"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5" xfId="0" applyFont="1" applyFill="1" applyBorder="1" applyAlignment="1">
      <alignment horizontal="center"/>
    </xf>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2" fontId="3" fillId="0" borderId="2" xfId="0" applyNumberFormat="1" applyFont="1" applyBorder="1" applyAlignment="1" applyProtection="1">
      <alignment horizontal="center" vertical="center"/>
      <protection locked="0"/>
    </xf>
    <xf numFmtId="192" fontId="3" fillId="0" borderId="2" xfId="0" applyNumberFormat="1" applyFont="1" applyBorder="1" applyProtection="1">
      <protection locked="0"/>
    </xf>
    <xf numFmtId="192" fontId="4" fillId="0" borderId="4" xfId="0" applyNumberFormat="1" applyFont="1" applyBorder="1" applyAlignment="1" applyProtection="1">
      <alignment horizontal="center" vertical="center" wrapText="1"/>
      <protection locked="0"/>
    </xf>
    <xf numFmtId="192" fontId="3" fillId="0" borderId="2" xfId="0" applyNumberFormat="1" applyFont="1" applyBorder="1" applyAlignment="1" applyProtection="1">
      <alignment horizontal="center"/>
      <protection locked="0"/>
    </xf>
    <xf numFmtId="192" fontId="3" fillId="0" borderId="4" xfId="0" applyNumberFormat="1" applyFont="1" applyBorder="1" applyAlignment="1" applyProtection="1">
      <alignment horizontal="center"/>
      <protection locked="0"/>
    </xf>
    <xf numFmtId="192" fontId="3" fillId="0" borderId="4" xfId="0" applyNumberFormat="1" applyFont="1" applyBorder="1" applyProtection="1">
      <protection locked="0"/>
    </xf>
    <xf numFmtId="192" fontId="3" fillId="0" borderId="15" xfId="0" applyNumberFormat="1" applyFont="1" applyBorder="1" applyProtection="1">
      <protection locked="0"/>
    </xf>
    <xf numFmtId="192" fontId="3" fillId="0" borderId="17" xfId="0" applyNumberFormat="1" applyFont="1" applyBorder="1" applyProtection="1">
      <protection locked="0"/>
    </xf>
    <xf numFmtId="192" fontId="3" fillId="0" borderId="18" xfId="0" applyNumberFormat="1" applyFont="1" applyBorder="1" applyProtection="1">
      <protection locked="0"/>
    </xf>
    <xf numFmtId="192" fontId="3" fillId="35" borderId="17" xfId="0" applyNumberFormat="1" applyFont="1" applyFill="1" applyBorder="1"/>
    <xf numFmtId="192" fontId="3" fillId="35" borderId="18" xfId="0" applyNumberFormat="1" applyFont="1" applyFill="1" applyBorder="1"/>
    <xf numFmtId="192" fontId="10" fillId="35" borderId="2" xfId="0" applyNumberFormat="1" applyFont="1" applyFill="1" applyBorder="1" applyAlignment="1">
      <alignment vertical="center" wrapText="1"/>
    </xf>
    <xf numFmtId="192" fontId="10" fillId="35" borderId="15" xfId="0" applyNumberFormat="1" applyFont="1" applyFill="1" applyBorder="1" applyAlignment="1">
      <alignment vertical="center" wrapText="1"/>
    </xf>
    <xf numFmtId="192" fontId="10" fillId="35" borderId="2" xfId="0" applyNumberFormat="1" applyFont="1" applyFill="1" applyBorder="1" applyAlignment="1">
      <alignment horizontal="right" vertical="center" wrapText="1"/>
    </xf>
    <xf numFmtId="192" fontId="10" fillId="35" borderId="15" xfId="0" applyNumberFormat="1" applyFont="1" applyFill="1" applyBorder="1" applyAlignment="1">
      <alignment horizontal="right" vertical="center" wrapText="1"/>
    </xf>
    <xf numFmtId="192" fontId="10" fillId="35" borderId="17" xfId="0" applyNumberFormat="1" applyFont="1" applyFill="1" applyBorder="1" applyAlignment="1">
      <alignment horizontal="right" vertical="center" wrapText="1"/>
    </xf>
    <xf numFmtId="192" fontId="10" fillId="35" borderId="18" xfId="0" applyNumberFormat="1" applyFont="1" applyFill="1" applyBorder="1" applyAlignment="1">
      <alignment horizontal="right" vertical="center" wrapText="1"/>
    </xf>
    <xf numFmtId="192" fontId="10" fillId="0" borderId="2" xfId="0" applyNumberFormat="1" applyFont="1" applyBorder="1" applyAlignment="1" applyProtection="1">
      <alignment vertical="center" wrapText="1"/>
      <protection locked="0"/>
    </xf>
    <xf numFmtId="192" fontId="10" fillId="0" borderId="15" xfId="0" applyNumberFormat="1" applyFont="1" applyBorder="1" applyAlignment="1" applyProtection="1">
      <alignment vertical="center" wrapText="1"/>
      <protection locked="0"/>
    </xf>
    <xf numFmtId="192" fontId="10" fillId="0" borderId="2" xfId="0" applyNumberFormat="1" applyFont="1" applyBorder="1" applyAlignment="1" applyProtection="1">
      <alignment horizontal="center" vertical="center" wrapText="1"/>
      <protection locked="0"/>
    </xf>
    <xf numFmtId="192" fontId="10" fillId="0" borderId="15" xfId="0" applyNumberFormat="1" applyFont="1" applyBorder="1" applyAlignment="1" applyProtection="1">
      <alignment horizontal="center" vertical="center" wrapText="1"/>
      <protection locked="0"/>
    </xf>
    <xf numFmtId="192" fontId="3" fillId="35" borderId="2" xfId="0" applyNumberFormat="1" applyFont="1" applyFill="1" applyBorder="1"/>
    <xf numFmtId="192" fontId="3" fillId="0" borderId="1" xfId="0" applyNumberFormat="1" applyFont="1" applyBorder="1" applyProtection="1">
      <protection locked="0"/>
    </xf>
    <xf numFmtId="192" fontId="3" fillId="0" borderId="50" xfId="0" applyNumberFormat="1" applyFont="1" applyBorder="1" applyProtection="1">
      <protection locked="0"/>
    </xf>
    <xf numFmtId="192" fontId="10" fillId="35" borderId="8" xfId="0" applyNumberFormat="1" applyFont="1" applyFill="1" applyBorder="1" applyAlignment="1">
      <alignment horizontal="right" vertical="center" wrapText="1"/>
    </xf>
    <xf numFmtId="192" fontId="10" fillId="35" borderId="17" xfId="0" applyNumberFormat="1" applyFont="1" applyFill="1" applyBorder="1" applyAlignment="1">
      <alignment vertical="center" wrapText="1"/>
    </xf>
    <xf numFmtId="192" fontId="10" fillId="35" borderId="18" xfId="0" applyNumberFormat="1" applyFont="1" applyFill="1" applyBorder="1" applyAlignment="1">
      <alignment vertical="center" wrapText="1"/>
    </xf>
    <xf numFmtId="192" fontId="9" fillId="0" borderId="8" xfId="0" applyNumberFormat="1" applyFont="1" applyBorder="1" applyAlignment="1" applyProtection="1">
      <alignment horizontal="center" vertical="center" wrapText="1"/>
      <protection locked="0"/>
    </xf>
    <xf numFmtId="192" fontId="9" fillId="0" borderId="2" xfId="0" applyNumberFormat="1" applyFont="1" applyBorder="1" applyAlignment="1" applyProtection="1">
      <alignment horizontal="center" vertical="center" wrapText="1"/>
      <protection locked="0"/>
    </xf>
    <xf numFmtId="192" fontId="9" fillId="0" borderId="15" xfId="0" applyNumberFormat="1" applyFont="1" applyBorder="1" applyAlignment="1" applyProtection="1">
      <alignment horizontal="center" vertical="center" wrapText="1"/>
      <protection locked="0"/>
    </xf>
    <xf numFmtId="192" fontId="3" fillId="35" borderId="2" xfId="0" applyNumberFormat="1" applyFont="1" applyFill="1" applyBorder="1" applyAlignment="1">
      <alignment horizontal="center" vertical="center"/>
    </xf>
    <xf numFmtId="192" fontId="3" fillId="35" borderId="2" xfId="0" applyNumberFormat="1" applyFont="1" applyFill="1" applyBorder="1" applyAlignment="1">
      <alignment horizontal="center" vertical="center" wrapText="1"/>
    </xf>
    <xf numFmtId="192" fontId="3" fillId="35" borderId="15" xfId="0" applyNumberFormat="1" applyFont="1" applyFill="1" applyBorder="1" applyAlignment="1">
      <alignment horizontal="center" vertical="center"/>
    </xf>
    <xf numFmtId="192"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2" fontId="3" fillId="0" borderId="0" xfId="0" applyNumberFormat="1" applyFont="1"/>
    <xf numFmtId="168" fontId="13" fillId="36" borderId="0" xfId="15" applyBorder="1"/>
    <xf numFmtId="168" fontId="13" fillId="36" borderId="46" xfId="15" applyBorder="1"/>
    <xf numFmtId="0" fontId="3" fillId="0" borderId="17" xfId="0" applyFont="1" applyBorder="1" applyAlignment="1">
      <alignment horizontal="right" wrapText="1"/>
    </xf>
    <xf numFmtId="192" fontId="3" fillId="35" borderId="17" xfId="0" applyNumberFormat="1" applyFont="1" applyFill="1" applyBorder="1" applyAlignment="1">
      <alignment horizontal="center" vertical="center"/>
    </xf>
    <xf numFmtId="192" fontId="3" fillId="35" borderId="18" xfId="0" applyNumberFormat="1" applyFont="1" applyFill="1" applyBorder="1" applyAlignment="1">
      <alignment horizontal="center" vertical="center"/>
    </xf>
    <xf numFmtId="0" fontId="98" fillId="0" borderId="0" xfId="0" applyFont="1" applyFill="1" applyBorder="1" applyAlignment="1"/>
    <xf numFmtId="49" fontId="98" fillId="0" borderId="2"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14" fontId="6" fillId="0" borderId="0" xfId="8" applyNumberFormat="1" applyFont="1" applyFill="1" applyBorder="1" applyAlignment="1" applyProtection="1">
      <alignment horizontal="left"/>
    </xf>
    <xf numFmtId="14" fontId="3" fillId="0" borderId="0" xfId="0" applyNumberFormat="1" applyFont="1" applyAlignment="1">
      <alignment horizontal="left"/>
    </xf>
    <xf numFmtId="14" fontId="3" fillId="0" borderId="0" xfId="0" applyNumberFormat="1" applyFont="1" applyFill="1" applyAlignment="1">
      <alignment horizontal="left"/>
    </xf>
    <xf numFmtId="0" fontId="3" fillId="0" borderId="8" xfId="0" applyFont="1" applyBorder="1" applyAlignment="1" applyProtection="1">
      <alignment horizontal="left" wrapText="1"/>
      <protection locked="0"/>
    </xf>
    <xf numFmtId="0" fontId="3" fillId="0" borderId="8" xfId="0" applyFont="1" applyBorder="1" applyAlignment="1" applyProtection="1">
      <alignment horizontal="left" vertical="center" wrapText="1"/>
      <protection locked="0"/>
    </xf>
    <xf numFmtId="0" fontId="3" fillId="0" borderId="8" xfId="0" applyFont="1" applyBorder="1" applyAlignment="1" applyProtection="1">
      <alignment horizontal="left"/>
      <protection locked="0"/>
    </xf>
    <xf numFmtId="0" fontId="3" fillId="0" borderId="4" xfId="0" applyFont="1" applyBorder="1" applyAlignment="1">
      <alignment horizontal="left" vertical="center" wrapText="1"/>
    </xf>
    <xf numFmtId="192" fontId="3" fillId="0" borderId="2" xfId="0" applyNumberFormat="1" applyFont="1" applyBorder="1" applyAlignment="1" applyProtection="1">
      <alignment horizontal="center" vertical="center" wrapText="1"/>
      <protection locked="0"/>
    </xf>
    <xf numFmtId="192" fontId="3" fillId="0" borderId="4"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xf>
    <xf numFmtId="0" fontId="3" fillId="0" borderId="52" xfId="0" applyFont="1" applyFill="1" applyBorder="1" applyAlignment="1">
      <alignment horizontal="center"/>
    </xf>
    <xf numFmtId="0" fontId="3" fillId="0" borderId="42" xfId="0" applyFont="1" applyFill="1" applyBorder="1" applyAlignment="1">
      <alignment horizontal="center"/>
    </xf>
    <xf numFmtId="0" fontId="3" fillId="0" borderId="14" xfId="0" applyFont="1" applyBorder="1" applyAlignment="1">
      <alignment horizontal="center"/>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2" xfId="8" applyFont="1" applyFill="1" applyBorder="1" applyAlignment="1" applyProtection="1">
      <alignment horizontal="center"/>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Fill="1" applyBorder="1" applyAlignment="1">
      <alignment horizontal="left" vertical="center" wrapText="1"/>
    </xf>
    <xf numFmtId="0" fontId="98" fillId="0" borderId="8" xfId="0" applyFont="1" applyFill="1" applyBorder="1" applyAlignment="1">
      <alignment horizontal="left" vertical="center" wrapTex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0" fontId="98" fillId="0" borderId="6" xfId="0" applyFont="1" applyFill="1" applyBorder="1" applyAlignment="1">
      <alignment horizontal="left" vertical="center" wrapText="1" indent="1"/>
    </xf>
    <xf numFmtId="0" fontId="98" fillId="0" borderId="8" xfId="0" applyFont="1" applyFill="1" applyBorder="1" applyAlignment="1">
      <alignment horizontal="left" vertical="center" wrapText="1" indent="1"/>
    </xf>
    <xf numFmtId="0" fontId="97" fillId="75" borderId="56" xfId="0" applyFont="1" applyFill="1" applyBorder="1" applyAlignment="1">
      <alignment horizontal="center" vertical="center" wrapText="1"/>
    </xf>
    <xf numFmtId="0" fontId="97" fillId="75" borderId="0" xfId="0" applyFont="1" applyFill="1" applyBorder="1" applyAlignment="1">
      <alignment horizontal="center" vertical="center" wrapText="1"/>
    </xf>
    <xf numFmtId="0" fontId="97" fillId="75" borderId="57" xfId="0" applyFont="1" applyFill="1" applyBorder="1" applyAlignment="1">
      <alignment horizontal="center" vertical="center" wrapText="1"/>
    </xf>
    <xf numFmtId="0" fontId="97" fillId="0" borderId="53" xfId="0" applyFont="1" applyFill="1" applyBorder="1" applyAlignment="1">
      <alignment horizontal="center" vertical="center"/>
    </xf>
    <xf numFmtId="0" fontId="97" fillId="0" borderId="54" xfId="0" applyFont="1" applyFill="1" applyBorder="1" applyAlignment="1">
      <alignment horizontal="center" vertical="center"/>
    </xf>
    <xf numFmtId="0" fontId="97" fillId="0" borderId="55" xfId="0" applyFont="1" applyFill="1" applyBorder="1" applyAlignment="1">
      <alignment horizontal="center" vertical="center"/>
    </xf>
    <xf numFmtId="0" fontId="98" fillId="0" borderId="2" xfId="0" applyFont="1" applyFill="1" applyBorder="1" applyAlignment="1">
      <alignment horizontal="left" vertical="center" wrapText="1"/>
    </xf>
    <xf numFmtId="164" fontId="100" fillId="0" borderId="2" xfId="20956" applyNumberFormat="1" applyFont="1" applyBorder="1"/>
    <xf numFmtId="164" fontId="100" fillId="0" borderId="17" xfId="20956" applyNumberFormat="1" applyFont="1" applyBorder="1"/>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4" sqref="B14"/>
    </sheetView>
  </sheetViews>
  <sheetFormatPr defaultRowHeight="14.4"/>
  <cols>
    <col min="1" max="1" width="9.6640625" style="113" bestFit="1" customWidth="1"/>
    <col min="2" max="2" width="128.6640625" style="89" bestFit="1" customWidth="1"/>
    <col min="3" max="3" width="39.44140625" customWidth="1"/>
  </cols>
  <sheetData>
    <row r="1" spans="1:3" s="1" customFormat="1">
      <c r="A1" s="111" t="s">
        <v>115</v>
      </c>
      <c r="B1" s="90" t="s">
        <v>91</v>
      </c>
      <c r="C1" s="87"/>
    </row>
    <row r="2" spans="1:3" s="91" customFormat="1">
      <c r="A2" s="112">
        <v>20</v>
      </c>
      <c r="B2" s="88" t="s">
        <v>93</v>
      </c>
    </row>
    <row r="3" spans="1:3" s="91" customFormat="1">
      <c r="A3" s="112">
        <v>21</v>
      </c>
      <c r="B3" s="88" t="s">
        <v>61</v>
      </c>
    </row>
    <row r="4" spans="1:3" s="91" customFormat="1">
      <c r="A4" s="112">
        <v>22</v>
      </c>
      <c r="B4" s="93" t="s">
        <v>103</v>
      </c>
    </row>
    <row r="5" spans="1:3" s="91" customFormat="1">
      <c r="A5" s="112">
        <v>23</v>
      </c>
      <c r="B5" s="93" t="s">
        <v>86</v>
      </c>
    </row>
    <row r="6" spans="1:3" s="91" customFormat="1">
      <c r="A6" s="112">
        <v>24</v>
      </c>
      <c r="B6" s="88" t="s">
        <v>101</v>
      </c>
    </row>
    <row r="7" spans="1:3" s="91" customFormat="1">
      <c r="A7" s="112">
        <v>25</v>
      </c>
      <c r="B7" s="92" t="s">
        <v>87</v>
      </c>
    </row>
    <row r="8" spans="1:3" s="91" customFormat="1">
      <c r="A8" s="112">
        <v>26</v>
      </c>
      <c r="B8" s="92" t="s">
        <v>89</v>
      </c>
    </row>
    <row r="9" spans="1:3" s="91" customFormat="1">
      <c r="A9" s="112">
        <v>27</v>
      </c>
      <c r="B9" s="92" t="s">
        <v>88</v>
      </c>
    </row>
    <row r="10" spans="1:3" s="1" customFormat="1">
      <c r="A10" s="114"/>
      <c r="B10" s="89"/>
      <c r="C10" s="87"/>
    </row>
    <row r="11" spans="1:3" s="1" customFormat="1" ht="43.2">
      <c r="A11" s="114"/>
      <c r="B11" s="99" t="s">
        <v>129</v>
      </c>
      <c r="C11" s="8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3"/>
  <sheetViews>
    <sheetView topLeftCell="B1" workbookViewId="0">
      <selection activeCell="B7" sqref="B7:C7"/>
    </sheetView>
  </sheetViews>
  <sheetFormatPr defaultColWidth="43.5546875" defaultRowHeight="12"/>
  <cols>
    <col min="1" max="1" width="5.33203125" style="169" customWidth="1"/>
    <col min="2" max="2" width="73.88671875" style="170" customWidth="1"/>
    <col min="3" max="3" width="131.44140625" style="171" customWidth="1"/>
    <col min="4" max="5" width="10.33203125" style="167" customWidth="1"/>
    <col min="6" max="16384" width="43.5546875" style="167"/>
  </cols>
  <sheetData>
    <row r="1" spans="1:3" ht="13.2" thickTop="1" thickBot="1">
      <c r="A1" s="224" t="s">
        <v>131</v>
      </c>
      <c r="B1" s="225"/>
      <c r="C1" s="226"/>
    </row>
    <row r="2" spans="1:3" ht="26.25" customHeight="1">
      <c r="A2" s="168"/>
      <c r="B2" s="227" t="s">
        <v>132</v>
      </c>
      <c r="C2" s="227"/>
    </row>
    <row r="3" spans="1:3">
      <c r="A3" s="221" t="s">
        <v>133</v>
      </c>
      <c r="B3" s="222"/>
      <c r="C3" s="223"/>
    </row>
    <row r="4" spans="1:3">
      <c r="A4" s="168"/>
      <c r="B4" s="214" t="s">
        <v>134</v>
      </c>
      <c r="C4" s="215" t="s">
        <v>134</v>
      </c>
    </row>
    <row r="5" spans="1:3">
      <c r="A5" s="168"/>
      <c r="B5" s="214" t="s">
        <v>135</v>
      </c>
      <c r="C5" s="215" t="s">
        <v>135</v>
      </c>
    </row>
    <row r="6" spans="1:3">
      <c r="A6" s="168"/>
      <c r="B6" s="214" t="s">
        <v>136</v>
      </c>
      <c r="C6" s="215" t="s">
        <v>136</v>
      </c>
    </row>
    <row r="7" spans="1:3">
      <c r="A7" s="168"/>
      <c r="B7" s="214" t="s">
        <v>164</v>
      </c>
      <c r="C7" s="215" t="s">
        <v>137</v>
      </c>
    </row>
    <row r="8" spans="1:3">
      <c r="A8" s="221" t="s">
        <v>138</v>
      </c>
      <c r="B8" s="222"/>
      <c r="C8" s="223"/>
    </row>
    <row r="9" spans="1:3">
      <c r="A9" s="168"/>
      <c r="B9" s="214" t="s">
        <v>139</v>
      </c>
      <c r="C9" s="215" t="s">
        <v>139</v>
      </c>
    </row>
    <row r="10" spans="1:3">
      <c r="A10" s="168"/>
      <c r="B10" s="214" t="s">
        <v>140</v>
      </c>
      <c r="C10" s="215" t="s">
        <v>140</v>
      </c>
    </row>
    <row r="11" spans="1:3">
      <c r="A11" s="168"/>
      <c r="B11" s="214" t="s">
        <v>141</v>
      </c>
      <c r="C11" s="215" t="s">
        <v>141</v>
      </c>
    </row>
    <row r="12" spans="1:3">
      <c r="A12" s="168"/>
      <c r="B12" s="214" t="s">
        <v>142</v>
      </c>
      <c r="C12" s="215" t="s">
        <v>142</v>
      </c>
    </row>
    <row r="13" spans="1:3" ht="11.25" customHeight="1">
      <c r="A13" s="216" t="s">
        <v>143</v>
      </c>
      <c r="B13" s="216"/>
      <c r="C13" s="216"/>
    </row>
    <row r="14" spans="1:3">
      <c r="A14" s="168"/>
      <c r="B14" s="214" t="s">
        <v>144</v>
      </c>
      <c r="C14" s="215"/>
    </row>
    <row r="15" spans="1:3">
      <c r="A15" s="168"/>
      <c r="B15" s="219" t="s">
        <v>145</v>
      </c>
      <c r="C15" s="220"/>
    </row>
    <row r="16" spans="1:3">
      <c r="A16" s="168"/>
      <c r="B16" s="219" t="s">
        <v>146</v>
      </c>
      <c r="C16" s="220"/>
    </row>
    <row r="17" spans="1:3">
      <c r="A17" s="168"/>
      <c r="B17" s="219" t="s">
        <v>147</v>
      </c>
      <c r="C17" s="220"/>
    </row>
    <row r="18" spans="1:3">
      <c r="A18" s="168"/>
      <c r="B18" s="214" t="s">
        <v>148</v>
      </c>
      <c r="C18" s="215"/>
    </row>
    <row r="19" spans="1:3">
      <c r="A19" s="168"/>
      <c r="B19" s="214" t="s">
        <v>149</v>
      </c>
      <c r="C19" s="215"/>
    </row>
    <row r="20" spans="1:3">
      <c r="A20" s="168"/>
      <c r="B20" s="214" t="s">
        <v>150</v>
      </c>
      <c r="C20" s="215"/>
    </row>
    <row r="21" spans="1:3" ht="11.25" customHeight="1">
      <c r="A21" s="216" t="s">
        <v>151</v>
      </c>
      <c r="B21" s="216"/>
      <c r="C21" s="216"/>
    </row>
    <row r="22" spans="1:3" ht="33.75" customHeight="1">
      <c r="A22" s="168"/>
      <c r="B22" s="214" t="s">
        <v>152</v>
      </c>
      <c r="C22" s="215"/>
    </row>
    <row r="23" spans="1:3" ht="14.25" customHeight="1">
      <c r="A23" s="168"/>
      <c r="B23" s="214" t="s">
        <v>153</v>
      </c>
      <c r="C23" s="215"/>
    </row>
    <row r="24" spans="1:3">
      <c r="A24" s="216" t="s">
        <v>154</v>
      </c>
      <c r="B24" s="216"/>
      <c r="C24" s="216"/>
    </row>
    <row r="25" spans="1:3">
      <c r="A25" s="168"/>
      <c r="B25" s="214" t="s">
        <v>155</v>
      </c>
      <c r="C25" s="215"/>
    </row>
    <row r="26" spans="1:3">
      <c r="A26" s="168"/>
      <c r="B26" s="214" t="s">
        <v>156</v>
      </c>
      <c r="C26" s="215"/>
    </row>
    <row r="27" spans="1:3">
      <c r="A27" s="168"/>
      <c r="B27" s="214" t="s">
        <v>157</v>
      </c>
      <c r="C27" s="215"/>
    </row>
    <row r="28" spans="1:3" ht="11.25" customHeight="1">
      <c r="A28" s="216" t="s">
        <v>158</v>
      </c>
      <c r="B28" s="216"/>
      <c r="C28" s="216"/>
    </row>
    <row r="29" spans="1:3">
      <c r="A29" s="168"/>
      <c r="B29" s="214" t="s">
        <v>159</v>
      </c>
      <c r="C29" s="215"/>
    </row>
    <row r="30" spans="1:3" ht="21.75" customHeight="1">
      <c r="A30" s="168"/>
      <c r="B30" s="214" t="s">
        <v>160</v>
      </c>
      <c r="C30" s="215"/>
    </row>
    <row r="31" spans="1:3">
      <c r="A31" s="216" t="s">
        <v>161</v>
      </c>
      <c r="B31" s="216"/>
      <c r="C31" s="216"/>
    </row>
    <row r="32" spans="1:3">
      <c r="A32" s="168"/>
      <c r="B32" s="214" t="s">
        <v>162</v>
      </c>
      <c r="C32" s="215"/>
    </row>
    <row r="33" spans="1:3" ht="12.6">
      <c r="A33" s="168"/>
      <c r="B33" s="217" t="s">
        <v>163</v>
      </c>
      <c r="C33" s="218"/>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51"/>
  <sheetViews>
    <sheetView zoomScale="85" zoomScaleNormal="85" workbookViewId="0">
      <pane xSplit="1" ySplit="4" topLeftCell="B35" activePane="bottomRight" state="frozen"/>
      <selection activeCell="L18" sqref="L18"/>
      <selection pane="topRight" activeCell="L18" sqref="L18"/>
      <selection pane="bottomLeft" activeCell="L18" sqref="L18"/>
      <selection pane="bottomRight" activeCell="B38" sqref="B38:D41"/>
    </sheetView>
  </sheetViews>
  <sheetFormatPr defaultRowHeight="14.4"/>
  <cols>
    <col min="1" max="1" width="42.88671875" style="3" bestFit="1" customWidth="1"/>
    <col min="2" max="2" width="44.33203125" style="3" customWidth="1"/>
    <col min="3" max="3" width="29.6640625" style="3" customWidth="1"/>
    <col min="4" max="4" width="38.5546875" style="3" customWidth="1"/>
    <col min="5" max="5" width="13.33203125" style="3" customWidth="1"/>
  </cols>
  <sheetData>
    <row r="1" spans="1:5">
      <c r="A1" s="6" t="s">
        <v>27</v>
      </c>
      <c r="B1" s="116" t="s">
        <v>165</v>
      </c>
    </row>
    <row r="2" spans="1:5" s="9" customFormat="1" ht="15.75" customHeight="1">
      <c r="A2" s="9" t="s">
        <v>28</v>
      </c>
      <c r="B2" s="172">
        <v>45291</v>
      </c>
    </row>
    <row r="3" spans="1:5">
      <c r="A3" s="62"/>
      <c r="B3" s="116"/>
      <c r="C3" s="41"/>
      <c r="D3" s="41"/>
      <c r="E3" s="18"/>
    </row>
    <row r="4" spans="1:5" ht="15" thickBot="1">
      <c r="A4" s="118" t="s">
        <v>116</v>
      </c>
      <c r="B4" s="119" t="s">
        <v>92</v>
      </c>
      <c r="C4" s="41"/>
      <c r="D4" s="41"/>
      <c r="E4" s="18"/>
    </row>
    <row r="5" spans="1:5" s="42" customFormat="1">
      <c r="A5" s="120"/>
      <c r="B5" s="121" t="s">
        <v>0</v>
      </c>
      <c r="C5" s="63" t="s">
        <v>1</v>
      </c>
      <c r="D5" s="64" t="s">
        <v>2</v>
      </c>
      <c r="E5" s="58" t="s">
        <v>3</v>
      </c>
    </row>
    <row r="6" spans="1:5" s="42" customFormat="1" ht="16.95" customHeight="1">
      <c r="A6" s="185"/>
      <c r="B6" s="189" t="s">
        <v>49</v>
      </c>
      <c r="C6" s="181" t="s">
        <v>48</v>
      </c>
      <c r="D6" s="181" t="s">
        <v>97</v>
      </c>
      <c r="E6" s="181" t="s">
        <v>45</v>
      </c>
    </row>
    <row r="7" spans="1:5" s="42" customFormat="1" ht="14.4" customHeight="1">
      <c r="A7" s="186"/>
      <c r="B7" s="190"/>
      <c r="C7" s="182"/>
      <c r="D7" s="182"/>
      <c r="E7" s="182"/>
    </row>
    <row r="8" spans="1:5" s="42" customFormat="1">
      <c r="A8" s="187"/>
      <c r="B8" s="191"/>
      <c r="C8" s="183"/>
      <c r="D8" s="183"/>
      <c r="E8" s="183"/>
    </row>
    <row r="9" spans="1:5">
      <c r="A9" s="123"/>
      <c r="B9" s="175" t="s">
        <v>170</v>
      </c>
      <c r="C9" s="125">
        <v>153137454.33440086</v>
      </c>
      <c r="D9" s="125">
        <v>153137454.33440086</v>
      </c>
      <c r="E9" s="126"/>
    </row>
    <row r="10" spans="1:5" ht="27.6">
      <c r="A10" s="123"/>
      <c r="B10" s="176" t="s">
        <v>171</v>
      </c>
      <c r="C10" s="125">
        <v>114435</v>
      </c>
      <c r="D10" s="125">
        <v>114435</v>
      </c>
      <c r="E10" s="126"/>
    </row>
    <row r="11" spans="1:5">
      <c r="A11" s="123"/>
      <c r="B11" s="175" t="s">
        <v>172</v>
      </c>
      <c r="C11" s="125">
        <v>196526258.71893102</v>
      </c>
      <c r="D11" s="125">
        <v>196526258.71893102</v>
      </c>
      <c r="E11" s="126"/>
    </row>
    <row r="12" spans="1:5" ht="27.6">
      <c r="A12" s="123"/>
      <c r="B12" s="175" t="s">
        <v>173</v>
      </c>
      <c r="C12" s="125"/>
      <c r="D12" s="125"/>
      <c r="E12" s="126"/>
    </row>
    <row r="13" spans="1:5" ht="41.4">
      <c r="A13" s="123"/>
      <c r="B13" s="175" t="s">
        <v>174</v>
      </c>
      <c r="C13" s="125">
        <v>54000</v>
      </c>
      <c r="D13" s="125">
        <v>54000</v>
      </c>
      <c r="E13" s="126"/>
    </row>
    <row r="14" spans="1:5">
      <c r="A14" s="123"/>
      <c r="B14" s="177" t="s">
        <v>175</v>
      </c>
      <c r="C14" s="125">
        <v>34609142</v>
      </c>
      <c r="D14" s="125">
        <v>34609142</v>
      </c>
      <c r="E14" s="126"/>
    </row>
    <row r="15" spans="1:5">
      <c r="A15" s="123"/>
      <c r="B15" s="177" t="s">
        <v>176</v>
      </c>
      <c r="C15" s="125">
        <v>29278316.079999998</v>
      </c>
      <c r="D15" s="125">
        <v>29278316.079999998</v>
      </c>
      <c r="E15" s="126"/>
    </row>
    <row r="16" spans="1:5">
      <c r="A16" s="123"/>
      <c r="B16" s="175" t="s">
        <v>177</v>
      </c>
      <c r="C16" s="125">
        <v>41516646.208838381</v>
      </c>
      <c r="D16" s="125">
        <v>41516646.208838381</v>
      </c>
      <c r="E16" s="126"/>
    </row>
    <row r="17" spans="1:5">
      <c r="A17" s="123"/>
      <c r="B17" s="124"/>
      <c r="C17" s="125"/>
      <c r="D17" s="125"/>
      <c r="E17" s="126"/>
    </row>
    <row r="18" spans="1:5" ht="15" thickBot="1">
      <c r="A18" s="57"/>
      <c r="B18" s="94" t="s">
        <v>25</v>
      </c>
      <c r="C18" s="122">
        <f>SUM(C9:C17)</f>
        <v>455236252.34217024</v>
      </c>
      <c r="D18" s="122">
        <f>SUM(D9:D17)</f>
        <v>455236252.34217024</v>
      </c>
      <c r="E18" s="122">
        <f>SUM(E9:E17)</f>
        <v>0</v>
      </c>
    </row>
    <row r="19" spans="1:5" s="42" customFormat="1">
      <c r="A19" s="51"/>
      <c r="B19" s="58" t="s">
        <v>0</v>
      </c>
      <c r="C19" s="63" t="s">
        <v>1</v>
      </c>
      <c r="D19" s="64" t="s">
        <v>2</v>
      </c>
      <c r="E19" s="58" t="s">
        <v>3</v>
      </c>
    </row>
    <row r="20" spans="1:5" s="42" customFormat="1" ht="14.4" customHeight="1">
      <c r="A20" s="188"/>
      <c r="B20" s="181" t="s">
        <v>47</v>
      </c>
      <c r="C20" s="184" t="s">
        <v>46</v>
      </c>
      <c r="D20" s="184" t="s">
        <v>98</v>
      </c>
      <c r="E20" s="184" t="s">
        <v>45</v>
      </c>
    </row>
    <row r="21" spans="1:5" s="42" customFormat="1" ht="14.4" customHeight="1">
      <c r="A21" s="188"/>
      <c r="B21" s="182"/>
      <c r="C21" s="184"/>
      <c r="D21" s="184"/>
      <c r="E21" s="184"/>
    </row>
    <row r="22" spans="1:5" s="42" customFormat="1" ht="100.2" customHeight="1">
      <c r="A22" s="188"/>
      <c r="B22" s="183"/>
      <c r="C22" s="184"/>
      <c r="D22" s="184"/>
      <c r="E22" s="184"/>
    </row>
    <row r="23" spans="1:5" ht="27.6">
      <c r="A23" s="19"/>
      <c r="B23" s="178" t="s">
        <v>178</v>
      </c>
      <c r="C23" s="179">
        <v>285693</v>
      </c>
      <c r="D23" s="179">
        <v>285693</v>
      </c>
      <c r="E23" s="127"/>
    </row>
    <row r="24" spans="1:5">
      <c r="A24" s="19"/>
      <c r="B24" s="178" t="s">
        <v>179</v>
      </c>
      <c r="C24" s="128">
        <v>16975570</v>
      </c>
      <c r="D24" s="128">
        <v>16975570</v>
      </c>
      <c r="E24" s="126"/>
    </row>
    <row r="25" spans="1:5">
      <c r="A25" s="19"/>
      <c r="B25" s="178" t="s">
        <v>180</v>
      </c>
      <c r="C25" s="128">
        <v>0</v>
      </c>
      <c r="D25" s="128">
        <v>0</v>
      </c>
      <c r="E25" s="126"/>
    </row>
    <row r="26" spans="1:5">
      <c r="A26" s="19"/>
      <c r="B26" s="20" t="s">
        <v>181</v>
      </c>
      <c r="C26" s="128">
        <v>0.45280000567436218</v>
      </c>
      <c r="D26" s="128">
        <v>0.45280000567436218</v>
      </c>
      <c r="E26" s="126"/>
    </row>
    <row r="27" spans="1:5">
      <c r="A27" s="19"/>
      <c r="B27" s="20" t="s">
        <v>182</v>
      </c>
      <c r="C27" s="128">
        <v>95901341.547199994</v>
      </c>
      <c r="D27" s="128">
        <v>95901341.547199994</v>
      </c>
      <c r="E27" s="126"/>
    </row>
    <row r="28" spans="1:5" ht="27.6">
      <c r="A28" s="19"/>
      <c r="B28" s="20" t="s">
        <v>183</v>
      </c>
      <c r="C28" s="128">
        <v>0</v>
      </c>
      <c r="D28" s="128">
        <v>0</v>
      </c>
      <c r="E28" s="126"/>
    </row>
    <row r="29" spans="1:5" ht="27.6">
      <c r="A29" s="19"/>
      <c r="B29" s="20" t="s">
        <v>184</v>
      </c>
      <c r="C29" s="128">
        <v>175479.593303701</v>
      </c>
      <c r="D29" s="128">
        <v>175479.593303701</v>
      </c>
      <c r="E29" s="126"/>
    </row>
    <row r="30" spans="1:5">
      <c r="A30" s="19"/>
      <c r="B30" s="20" t="s">
        <v>185</v>
      </c>
      <c r="C30" s="128"/>
      <c r="D30" s="128"/>
      <c r="E30" s="126"/>
    </row>
    <row r="31" spans="1:5">
      <c r="A31" s="19"/>
      <c r="B31" s="20"/>
      <c r="C31" s="128">
        <v>16895224.754160088</v>
      </c>
      <c r="D31" s="128">
        <v>16895224.754160088</v>
      </c>
      <c r="E31" s="126"/>
    </row>
    <row r="32" spans="1:5">
      <c r="A32" s="19"/>
      <c r="B32" s="20"/>
      <c r="C32" s="128"/>
      <c r="D32" s="126"/>
      <c r="E32" s="126"/>
    </row>
    <row r="33" spans="1:5" ht="15" thickBot="1">
      <c r="A33" s="57"/>
      <c r="B33" s="95" t="s">
        <v>26</v>
      </c>
      <c r="C33" s="122">
        <f>SUM(C23:C32)</f>
        <v>130233309.34746379</v>
      </c>
      <c r="D33" s="122">
        <f t="shared" ref="D33:E33" si="0">SUM(D23:D32)</f>
        <v>130233309.34746379</v>
      </c>
      <c r="E33" s="122">
        <f t="shared" si="0"/>
        <v>0</v>
      </c>
    </row>
    <row r="34" spans="1:5" s="42" customFormat="1">
      <c r="A34" s="51"/>
      <c r="B34" s="58" t="s">
        <v>0</v>
      </c>
      <c r="C34" s="63" t="s">
        <v>1</v>
      </c>
      <c r="D34" s="64" t="s">
        <v>2</v>
      </c>
      <c r="E34" s="58" t="s">
        <v>3</v>
      </c>
    </row>
    <row r="35" spans="1:5" s="42" customFormat="1" ht="40.200000000000003" customHeight="1">
      <c r="A35" s="188"/>
      <c r="B35" s="181" t="s">
        <v>109</v>
      </c>
      <c r="C35" s="184" t="s">
        <v>46</v>
      </c>
      <c r="D35" s="184" t="s">
        <v>98</v>
      </c>
      <c r="E35" s="184" t="s">
        <v>45</v>
      </c>
    </row>
    <row r="36" spans="1:5" s="42" customFormat="1" ht="13.95" customHeight="1">
      <c r="A36" s="188"/>
      <c r="B36" s="182"/>
      <c r="C36" s="184"/>
      <c r="D36" s="184"/>
      <c r="E36" s="184"/>
    </row>
    <row r="37" spans="1:5" s="42" customFormat="1" ht="102" customHeight="1">
      <c r="A37" s="188"/>
      <c r="B37" s="183"/>
      <c r="C37" s="184"/>
      <c r="D37" s="184"/>
      <c r="E37" s="184"/>
    </row>
    <row r="38" spans="1:5">
      <c r="A38" s="19" t="s">
        <v>166</v>
      </c>
      <c r="B38" s="180">
        <v>209008277</v>
      </c>
      <c r="C38" s="180">
        <v>209008277</v>
      </c>
      <c r="D38" s="180">
        <v>209008277</v>
      </c>
      <c r="E38" s="127"/>
    </row>
    <row r="39" spans="1:5">
      <c r="A39" s="19" t="s">
        <v>167</v>
      </c>
      <c r="B39" s="129">
        <v>11740025.619999999</v>
      </c>
      <c r="C39" s="129">
        <v>11740025.619999999</v>
      </c>
      <c r="D39" s="129">
        <v>11740025.619999999</v>
      </c>
      <c r="E39" s="130"/>
    </row>
    <row r="40" spans="1:5">
      <c r="A40" s="19" t="s">
        <v>168</v>
      </c>
      <c r="B40" s="129">
        <v>50857200</v>
      </c>
      <c r="C40" s="129">
        <v>50857200</v>
      </c>
      <c r="D40" s="129">
        <v>50857200</v>
      </c>
      <c r="E40" s="130"/>
    </row>
    <row r="41" spans="1:5">
      <c r="A41" s="19" t="s">
        <v>169</v>
      </c>
      <c r="B41" s="128">
        <v>53397442.102902658</v>
      </c>
      <c r="C41" s="128">
        <v>53397442.102902658</v>
      </c>
      <c r="D41" s="128">
        <v>53397442.102902658</v>
      </c>
      <c r="E41" s="126"/>
    </row>
    <row r="42" spans="1:5">
      <c r="A42" s="19"/>
      <c r="B42" s="5"/>
      <c r="C42" s="128"/>
      <c r="D42" s="126"/>
      <c r="E42" s="126"/>
    </row>
    <row r="43" spans="1:5">
      <c r="A43" s="19"/>
      <c r="B43" s="5"/>
      <c r="C43" s="128"/>
      <c r="D43" s="126"/>
      <c r="E43" s="126"/>
    </row>
    <row r="44" spans="1:5">
      <c r="A44" s="19"/>
      <c r="B44" s="5"/>
      <c r="C44" s="128"/>
      <c r="D44" s="126"/>
      <c r="E44" s="126"/>
    </row>
    <row r="45" spans="1:5">
      <c r="A45" s="19"/>
      <c r="B45" s="5"/>
      <c r="C45" s="128"/>
      <c r="D45" s="126"/>
      <c r="E45" s="126"/>
    </row>
    <row r="46" spans="1:5" ht="15" thickBot="1">
      <c r="A46" s="57"/>
      <c r="B46" s="95" t="s">
        <v>43</v>
      </c>
      <c r="C46" s="122">
        <f t="shared" ref="C46:E46" si="1">SUM(C38:C45)</f>
        <v>325002944.72290266</v>
      </c>
      <c r="D46" s="122">
        <f t="shared" si="1"/>
        <v>325002944.72290266</v>
      </c>
      <c r="E46" s="122">
        <f t="shared" si="1"/>
        <v>0</v>
      </c>
    </row>
    <row r="49" spans="1:5" s="4" customFormat="1">
      <c r="A49" s="10"/>
      <c r="B49" s="10"/>
      <c r="C49" s="10"/>
      <c r="D49" s="10"/>
      <c r="E49" s="10"/>
    </row>
    <row r="50" spans="1:5" s="4" customFormat="1">
      <c r="A50" s="10"/>
      <c r="B50" s="10"/>
      <c r="C50" s="10"/>
      <c r="D50" s="10"/>
      <c r="E50" s="10"/>
    </row>
    <row r="51" spans="1:5" s="4" customFormat="1">
      <c r="A51" s="10"/>
      <c r="B51" s="10"/>
      <c r="C51" s="10"/>
      <c r="D51" s="10"/>
      <c r="E51" s="10"/>
    </row>
  </sheetData>
  <mergeCells count="15">
    <mergeCell ref="B35:B37"/>
    <mergeCell ref="C35:C37"/>
    <mergeCell ref="D35:D37"/>
    <mergeCell ref="E35:E37"/>
    <mergeCell ref="A6:A8"/>
    <mergeCell ref="A20:A22"/>
    <mergeCell ref="A35:A37"/>
    <mergeCell ref="B6:B8"/>
    <mergeCell ref="C6:C8"/>
    <mergeCell ref="D6:D8"/>
    <mergeCell ref="E6:E8"/>
    <mergeCell ref="B20:B22"/>
    <mergeCell ref="C20:C22"/>
    <mergeCell ref="D20:D22"/>
    <mergeCell ref="E20:E22"/>
  </mergeCells>
  <pageMargins left="0.7" right="0.7" top="0.75" bottom="0.75" header="0.3" footer="0.3"/>
  <pageSetup paperSize="9" scale="54" orientation="landscape" horizontalDpi="4294967295" verticalDpi="4294967295"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 sqref="B2"/>
    </sheetView>
  </sheetViews>
  <sheetFormatPr defaultRowHeight="14.4"/>
  <cols>
    <col min="1" max="1" width="10.5546875" style="42"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6" t="s">
        <v>27</v>
      </c>
      <c r="B1" s="3" t="str">
        <f>'20. LI3'!B1</f>
        <v>სს "ვითიბი ბანკი ჯორჯია"</v>
      </c>
    </row>
    <row r="2" spans="1:8">
      <c r="A2" s="9" t="s">
        <v>28</v>
      </c>
      <c r="B2" s="173">
        <f>'20. LI3'!B2</f>
        <v>45291</v>
      </c>
      <c r="C2" s="9"/>
      <c r="D2" s="9"/>
      <c r="E2" s="9"/>
      <c r="F2" s="9"/>
      <c r="G2" s="9"/>
      <c r="H2" s="9"/>
    </row>
    <row r="3" spans="1:8">
      <c r="A3" s="9"/>
      <c r="B3" s="9"/>
      <c r="C3" s="9"/>
      <c r="D3" s="9"/>
      <c r="E3" s="9"/>
      <c r="F3" s="9"/>
      <c r="G3" s="9"/>
      <c r="H3" s="9"/>
    </row>
    <row r="4" spans="1:8" ht="15" thickBot="1">
      <c r="A4" s="118" t="s">
        <v>117</v>
      </c>
      <c r="B4" s="14" t="s">
        <v>61</v>
      </c>
    </row>
    <row r="5" spans="1:8" ht="14.4" customHeight="1">
      <c r="A5" s="197"/>
      <c r="B5" s="192" t="s">
        <v>60</v>
      </c>
      <c r="C5" s="194" t="s">
        <v>94</v>
      </c>
      <c r="D5" s="192" t="s">
        <v>59</v>
      </c>
      <c r="E5" s="192"/>
      <c r="F5" s="192"/>
      <c r="G5" s="192"/>
      <c r="H5" s="195" t="s">
        <v>58</v>
      </c>
    </row>
    <row r="6" spans="1:8" ht="41.4">
      <c r="A6" s="198"/>
      <c r="B6" s="193"/>
      <c r="C6" s="181"/>
      <c r="D6" s="12" t="s">
        <v>57</v>
      </c>
      <c r="E6" s="12" t="s">
        <v>56</v>
      </c>
      <c r="F6" s="12" t="s">
        <v>55</v>
      </c>
      <c r="G6" s="12" t="s">
        <v>54</v>
      </c>
      <c r="H6" s="196"/>
    </row>
    <row r="7" spans="1:8">
      <c r="A7" s="66">
        <v>1</v>
      </c>
      <c r="B7" s="43" t="s">
        <v>44</v>
      </c>
      <c r="C7" s="38" t="s">
        <v>53</v>
      </c>
      <c r="D7" s="5"/>
      <c r="E7" s="5"/>
      <c r="F7" s="5"/>
      <c r="G7" s="38" t="s">
        <v>50</v>
      </c>
      <c r="H7" s="37"/>
    </row>
    <row r="8" spans="1:8">
      <c r="A8" s="67">
        <v>2</v>
      </c>
      <c r="B8" s="43" t="s">
        <v>44</v>
      </c>
      <c r="C8" s="38" t="s">
        <v>52</v>
      </c>
      <c r="D8" s="5"/>
      <c r="E8" s="5"/>
      <c r="F8" s="38" t="s">
        <v>50</v>
      </c>
      <c r="G8" s="5"/>
      <c r="H8" s="37"/>
    </row>
    <row r="9" spans="1:8">
      <c r="A9" s="66">
        <v>3</v>
      </c>
      <c r="B9" s="43" t="s">
        <v>44</v>
      </c>
      <c r="C9" s="38" t="s">
        <v>51</v>
      </c>
      <c r="D9" s="5"/>
      <c r="E9" s="5"/>
      <c r="F9" s="5"/>
      <c r="G9" s="38" t="s">
        <v>50</v>
      </c>
      <c r="H9" s="37"/>
    </row>
    <row r="10" spans="1:8">
      <c r="A10" s="67"/>
      <c r="B10" s="43"/>
      <c r="C10" s="38"/>
      <c r="D10" s="5"/>
      <c r="E10" s="5"/>
      <c r="F10" s="5"/>
      <c r="G10" s="5"/>
      <c r="H10" s="37"/>
    </row>
    <row r="11" spans="1:8">
      <c r="A11" s="66"/>
      <c r="B11" s="43"/>
      <c r="C11" s="38"/>
      <c r="D11" s="5"/>
      <c r="E11" s="5"/>
      <c r="F11" s="5"/>
      <c r="G11" s="5"/>
      <c r="H11" s="37"/>
    </row>
    <row r="12" spans="1:8" ht="15" thickBot="1">
      <c r="A12" s="68"/>
      <c r="B12" s="65"/>
      <c r="C12" s="69"/>
      <c r="D12" s="54"/>
      <c r="E12" s="54"/>
      <c r="F12" s="54"/>
      <c r="G12" s="54"/>
      <c r="H12" s="70"/>
    </row>
    <row r="13" spans="1:8">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6" sqref="C6:E9"/>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16" t="s">
        <v>27</v>
      </c>
      <c r="B1" s="116" t="str">
        <f>'20. LI3'!B1</f>
        <v>სს "ვითიბი ბანკი ჯორჯია"</v>
      </c>
    </row>
    <row r="2" spans="1:12">
      <c r="A2" s="116" t="s">
        <v>28</v>
      </c>
      <c r="B2" s="174">
        <f>'20. LI3'!B2</f>
        <v>45291</v>
      </c>
    </row>
    <row r="3" spans="1:12">
      <c r="A3" s="62"/>
      <c r="B3" s="116"/>
    </row>
    <row r="4" spans="1:12" ht="14.4" thickBot="1">
      <c r="A4" s="117" t="s">
        <v>118</v>
      </c>
      <c r="B4" s="44" t="s">
        <v>103</v>
      </c>
      <c r="C4" s="25"/>
      <c r="D4" s="7"/>
      <c r="E4" s="7"/>
      <c r="F4" s="7"/>
      <c r="G4" s="7"/>
      <c r="H4" s="7"/>
      <c r="I4" s="7"/>
      <c r="J4" s="7"/>
      <c r="K4" s="7"/>
      <c r="L4" s="7"/>
    </row>
    <row r="5" spans="1:12">
      <c r="A5" s="115"/>
      <c r="B5" s="56"/>
      <c r="C5" s="59" t="s">
        <v>5</v>
      </c>
      <c r="D5" s="59" t="s">
        <v>6</v>
      </c>
      <c r="E5" s="60" t="s">
        <v>7</v>
      </c>
      <c r="F5" s="7"/>
    </row>
    <row r="6" spans="1:12">
      <c r="A6" s="19">
        <v>1</v>
      </c>
      <c r="B6" s="5" t="s">
        <v>12</v>
      </c>
      <c r="C6" s="126">
        <v>33823.61</v>
      </c>
      <c r="D6" s="126">
        <v>413238</v>
      </c>
      <c r="E6" s="131">
        <v>1751</v>
      </c>
      <c r="F6" s="7"/>
    </row>
    <row r="7" spans="1:12">
      <c r="A7" s="19">
        <v>2</v>
      </c>
      <c r="B7" s="24" t="s">
        <v>85</v>
      </c>
      <c r="C7" s="126">
        <v>30323.61</v>
      </c>
      <c r="D7" s="126">
        <v>413238</v>
      </c>
      <c r="E7" s="131">
        <v>0</v>
      </c>
      <c r="F7" s="7"/>
    </row>
    <row r="8" spans="1:12">
      <c r="A8" s="19">
        <v>3</v>
      </c>
      <c r="B8" s="5" t="s">
        <v>99</v>
      </c>
      <c r="C8" s="126">
        <v>1</v>
      </c>
      <c r="D8" s="126">
        <v>2</v>
      </c>
      <c r="E8" s="131">
        <v>0</v>
      </c>
    </row>
    <row r="9" spans="1:12" ht="14.4" thickBot="1">
      <c r="A9" s="57">
        <v>4</v>
      </c>
      <c r="B9" s="54" t="s">
        <v>78</v>
      </c>
      <c r="C9" s="132">
        <v>30323.61</v>
      </c>
      <c r="D9" s="132">
        <v>413238</v>
      </c>
      <c r="E9" s="133">
        <v>1751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abSelected="1" zoomScaleNormal="100" workbookViewId="0">
      <selection activeCell="C8" sqref="C8"/>
    </sheetView>
  </sheetViews>
  <sheetFormatPr defaultColWidth="9.109375" defaultRowHeight="13.8"/>
  <cols>
    <col min="1" max="1" width="10.5546875" style="3" bestFit="1" customWidth="1"/>
    <col min="2" max="2" width="52.5546875" style="3" customWidth="1"/>
    <col min="3" max="3" width="12.5546875" style="3" customWidth="1"/>
    <col min="4" max="4" width="12.109375" style="3" bestFit="1" customWidth="1"/>
    <col min="5" max="5" width="12.44140625" style="3" bestFit="1" customWidth="1"/>
    <col min="6" max="6" width="24.109375" style="3" customWidth="1"/>
    <col min="7" max="7" width="27.5546875" style="3" customWidth="1"/>
    <col min="8" max="16384" width="9.109375" style="3"/>
  </cols>
  <sheetData>
    <row r="1" spans="1:8">
      <c r="A1" s="3" t="s">
        <v>27</v>
      </c>
      <c r="B1" s="3" t="str">
        <f>'20. LI3'!B1</f>
        <v>სს "ვითიბი ბანკი ჯორჯია"</v>
      </c>
    </row>
    <row r="2" spans="1:8">
      <c r="A2" s="7" t="s">
        <v>28</v>
      </c>
      <c r="B2" s="173">
        <f>'20. LI3'!B2</f>
        <v>45291</v>
      </c>
      <c r="C2" s="7"/>
      <c r="D2" s="7"/>
      <c r="E2" s="7"/>
      <c r="F2" s="7"/>
      <c r="G2" s="7"/>
      <c r="H2" s="7"/>
    </row>
    <row r="3" spans="1:8">
      <c r="A3" s="7"/>
      <c r="B3" s="7"/>
      <c r="C3" s="7"/>
      <c r="D3" s="7"/>
      <c r="E3" s="7"/>
      <c r="F3" s="7"/>
      <c r="G3" s="7"/>
      <c r="H3" s="7"/>
    </row>
    <row r="4" spans="1:8" ht="14.4" thickBot="1">
      <c r="A4" s="117" t="s">
        <v>119</v>
      </c>
      <c r="B4" s="45" t="s">
        <v>86</v>
      </c>
      <c r="F4" s="7"/>
      <c r="G4" s="7"/>
      <c r="H4" s="7"/>
    </row>
    <row r="5" spans="1:8">
      <c r="A5" s="71"/>
      <c r="B5" s="56"/>
      <c r="C5" s="56" t="s">
        <v>0</v>
      </c>
      <c r="D5" s="56" t="s">
        <v>1</v>
      </c>
      <c r="E5" s="56" t="s">
        <v>2</v>
      </c>
      <c r="F5" s="56" t="s">
        <v>3</v>
      </c>
      <c r="G5" s="23" t="s">
        <v>4</v>
      </c>
      <c r="H5" s="7"/>
    </row>
    <row r="6" spans="1:8" s="10" customFormat="1" ht="82.8">
      <c r="A6" s="96"/>
      <c r="B6" s="20"/>
      <c r="C6" s="86" t="s">
        <v>5</v>
      </c>
      <c r="D6" s="86" t="s">
        <v>6</v>
      </c>
      <c r="E6" s="86" t="s">
        <v>7</v>
      </c>
      <c r="F6" s="61" t="s">
        <v>95</v>
      </c>
      <c r="G6" s="98" t="s">
        <v>96</v>
      </c>
      <c r="H6" s="97"/>
    </row>
    <row r="7" spans="1:8">
      <c r="A7" s="72">
        <v>1</v>
      </c>
      <c r="B7" s="5" t="s">
        <v>29</v>
      </c>
      <c r="C7" s="126">
        <v>11548007.545759967</v>
      </c>
      <c r="D7" s="228">
        <v>34349969.041853972</v>
      </c>
      <c r="E7" s="228">
        <v>88955918.610705346</v>
      </c>
      <c r="F7" s="199"/>
      <c r="G7" s="200"/>
      <c r="H7" s="7"/>
    </row>
    <row r="8" spans="1:8">
      <c r="A8" s="72">
        <v>2</v>
      </c>
      <c r="B8" s="46" t="s">
        <v>13</v>
      </c>
      <c r="C8" s="126">
        <v>27295836.894326501</v>
      </c>
      <c r="D8" s="228">
        <v>-83505255.246468395</v>
      </c>
      <c r="E8" s="228">
        <v>26812806.087838508</v>
      </c>
      <c r="F8" s="201"/>
      <c r="G8" s="202"/>
    </row>
    <row r="9" spans="1:8">
      <c r="A9" s="72">
        <v>3</v>
      </c>
      <c r="B9" s="47" t="s">
        <v>100</v>
      </c>
      <c r="C9" s="126">
        <v>1587129.12</v>
      </c>
      <c r="D9" s="228">
        <v>51520.266000000411</v>
      </c>
      <c r="E9" s="228">
        <v>1128166.18</v>
      </c>
      <c r="F9" s="203"/>
      <c r="G9" s="204"/>
    </row>
    <row r="10" spans="1:8" ht="14.4" thickBot="1">
      <c r="A10" s="73">
        <v>4</v>
      </c>
      <c r="B10" s="74" t="s">
        <v>30</v>
      </c>
      <c r="C10" s="229">
        <f>C7+C8-C9</f>
        <v>37256715.320086472</v>
      </c>
      <c r="D10" s="229">
        <f>D7+D8-D9</f>
        <v>-49206806.470614426</v>
      </c>
      <c r="E10" s="229">
        <f>E7+E8-E9</f>
        <v>114640558.51854384</v>
      </c>
      <c r="F10" s="134">
        <f>SUMIF(C10:E10, "&gt;=0",C10:E10)/3</f>
        <v>50632424.612876773</v>
      </c>
      <c r="G10" s="135">
        <f>F10*15%/8%</f>
        <v>94935796.149143949</v>
      </c>
    </row>
    <row r="11" spans="1:8">
      <c r="A11" s="21"/>
      <c r="B11" s="7"/>
      <c r="C11" s="7"/>
      <c r="D11" s="7"/>
      <c r="E11" s="7"/>
      <c r="F11" s="16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topLeftCell="A4" zoomScaleNormal="100" workbookViewId="0">
      <selection activeCell="D8" sqref="D8"/>
    </sheetView>
  </sheetViews>
  <sheetFormatPr defaultColWidth="9.109375" defaultRowHeight="13.8"/>
  <cols>
    <col min="1" max="1" width="10.5546875" style="26"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27</v>
      </c>
      <c r="B1" s="3" t="str">
        <f>'20. LI3'!B1</f>
        <v>სს "ვითიბი ბანკი ჯორჯია"</v>
      </c>
    </row>
    <row r="2" spans="1:9">
      <c r="A2" s="2" t="s">
        <v>28</v>
      </c>
      <c r="B2" s="173">
        <f>'20. LI3'!B2</f>
        <v>45291</v>
      </c>
    </row>
    <row r="3" spans="1:9">
      <c r="A3" s="2"/>
    </row>
    <row r="4" spans="1:9" ht="14.4" thickBot="1">
      <c r="A4" s="117" t="s">
        <v>120</v>
      </c>
      <c r="B4" s="27" t="s">
        <v>128</v>
      </c>
      <c r="D4" s="11"/>
      <c r="E4" s="11"/>
      <c r="F4" s="11"/>
    </row>
    <row r="5" spans="1:9" s="8" customFormat="1" ht="16.5" customHeight="1">
      <c r="A5" s="75"/>
      <c r="B5" s="76"/>
      <c r="C5" s="76"/>
      <c r="D5" s="84" t="s">
        <v>111</v>
      </c>
      <c r="E5" s="84" t="s">
        <v>112</v>
      </c>
      <c r="F5" s="85" t="s">
        <v>79</v>
      </c>
    </row>
    <row r="6" spans="1:9" ht="15" customHeight="1">
      <c r="A6" s="77">
        <v>1</v>
      </c>
      <c r="B6" s="205" t="s">
        <v>19</v>
      </c>
      <c r="C6" s="15" t="s">
        <v>16</v>
      </c>
      <c r="D6" s="142"/>
      <c r="E6" s="142"/>
      <c r="F6" s="143"/>
    </row>
    <row r="7" spans="1:9" ht="15" customHeight="1">
      <c r="A7" s="77">
        <v>2</v>
      </c>
      <c r="B7" s="205"/>
      <c r="C7" s="15" t="s">
        <v>84</v>
      </c>
      <c r="D7" s="136">
        <f>D8+D10+D12</f>
        <v>3163175</v>
      </c>
      <c r="E7" s="136">
        <f>E8+E10+E12</f>
        <v>0</v>
      </c>
      <c r="F7" s="137">
        <f>F8+F10+F12</f>
        <v>0</v>
      </c>
    </row>
    <row r="8" spans="1:9" ht="15" customHeight="1">
      <c r="A8" s="77">
        <v>3</v>
      </c>
      <c r="B8" s="205"/>
      <c r="C8" s="28" t="s">
        <v>80</v>
      </c>
      <c r="D8" s="142">
        <v>3163175</v>
      </c>
      <c r="E8" s="142"/>
      <c r="F8" s="143"/>
      <c r="G8" s="7"/>
      <c r="H8" s="7"/>
    </row>
    <row r="9" spans="1:9" ht="15" customHeight="1">
      <c r="A9" s="78">
        <v>4</v>
      </c>
      <c r="B9" s="205"/>
      <c r="C9" s="29" t="s">
        <v>17</v>
      </c>
      <c r="D9" s="142"/>
      <c r="E9" s="142"/>
      <c r="F9" s="143"/>
      <c r="G9" s="7"/>
      <c r="H9" s="7"/>
    </row>
    <row r="10" spans="1:9" ht="30" customHeight="1">
      <c r="A10" s="78">
        <v>5</v>
      </c>
      <c r="B10" s="205"/>
      <c r="C10" s="28" t="s">
        <v>18</v>
      </c>
      <c r="D10" s="142"/>
      <c r="E10" s="142"/>
      <c r="F10" s="143"/>
    </row>
    <row r="11" spans="1:9" ht="15" customHeight="1">
      <c r="A11" s="78">
        <v>6</v>
      </c>
      <c r="B11" s="205"/>
      <c r="C11" s="29" t="s">
        <v>17</v>
      </c>
      <c r="D11" s="142"/>
      <c r="E11" s="142"/>
      <c r="F11" s="143"/>
    </row>
    <row r="12" spans="1:9" ht="15" customHeight="1">
      <c r="A12" s="78">
        <v>7</v>
      </c>
      <c r="B12" s="205"/>
      <c r="C12" s="28" t="s">
        <v>102</v>
      </c>
      <c r="D12" s="142"/>
      <c r="E12" s="142"/>
      <c r="F12" s="143"/>
    </row>
    <row r="13" spans="1:9" ht="15" customHeight="1">
      <c r="A13" s="78">
        <v>8</v>
      </c>
      <c r="B13" s="205"/>
      <c r="C13" s="29" t="s">
        <v>17</v>
      </c>
      <c r="D13" s="142"/>
      <c r="E13" s="142"/>
      <c r="F13" s="143"/>
    </row>
    <row r="14" spans="1:9" ht="15" customHeight="1">
      <c r="A14" s="78">
        <v>9</v>
      </c>
      <c r="B14" s="205" t="s">
        <v>113</v>
      </c>
      <c r="C14" s="15" t="s">
        <v>16</v>
      </c>
      <c r="D14" s="144"/>
      <c r="E14" s="144"/>
      <c r="F14" s="145"/>
      <c r="I14" s="16"/>
    </row>
    <row r="15" spans="1:9" ht="15" customHeight="1">
      <c r="A15" s="78">
        <v>10</v>
      </c>
      <c r="B15" s="205"/>
      <c r="C15" s="15" t="s">
        <v>114</v>
      </c>
      <c r="D15" s="138">
        <f>D16+D18+D20</f>
        <v>0</v>
      </c>
      <c r="E15" s="138">
        <f>E16+E18+E20</f>
        <v>0</v>
      </c>
      <c r="F15" s="139">
        <f>F16+F18+F20</f>
        <v>0</v>
      </c>
    </row>
    <row r="16" spans="1:9" ht="15" customHeight="1">
      <c r="A16" s="78">
        <v>11</v>
      </c>
      <c r="B16" s="205"/>
      <c r="C16" s="28" t="s">
        <v>81</v>
      </c>
      <c r="D16" s="144"/>
      <c r="E16" s="144"/>
      <c r="F16" s="145"/>
    </row>
    <row r="17" spans="1:6" ht="15" customHeight="1">
      <c r="A17" s="78">
        <v>12</v>
      </c>
      <c r="B17" s="205"/>
      <c r="C17" s="29" t="s">
        <v>17</v>
      </c>
      <c r="D17" s="142"/>
      <c r="E17" s="142"/>
      <c r="F17" s="143"/>
    </row>
    <row r="18" spans="1:6" ht="30" customHeight="1">
      <c r="A18" s="78">
        <v>13</v>
      </c>
      <c r="B18" s="205"/>
      <c r="C18" s="28" t="s">
        <v>18</v>
      </c>
      <c r="D18" s="144"/>
      <c r="E18" s="144"/>
      <c r="F18" s="145"/>
    </row>
    <row r="19" spans="1:6" ht="15" customHeight="1">
      <c r="A19" s="78">
        <v>14</v>
      </c>
      <c r="B19" s="205"/>
      <c r="C19" s="29" t="s">
        <v>17</v>
      </c>
      <c r="D19" s="144"/>
      <c r="E19" s="144"/>
      <c r="F19" s="145"/>
    </row>
    <row r="20" spans="1:6" ht="15" customHeight="1">
      <c r="A20" s="78">
        <v>15</v>
      </c>
      <c r="B20" s="205"/>
      <c r="C20" s="28" t="s">
        <v>102</v>
      </c>
      <c r="D20" s="144"/>
      <c r="E20" s="144"/>
      <c r="F20" s="145"/>
    </row>
    <row r="21" spans="1:6" ht="15" customHeight="1">
      <c r="A21" s="78">
        <v>16</v>
      </c>
      <c r="B21" s="205"/>
      <c r="C21" s="29" t="s">
        <v>17</v>
      </c>
      <c r="D21" s="144"/>
      <c r="E21" s="144"/>
      <c r="F21" s="145"/>
    </row>
    <row r="22" spans="1:6" ht="15" customHeight="1" thickBot="1">
      <c r="A22" s="79">
        <v>17</v>
      </c>
      <c r="B22" s="206" t="s">
        <v>83</v>
      </c>
      <c r="C22" s="206"/>
      <c r="D22" s="140">
        <f>D7+D15</f>
        <v>3163175</v>
      </c>
      <c r="E22" s="140">
        <f>E7+E15</f>
        <v>0</v>
      </c>
      <c r="F22" s="141">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2" sqref="B2"/>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27</v>
      </c>
      <c r="B1" s="3" t="str">
        <f>'20. LI3'!B1</f>
        <v>სს "ვითიბი ბანკი ჯორჯია"</v>
      </c>
    </row>
    <row r="2" spans="1:12">
      <c r="A2" s="3" t="s">
        <v>28</v>
      </c>
      <c r="B2" s="173">
        <f>'20. LI3'!B2</f>
        <v>45291</v>
      </c>
      <c r="C2" s="30"/>
      <c r="D2" s="30"/>
      <c r="E2" s="30"/>
      <c r="F2" s="30"/>
      <c r="G2" s="30"/>
      <c r="H2" s="30"/>
      <c r="I2" s="30"/>
      <c r="J2" s="30"/>
      <c r="K2" s="30"/>
      <c r="L2" s="30"/>
    </row>
    <row r="3" spans="1:12">
      <c r="B3" s="30"/>
      <c r="C3" s="30"/>
      <c r="D3" s="30"/>
      <c r="E3" s="30"/>
      <c r="F3" s="30"/>
      <c r="G3" s="30"/>
      <c r="H3" s="30"/>
      <c r="I3" s="30"/>
      <c r="J3" s="30"/>
      <c r="K3" s="30"/>
      <c r="L3" s="30"/>
    </row>
    <row r="4" spans="1:12" ht="14.4" thickBot="1">
      <c r="A4" s="117" t="s">
        <v>121</v>
      </c>
      <c r="B4" s="30" t="s">
        <v>87</v>
      </c>
      <c r="C4" s="31"/>
      <c r="D4" s="31"/>
      <c r="E4" s="31"/>
      <c r="F4" s="31"/>
      <c r="G4" s="31"/>
      <c r="H4" s="31"/>
      <c r="I4" s="31"/>
      <c r="J4" s="31"/>
      <c r="K4" s="31"/>
      <c r="L4" s="31"/>
    </row>
    <row r="5" spans="1:12" ht="30">
      <c r="A5" s="22"/>
      <c r="B5" s="56"/>
      <c r="C5" s="101" t="s">
        <v>111</v>
      </c>
      <c r="D5" s="101" t="s">
        <v>112</v>
      </c>
      <c r="E5" s="102" t="s">
        <v>90</v>
      </c>
      <c r="F5" s="31"/>
      <c r="G5" s="31"/>
      <c r="H5" s="31"/>
      <c r="I5" s="31"/>
      <c r="J5" s="31"/>
      <c r="K5" s="31"/>
      <c r="L5" s="31"/>
    </row>
    <row r="6" spans="1:12">
      <c r="A6" s="207" t="s">
        <v>20</v>
      </c>
      <c r="B6" s="104" t="s">
        <v>16</v>
      </c>
      <c r="C6" s="126"/>
      <c r="D6" s="126"/>
      <c r="E6" s="131"/>
      <c r="F6" s="31"/>
      <c r="G6" s="31"/>
      <c r="H6" s="31"/>
      <c r="I6" s="31"/>
      <c r="J6" s="31"/>
      <c r="K6" s="31"/>
      <c r="L6" s="31"/>
    </row>
    <row r="7" spans="1:12" ht="15">
      <c r="A7" s="207"/>
      <c r="B7" s="103" t="s">
        <v>82</v>
      </c>
      <c r="C7" s="126"/>
      <c r="D7" s="126"/>
      <c r="E7" s="131"/>
      <c r="F7" s="31"/>
      <c r="G7" s="31"/>
      <c r="H7" s="31"/>
      <c r="I7" s="31"/>
      <c r="J7" s="31"/>
      <c r="K7" s="31"/>
      <c r="L7" s="31"/>
    </row>
    <row r="8" spans="1:12" ht="15">
      <c r="A8" s="207" t="s">
        <v>42</v>
      </c>
      <c r="B8" s="103" t="s">
        <v>16</v>
      </c>
      <c r="C8" s="126"/>
      <c r="D8" s="126"/>
      <c r="E8" s="131"/>
      <c r="F8" s="31"/>
      <c r="G8" s="31"/>
      <c r="H8" s="31"/>
      <c r="I8" s="31"/>
      <c r="J8" s="31"/>
      <c r="K8" s="31"/>
      <c r="L8" s="31"/>
    </row>
    <row r="9" spans="1:12" ht="15">
      <c r="A9" s="207"/>
      <c r="B9" s="103" t="s">
        <v>14</v>
      </c>
      <c r="C9" s="146">
        <f>C10+C11+C12+C13</f>
        <v>0</v>
      </c>
      <c r="D9" s="146">
        <f>D10+D11+D12+D13</f>
        <v>0</v>
      </c>
      <c r="E9" s="146">
        <f>E10+E11+E12+E13</f>
        <v>0</v>
      </c>
      <c r="F9" s="31"/>
      <c r="G9" s="31"/>
      <c r="H9" s="31"/>
      <c r="I9" s="31"/>
      <c r="J9" s="31"/>
      <c r="K9" s="31"/>
      <c r="L9" s="31"/>
    </row>
    <row r="10" spans="1:12" ht="15">
      <c r="A10" s="207"/>
      <c r="B10" s="105" t="s">
        <v>21</v>
      </c>
      <c r="C10" s="126"/>
      <c r="D10" s="126"/>
      <c r="E10" s="131"/>
      <c r="F10" s="31"/>
      <c r="G10" s="31"/>
      <c r="H10" s="31"/>
      <c r="I10" s="31"/>
      <c r="J10" s="31"/>
      <c r="K10" s="31"/>
      <c r="L10" s="31"/>
    </row>
    <row r="11" spans="1:12" ht="15">
      <c r="A11" s="207"/>
      <c r="B11" s="105" t="s">
        <v>106</v>
      </c>
      <c r="C11" s="126"/>
      <c r="D11" s="126"/>
      <c r="E11" s="131"/>
      <c r="F11" s="31"/>
      <c r="G11" s="31"/>
      <c r="H11" s="31"/>
      <c r="I11" s="31"/>
      <c r="J11" s="31"/>
      <c r="K11" s="31"/>
      <c r="L11" s="31"/>
    </row>
    <row r="12" spans="1:12" ht="30">
      <c r="A12" s="207"/>
      <c r="B12" s="105" t="s">
        <v>107</v>
      </c>
      <c r="C12" s="126"/>
      <c r="D12" s="126"/>
      <c r="E12" s="131"/>
      <c r="F12" s="31"/>
      <c r="G12" s="31"/>
      <c r="H12" s="31"/>
      <c r="I12" s="31"/>
      <c r="J12" s="31"/>
      <c r="K12" s="31"/>
      <c r="L12" s="31"/>
    </row>
    <row r="13" spans="1:12" ht="15">
      <c r="A13" s="207"/>
      <c r="B13" s="105" t="s">
        <v>108</v>
      </c>
      <c r="C13" s="126"/>
      <c r="D13" s="126"/>
      <c r="E13" s="131"/>
      <c r="F13" s="31"/>
      <c r="G13" s="31"/>
      <c r="H13" s="31"/>
      <c r="I13" s="31"/>
      <c r="J13" s="31"/>
      <c r="K13" s="31"/>
      <c r="L13" s="31"/>
    </row>
    <row r="14" spans="1:12" ht="15">
      <c r="A14" s="207" t="s">
        <v>110</v>
      </c>
      <c r="B14" s="103" t="s">
        <v>16</v>
      </c>
      <c r="C14" s="126"/>
      <c r="D14" s="126"/>
      <c r="E14" s="131"/>
      <c r="F14" s="31"/>
      <c r="G14" s="31"/>
      <c r="H14" s="31"/>
      <c r="I14" s="31"/>
      <c r="J14" s="31"/>
      <c r="K14" s="31"/>
      <c r="L14" s="31"/>
    </row>
    <row r="15" spans="1:12" ht="15">
      <c r="A15" s="207"/>
      <c r="B15" s="103" t="s">
        <v>14</v>
      </c>
      <c r="C15" s="146">
        <f>C16+C17+C18+C19</f>
        <v>0</v>
      </c>
      <c r="D15" s="146">
        <f>D16+D17+D18+D19</f>
        <v>0</v>
      </c>
      <c r="E15" s="146">
        <f>E16+E17+E18+E19</f>
        <v>0</v>
      </c>
      <c r="F15" s="31"/>
      <c r="G15" s="31"/>
      <c r="H15" s="31"/>
      <c r="I15" s="31"/>
      <c r="J15" s="31"/>
      <c r="K15" s="31"/>
      <c r="L15" s="31"/>
    </row>
    <row r="16" spans="1:12" ht="15">
      <c r="A16" s="207"/>
      <c r="B16" s="105" t="s">
        <v>21</v>
      </c>
      <c r="C16" s="126"/>
      <c r="D16" s="126"/>
      <c r="E16" s="131"/>
      <c r="F16" s="31"/>
      <c r="G16" s="31"/>
      <c r="H16" s="31"/>
      <c r="I16" s="31"/>
      <c r="J16" s="31"/>
      <c r="K16" s="31"/>
      <c r="L16" s="31"/>
    </row>
    <row r="17" spans="1:12" ht="15">
      <c r="A17" s="208"/>
      <c r="B17" s="109" t="s">
        <v>106</v>
      </c>
      <c r="C17" s="147"/>
      <c r="D17" s="147"/>
      <c r="E17" s="148"/>
      <c r="F17" s="31"/>
      <c r="G17" s="31"/>
      <c r="H17" s="31"/>
      <c r="I17" s="31"/>
      <c r="J17" s="31"/>
      <c r="K17" s="31"/>
      <c r="L17" s="31"/>
    </row>
    <row r="18" spans="1:12" ht="30">
      <c r="A18" s="208"/>
      <c r="B18" s="109" t="s">
        <v>107</v>
      </c>
      <c r="C18" s="147"/>
      <c r="D18" s="147"/>
      <c r="E18" s="148"/>
      <c r="F18" s="31"/>
      <c r="G18" s="31"/>
      <c r="H18" s="31"/>
      <c r="I18" s="31"/>
      <c r="J18" s="31"/>
      <c r="K18" s="31"/>
      <c r="L18" s="31"/>
    </row>
    <row r="19" spans="1:12" ht="15.6" thickBot="1">
      <c r="A19" s="209"/>
      <c r="B19" s="106" t="s">
        <v>108</v>
      </c>
      <c r="C19" s="132"/>
      <c r="D19" s="132"/>
      <c r="E19" s="133"/>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E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3" t="s">
        <v>27</v>
      </c>
      <c r="B1" s="3" t="str">
        <f>'20. LI3'!B1</f>
        <v>სს "ვითიბი ბანკი ჯორჯია"</v>
      </c>
    </row>
    <row r="2" spans="1:7">
      <c r="A2" s="3" t="s">
        <v>28</v>
      </c>
      <c r="B2" s="173">
        <f>'20. LI3'!B2</f>
        <v>45291</v>
      </c>
    </row>
    <row r="3" spans="1:7">
      <c r="B3" s="13"/>
    </row>
    <row r="4" spans="1:7" ht="14.4" thickBot="1">
      <c r="A4" s="117" t="s">
        <v>122</v>
      </c>
      <c r="B4" s="83" t="s">
        <v>89</v>
      </c>
    </row>
    <row r="5" spans="1:7" s="13" customFormat="1" ht="15">
      <c r="A5" s="80"/>
      <c r="B5" s="58"/>
      <c r="C5" s="81" t="s">
        <v>0</v>
      </c>
      <c r="D5" s="36" t="s">
        <v>1</v>
      </c>
      <c r="E5" s="36" t="s">
        <v>2</v>
      </c>
      <c r="F5" s="36" t="s">
        <v>3</v>
      </c>
      <c r="G5" s="35" t="s">
        <v>4</v>
      </c>
    </row>
    <row r="6" spans="1:7" ht="90">
      <c r="A6" s="82"/>
      <c r="B6" s="32"/>
      <c r="C6" s="107" t="s">
        <v>124</v>
      </c>
      <c r="D6" s="100" t="s">
        <v>125</v>
      </c>
      <c r="E6" s="100" t="s">
        <v>127</v>
      </c>
      <c r="F6" s="100" t="s">
        <v>126</v>
      </c>
      <c r="G6" s="108" t="s">
        <v>24</v>
      </c>
    </row>
    <row r="7" spans="1:7" ht="15">
      <c r="A7" s="82">
        <v>1</v>
      </c>
      <c r="B7" s="110" t="s">
        <v>111</v>
      </c>
      <c r="C7" s="149">
        <f>SUM(C8:C11)</f>
        <v>0</v>
      </c>
      <c r="D7" s="149">
        <f t="shared" ref="D7:G7" si="0">SUM(D8:D11)</f>
        <v>0</v>
      </c>
      <c r="E7" s="149">
        <f t="shared" si="0"/>
        <v>0</v>
      </c>
      <c r="F7" s="149">
        <f t="shared" si="0"/>
        <v>0</v>
      </c>
      <c r="G7" s="149">
        <f t="shared" si="0"/>
        <v>0</v>
      </c>
    </row>
    <row r="8" spans="1:7" ht="15">
      <c r="A8" s="82">
        <v>2</v>
      </c>
      <c r="B8" s="33" t="s">
        <v>22</v>
      </c>
      <c r="C8" s="152"/>
      <c r="D8" s="153"/>
      <c r="E8" s="153"/>
      <c r="F8" s="153"/>
      <c r="G8" s="154"/>
    </row>
    <row r="9" spans="1:7" ht="15">
      <c r="A9" s="82">
        <v>3</v>
      </c>
      <c r="B9" s="33" t="s">
        <v>23</v>
      </c>
      <c r="C9" s="152"/>
      <c r="D9" s="153"/>
      <c r="E9" s="153"/>
      <c r="F9" s="153"/>
      <c r="G9" s="154"/>
    </row>
    <row r="10" spans="1:7" ht="30">
      <c r="A10" s="82">
        <v>4</v>
      </c>
      <c r="B10" s="34" t="s">
        <v>104</v>
      </c>
      <c r="C10" s="152"/>
      <c r="D10" s="153"/>
      <c r="E10" s="153"/>
      <c r="F10" s="153"/>
      <c r="G10" s="154"/>
    </row>
    <row r="11" spans="1:7" ht="15">
      <c r="A11" s="82">
        <v>5</v>
      </c>
      <c r="B11" s="33" t="s">
        <v>105</v>
      </c>
      <c r="C11" s="152"/>
      <c r="D11" s="153"/>
      <c r="E11" s="153"/>
      <c r="F11" s="153"/>
      <c r="G11" s="154"/>
    </row>
    <row r="12" spans="1:7" ht="15">
      <c r="A12" s="82">
        <v>6</v>
      </c>
      <c r="B12" s="15" t="s">
        <v>112</v>
      </c>
      <c r="C12" s="136">
        <f>SUM(C13:C16)</f>
        <v>0</v>
      </c>
      <c r="D12" s="136">
        <f>SUM(D13:D16)</f>
        <v>0</v>
      </c>
      <c r="E12" s="136">
        <f>SUM(E13:E16)</f>
        <v>0</v>
      </c>
      <c r="F12" s="136">
        <f>SUM(F13:F16)</f>
        <v>0</v>
      </c>
      <c r="G12" s="137">
        <f>SUM(G13:G16)</f>
        <v>0</v>
      </c>
    </row>
    <row r="13" spans="1:7" ht="15">
      <c r="A13" s="82">
        <v>7</v>
      </c>
      <c r="B13" s="33" t="s">
        <v>22</v>
      </c>
      <c r="C13" s="142"/>
      <c r="D13" s="142"/>
      <c r="E13" s="142"/>
      <c r="F13" s="142"/>
      <c r="G13" s="143"/>
    </row>
    <row r="14" spans="1:7" ht="15">
      <c r="A14" s="82">
        <v>8</v>
      </c>
      <c r="B14" s="33" t="s">
        <v>23</v>
      </c>
      <c r="C14" s="142"/>
      <c r="D14" s="142"/>
      <c r="E14" s="142"/>
      <c r="F14" s="142"/>
      <c r="G14" s="143"/>
    </row>
    <row r="15" spans="1:7" ht="30">
      <c r="A15" s="82">
        <v>9</v>
      </c>
      <c r="B15" s="34" t="s">
        <v>104</v>
      </c>
      <c r="C15" s="142"/>
      <c r="D15" s="142"/>
      <c r="E15" s="142"/>
      <c r="F15" s="142"/>
      <c r="G15" s="143"/>
    </row>
    <row r="16" spans="1:7" ht="15">
      <c r="A16" s="82">
        <v>10</v>
      </c>
      <c r="B16" s="33" t="s">
        <v>105</v>
      </c>
      <c r="C16" s="142"/>
      <c r="D16" s="142"/>
      <c r="E16" s="142"/>
      <c r="F16" s="142"/>
      <c r="G16" s="143"/>
    </row>
    <row r="17" spans="1:7" ht="15">
      <c r="A17" s="82">
        <v>11</v>
      </c>
      <c r="B17" s="15" t="s">
        <v>77</v>
      </c>
      <c r="C17" s="136">
        <f>SUM(C18:C21)</f>
        <v>0</v>
      </c>
      <c r="D17" s="136">
        <f>SUM(D18:D21)</f>
        <v>0</v>
      </c>
      <c r="E17" s="136">
        <f>SUM(E18:E21)</f>
        <v>0</v>
      </c>
      <c r="F17" s="136">
        <f>SUM(F18:F21)</f>
        <v>0</v>
      </c>
      <c r="G17" s="137">
        <f>SUM(G18:G21)</f>
        <v>0</v>
      </c>
    </row>
    <row r="18" spans="1:7" ht="15">
      <c r="A18" s="82">
        <v>12</v>
      </c>
      <c r="B18" s="33" t="s">
        <v>22</v>
      </c>
      <c r="C18" s="142"/>
      <c r="D18" s="142"/>
      <c r="E18" s="142" t="s">
        <v>11</v>
      </c>
      <c r="F18" s="142"/>
      <c r="G18" s="143"/>
    </row>
    <row r="19" spans="1:7" ht="15">
      <c r="A19" s="82">
        <v>13</v>
      </c>
      <c r="B19" s="33" t="s">
        <v>23</v>
      </c>
      <c r="C19" s="142"/>
      <c r="D19" s="142"/>
      <c r="E19" s="142"/>
      <c r="F19" s="142"/>
      <c r="G19" s="143"/>
    </row>
    <row r="20" spans="1:7" ht="30">
      <c r="A20" s="82">
        <v>14</v>
      </c>
      <c r="B20" s="34" t="s">
        <v>104</v>
      </c>
      <c r="C20" s="142"/>
      <c r="D20" s="142"/>
      <c r="E20" s="142"/>
      <c r="F20" s="142"/>
      <c r="G20" s="143"/>
    </row>
    <row r="21" spans="1:7" ht="15">
      <c r="A21" s="82">
        <v>15</v>
      </c>
      <c r="B21" s="33" t="s">
        <v>105</v>
      </c>
      <c r="C21" s="142"/>
      <c r="D21" s="142"/>
      <c r="E21" s="142"/>
      <c r="F21" s="142"/>
      <c r="G21" s="143"/>
    </row>
    <row r="22" spans="1:7" ht="15.6" thickBot="1">
      <c r="A22" s="82">
        <v>16</v>
      </c>
      <c r="B22" s="52" t="s">
        <v>9</v>
      </c>
      <c r="C22" s="150">
        <f>C12+C17</f>
        <v>0</v>
      </c>
      <c r="D22" s="150">
        <f>D12+D17</f>
        <v>0</v>
      </c>
      <c r="E22" s="150">
        <f>E12+E17</f>
        <v>0</v>
      </c>
      <c r="F22" s="150">
        <f>F12+F17</f>
        <v>0</v>
      </c>
      <c r="G22" s="151">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3" bestFit="1" customWidth="1"/>
    <col min="2" max="2" width="89.109375" style="3" bestFit="1" customWidth="1"/>
    <col min="3" max="3" width="15.109375" style="17" customWidth="1"/>
    <col min="4" max="5" width="13.6640625" style="17" customWidth="1"/>
    <col min="6" max="6" width="16.33203125" style="17" customWidth="1"/>
    <col min="7" max="8" width="13.6640625" style="17" customWidth="1"/>
    <col min="9" max="9" width="17.5546875" style="17" customWidth="1"/>
    <col min="10" max="10" width="14.5546875" style="17" customWidth="1"/>
    <col min="11" max="12" width="13.6640625" style="17" customWidth="1"/>
    <col min="13" max="13" width="15" style="17" customWidth="1"/>
    <col min="14" max="15" width="13.6640625" style="17" customWidth="1"/>
    <col min="16" max="17" width="15.6640625" style="17" customWidth="1"/>
    <col min="18" max="18" width="9.109375" style="17"/>
    <col min="19" max="16384" width="9.109375" style="3"/>
  </cols>
  <sheetData>
    <row r="1" spans="1:15">
      <c r="A1" s="3" t="s">
        <v>27</v>
      </c>
      <c r="B1" s="3" t="str">
        <f>'20. LI3'!B1</f>
        <v>სს "ვითიბი ბანკი ჯორჯია"</v>
      </c>
    </row>
    <row r="2" spans="1:15">
      <c r="A2" s="3" t="s">
        <v>28</v>
      </c>
      <c r="B2" s="173">
        <f>'20. LI3'!B2</f>
        <v>45291</v>
      </c>
    </row>
    <row r="4" spans="1:15" ht="14.4" thickBot="1">
      <c r="A4" s="117" t="s">
        <v>123</v>
      </c>
      <c r="B4" s="49" t="s">
        <v>130</v>
      </c>
    </row>
    <row r="5" spans="1:15">
      <c r="A5" s="51"/>
      <c r="B5" s="53"/>
      <c r="C5" s="39" t="s">
        <v>0</v>
      </c>
      <c r="D5" s="39" t="s">
        <v>1</v>
      </c>
      <c r="E5" s="39" t="s">
        <v>2</v>
      </c>
      <c r="F5" s="39" t="s">
        <v>3</v>
      </c>
      <c r="G5" s="39" t="s">
        <v>4</v>
      </c>
      <c r="H5" s="39" t="s">
        <v>8</v>
      </c>
      <c r="I5" s="39" t="s">
        <v>64</v>
      </c>
      <c r="J5" s="39" t="s">
        <v>65</v>
      </c>
      <c r="K5" s="39" t="s">
        <v>66</v>
      </c>
      <c r="L5" s="39" t="s">
        <v>67</v>
      </c>
      <c r="M5" s="39" t="s">
        <v>68</v>
      </c>
      <c r="N5" s="39" t="s">
        <v>69</v>
      </c>
      <c r="O5" s="40" t="s">
        <v>72</v>
      </c>
    </row>
    <row r="6" spans="1:15">
      <c r="A6" s="19"/>
      <c r="B6" s="5"/>
      <c r="C6" s="210" t="s">
        <v>31</v>
      </c>
      <c r="D6" s="210"/>
      <c r="E6" s="210"/>
      <c r="F6" s="212" t="s">
        <v>32</v>
      </c>
      <c r="G6" s="212"/>
      <c r="H6" s="212"/>
      <c r="I6" s="212"/>
      <c r="J6" s="212"/>
      <c r="K6" s="212"/>
      <c r="L6" s="212"/>
      <c r="M6" s="212" t="s">
        <v>33</v>
      </c>
      <c r="N6" s="212"/>
      <c r="O6" s="211"/>
    </row>
    <row r="7" spans="1:15" ht="15" customHeight="1">
      <c r="A7" s="19"/>
      <c r="B7" s="5"/>
      <c r="C7" s="212" t="s">
        <v>34</v>
      </c>
      <c r="D7" s="212" t="s">
        <v>35</v>
      </c>
      <c r="E7" s="212" t="s">
        <v>70</v>
      </c>
      <c r="F7" s="212" t="s">
        <v>36</v>
      </c>
      <c r="G7" s="212"/>
      <c r="H7" s="212" t="s">
        <v>37</v>
      </c>
      <c r="I7" s="212" t="s">
        <v>38</v>
      </c>
      <c r="J7" s="212"/>
      <c r="K7" s="213" t="s">
        <v>10</v>
      </c>
      <c r="L7" s="213"/>
      <c r="M7" s="210" t="s">
        <v>71</v>
      </c>
      <c r="N7" s="210" t="s">
        <v>75</v>
      </c>
      <c r="O7" s="211" t="s">
        <v>76</v>
      </c>
    </row>
    <row r="8" spans="1:15" ht="41.4">
      <c r="A8" s="19"/>
      <c r="B8" s="5"/>
      <c r="C8" s="212"/>
      <c r="D8" s="212"/>
      <c r="E8" s="212"/>
      <c r="F8" s="159" t="s">
        <v>17</v>
      </c>
      <c r="G8" s="159" t="s">
        <v>39</v>
      </c>
      <c r="H8" s="212"/>
      <c r="I8" s="159" t="s">
        <v>73</v>
      </c>
      <c r="J8" s="159" t="s">
        <v>74</v>
      </c>
      <c r="K8" s="160" t="s">
        <v>40</v>
      </c>
      <c r="L8" s="160" t="s">
        <v>41</v>
      </c>
      <c r="M8" s="210"/>
      <c r="N8" s="210"/>
      <c r="O8" s="211"/>
    </row>
    <row r="9" spans="1:15">
      <c r="A9" s="55"/>
      <c r="B9" s="50" t="s">
        <v>15</v>
      </c>
      <c r="C9" s="162"/>
      <c r="D9" s="162"/>
      <c r="E9" s="162"/>
      <c r="F9" s="162"/>
      <c r="G9" s="162"/>
      <c r="H9" s="162"/>
      <c r="I9" s="162"/>
      <c r="J9" s="162"/>
      <c r="K9" s="162"/>
      <c r="L9" s="162"/>
      <c r="M9" s="162"/>
      <c r="N9" s="162"/>
      <c r="O9" s="163"/>
    </row>
    <row r="10" spans="1:15">
      <c r="A10" s="19">
        <v>1</v>
      </c>
      <c r="B10" s="48" t="s">
        <v>62</v>
      </c>
      <c r="C10" s="155">
        <f>SUM(C11:C17)</f>
        <v>0</v>
      </c>
      <c r="D10" s="155">
        <f>SUM(D11:D17)</f>
        <v>0</v>
      </c>
      <c r="E10" s="155">
        <f>SUM(E11:E17)</f>
        <v>0</v>
      </c>
      <c r="F10" s="156">
        <f t="shared" ref="F10:O10" si="0">SUM(F11:F17)</f>
        <v>0</v>
      </c>
      <c r="G10" s="156">
        <f t="shared" si="0"/>
        <v>0</v>
      </c>
      <c r="H10" s="155">
        <f t="shared" si="0"/>
        <v>0</v>
      </c>
      <c r="I10" s="155">
        <f t="shared" si="0"/>
        <v>0</v>
      </c>
      <c r="J10" s="155">
        <f t="shared" si="0"/>
        <v>0</v>
      </c>
      <c r="K10" s="155">
        <f t="shared" si="0"/>
        <v>0</v>
      </c>
      <c r="L10" s="155">
        <f t="shared" si="0"/>
        <v>0</v>
      </c>
      <c r="M10" s="156">
        <f>SUM(M11:M17)</f>
        <v>0</v>
      </c>
      <c r="N10" s="156">
        <f t="shared" si="0"/>
        <v>0</v>
      </c>
      <c r="O10" s="157">
        <f t="shared" si="0"/>
        <v>0</v>
      </c>
    </row>
    <row r="11" spans="1:15">
      <c r="A11" s="19">
        <v>1.1000000000000001</v>
      </c>
      <c r="B11" s="5"/>
      <c r="C11" s="125"/>
      <c r="D11" s="125"/>
      <c r="E11" s="155">
        <f>C11+D11</f>
        <v>0</v>
      </c>
      <c r="F11" s="125"/>
      <c r="G11" s="125"/>
      <c r="H11" s="125"/>
      <c r="I11" s="125"/>
      <c r="J11" s="125"/>
      <c r="K11" s="158"/>
      <c r="L11" s="158"/>
      <c r="M11" s="155">
        <f>C11+F11-H11-I11</f>
        <v>0</v>
      </c>
      <c r="N11" s="155">
        <f>D11+G11+H11-J11+K11-L11</f>
        <v>0</v>
      </c>
      <c r="O11" s="157">
        <f t="shared" ref="O11:O17" si="1">M11+N11</f>
        <v>0</v>
      </c>
    </row>
    <row r="12" spans="1:15">
      <c r="A12" s="19">
        <v>1.2</v>
      </c>
      <c r="B12" s="5"/>
      <c r="C12" s="125"/>
      <c r="D12" s="125"/>
      <c r="E12" s="155">
        <f t="shared" ref="E12:E17" si="2">C12+D12</f>
        <v>0</v>
      </c>
      <c r="F12" s="125"/>
      <c r="G12" s="125"/>
      <c r="H12" s="125"/>
      <c r="I12" s="125"/>
      <c r="J12" s="125"/>
      <c r="K12" s="158"/>
      <c r="L12" s="158"/>
      <c r="M12" s="155">
        <f t="shared" ref="M12:M15" si="3">C12+F12-H12-I12</f>
        <v>0</v>
      </c>
      <c r="N12" s="155">
        <f t="shared" ref="N12:N17" si="4">D12+G12+H12-J12+K12-L12</f>
        <v>0</v>
      </c>
      <c r="O12" s="157">
        <f t="shared" si="1"/>
        <v>0</v>
      </c>
    </row>
    <row r="13" spans="1:15">
      <c r="A13" s="19">
        <v>1.3</v>
      </c>
      <c r="B13" s="5"/>
      <c r="C13" s="125"/>
      <c r="D13" s="125"/>
      <c r="E13" s="155">
        <f t="shared" si="2"/>
        <v>0</v>
      </c>
      <c r="F13" s="125"/>
      <c r="G13" s="125"/>
      <c r="H13" s="125"/>
      <c r="I13" s="125"/>
      <c r="J13" s="125"/>
      <c r="K13" s="158"/>
      <c r="L13" s="158"/>
      <c r="M13" s="155">
        <f t="shared" si="3"/>
        <v>0</v>
      </c>
      <c r="N13" s="155">
        <f t="shared" si="4"/>
        <v>0</v>
      </c>
      <c r="O13" s="157">
        <f t="shared" si="1"/>
        <v>0</v>
      </c>
    </row>
    <row r="14" spans="1:15">
      <c r="A14" s="19">
        <v>1.4</v>
      </c>
      <c r="B14" s="5"/>
      <c r="C14" s="125"/>
      <c r="D14" s="125"/>
      <c r="E14" s="155">
        <f t="shared" si="2"/>
        <v>0</v>
      </c>
      <c r="F14" s="125"/>
      <c r="G14" s="125"/>
      <c r="H14" s="125"/>
      <c r="I14" s="125"/>
      <c r="J14" s="125"/>
      <c r="K14" s="158"/>
      <c r="L14" s="158"/>
      <c r="M14" s="155">
        <f t="shared" si="3"/>
        <v>0</v>
      </c>
      <c r="N14" s="155">
        <f t="shared" si="4"/>
        <v>0</v>
      </c>
      <c r="O14" s="157">
        <f t="shared" si="1"/>
        <v>0</v>
      </c>
    </row>
    <row r="15" spans="1:15">
      <c r="A15" s="19">
        <v>1.5</v>
      </c>
      <c r="B15" s="5"/>
      <c r="C15" s="125"/>
      <c r="D15" s="125"/>
      <c r="E15" s="155">
        <f t="shared" si="2"/>
        <v>0</v>
      </c>
      <c r="F15" s="125"/>
      <c r="G15" s="125"/>
      <c r="H15" s="125"/>
      <c r="I15" s="125"/>
      <c r="J15" s="125"/>
      <c r="K15" s="158"/>
      <c r="L15" s="158"/>
      <c r="M15" s="155">
        <f t="shared" si="3"/>
        <v>0</v>
      </c>
      <c r="N15" s="155">
        <f t="shared" si="4"/>
        <v>0</v>
      </c>
      <c r="O15" s="157">
        <f t="shared" si="1"/>
        <v>0</v>
      </c>
    </row>
    <row r="16" spans="1:15">
      <c r="A16" s="19">
        <v>1.6</v>
      </c>
      <c r="B16" s="5"/>
      <c r="C16" s="125"/>
      <c r="D16" s="125"/>
      <c r="E16" s="155">
        <f t="shared" si="2"/>
        <v>0</v>
      </c>
      <c r="F16" s="125"/>
      <c r="G16" s="125"/>
      <c r="H16" s="125"/>
      <c r="I16" s="125"/>
      <c r="J16" s="125"/>
      <c r="K16" s="158"/>
      <c r="L16" s="158"/>
      <c r="M16" s="155">
        <f>C16+F16-H16-I16</f>
        <v>0</v>
      </c>
      <c r="N16" s="155">
        <f t="shared" si="4"/>
        <v>0</v>
      </c>
      <c r="O16" s="157">
        <f t="shared" si="1"/>
        <v>0</v>
      </c>
    </row>
    <row r="17" spans="1:15">
      <c r="A17" s="19" t="s">
        <v>63</v>
      </c>
      <c r="B17" s="5"/>
      <c r="C17" s="125"/>
      <c r="D17" s="125"/>
      <c r="E17" s="155">
        <f t="shared" si="2"/>
        <v>0</v>
      </c>
      <c r="F17" s="125"/>
      <c r="G17" s="125"/>
      <c r="H17" s="125"/>
      <c r="I17" s="125"/>
      <c r="J17" s="125"/>
      <c r="K17" s="158"/>
      <c r="L17" s="158"/>
      <c r="M17" s="155">
        <f>C17+F17-H17-I17</f>
        <v>0</v>
      </c>
      <c r="N17" s="155">
        <f t="shared" si="4"/>
        <v>0</v>
      </c>
      <c r="O17" s="157">
        <f t="shared" si="1"/>
        <v>0</v>
      </c>
    </row>
    <row r="18" spans="1:15">
      <c r="A18" s="55"/>
      <c r="B18" s="7" t="s">
        <v>77</v>
      </c>
      <c r="C18" s="162"/>
      <c r="D18" s="162"/>
      <c r="E18" s="162"/>
      <c r="F18" s="162"/>
      <c r="G18" s="162"/>
      <c r="H18" s="162"/>
      <c r="I18" s="162"/>
      <c r="J18" s="162"/>
      <c r="K18" s="162"/>
      <c r="L18" s="162"/>
      <c r="M18" s="162"/>
      <c r="N18" s="162"/>
      <c r="O18" s="163"/>
    </row>
    <row r="19" spans="1:15" ht="11.25" customHeight="1" thickBot="1">
      <c r="A19" s="57">
        <v>2</v>
      </c>
      <c r="B19" s="164" t="s">
        <v>62</v>
      </c>
      <c r="C19" s="165"/>
      <c r="D19" s="165"/>
      <c r="E19" s="165"/>
      <c r="F19" s="165"/>
      <c r="G19" s="165"/>
      <c r="H19" s="165"/>
      <c r="I19" s="165"/>
      <c r="J19" s="165"/>
      <c r="K19" s="165"/>
      <c r="L19" s="165"/>
      <c r="M19" s="165">
        <f>C19+F19-H19-I19</f>
        <v>0</v>
      </c>
      <c r="N19" s="165">
        <f t="shared" ref="N19" si="5">D19+G19+H19-J19+K19-L19</f>
        <v>0</v>
      </c>
      <c r="O19" s="166">
        <f>M19+N19</f>
        <v>0</v>
      </c>
    </row>
    <row r="20" spans="1:15">
      <c r="A20" s="7"/>
      <c r="B20" s="7"/>
      <c r="C20" s="21"/>
      <c r="D20" s="21"/>
      <c r="E20" s="21"/>
      <c r="F20" s="21"/>
      <c r="G20" s="21"/>
      <c r="H20" s="21"/>
      <c r="I20" s="21"/>
      <c r="J20" s="21"/>
      <c r="K20" s="21"/>
      <c r="L20" s="21"/>
      <c r="M20" s="21"/>
      <c r="N20" s="21"/>
      <c r="O20"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2024-05-14T18:49:49Z</dcterms:modified>
</cp:coreProperties>
</file>