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180" tabRatio="877"/>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10. CC2" sheetId="69" r:id="rId12"/>
    <sheet name="11. CRWA" sheetId="35" r:id="rId13"/>
    <sheet name="12. CRM" sheetId="64" r:id="rId14"/>
    <sheet name="13. CRME" sheetId="74" r:id="rId15"/>
    <sheet name="14. LCR" sheetId="36" r:id="rId16"/>
    <sheet name="15. CCR" sheetId="37" r:id="rId17"/>
    <sheet name="15.1. LR" sheetId="79" r:id="rId18"/>
    <sheet name="16. NSFR" sheetId="80" r:id="rId19"/>
    <sheet name=" 17. Residual Maturity" sheetId="95" r:id="rId20"/>
    <sheet name="18. Assets by Exposure classes" sheetId="96" r:id="rId21"/>
    <sheet name="19. Assets by Risk Sectors" sheetId="97" r:id="rId22"/>
    <sheet name="20. Reserves" sheetId="98" r:id="rId23"/>
    <sheet name="21. NPL" sheetId="99" r:id="rId24"/>
    <sheet name="22. Quality" sheetId="100" r:id="rId25"/>
    <sheet name="23. LTV" sheetId="101" r:id="rId26"/>
    <sheet name="24. Risk Sector" sheetId="102" r:id="rId27"/>
    <sheet name="25. Collateral" sheetId="103" r:id="rId28"/>
    <sheet name="26. Retail Products" sheetId="104" r:id="rId29"/>
    <sheet name="Instruction" sheetId="90" r:id="rId30"/>
  </sheets>
  <externalReferences>
    <externalReference r:id="rId31"/>
    <externalReference r:id="rId32"/>
    <externalReference r:id="rId33"/>
  </externalReferences>
  <definedNames>
    <definedName name="_cur1">'[1]Appl (2)'!$F$2:$F$7200</definedName>
    <definedName name="_cur2">'[1]Appl (2)'!$H$2:$H$7200</definedName>
    <definedName name="_xlnm._FilterDatabase" localSheetId="29" hidden="1">Instruction!$A$106:$C$110</definedName>
    <definedName name="_sum1">'[1]Appl (2)'!$E$2:$E$7200</definedName>
    <definedName name="_sum2">'[1]Appl (2)'!$G$2:$G$7200</definedName>
    <definedName name="ACC_BALACC" localSheetId="19">#REF!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10">#REF!</definedName>
    <definedName name="ACC_BALACC">#REF!</definedName>
    <definedName name="ACC_CRS" localSheetId="19">#REF!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10">#REF!</definedName>
    <definedName name="ACC_CRS">#REF!</definedName>
    <definedName name="ACC_DBS" localSheetId="19">#REF!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10">#REF!</definedName>
    <definedName name="ACC_DBS">#REF!</definedName>
    <definedName name="ACC_ISO" localSheetId="19">#REF!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10">#REF!</definedName>
    <definedName name="ACC_ISO">#REF!</definedName>
    <definedName name="ACC_SALDO" localSheetId="19">#REF!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10">#REF!</definedName>
    <definedName name="ACC_SALDO">#REF!</definedName>
    <definedName name="BS_BALACC" localSheetId="19">#REF!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10">#REF!</definedName>
    <definedName name="BS_BALACC">#REF!</definedName>
    <definedName name="BS_BALANCE" localSheetId="19">#REF!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10">#REF!</definedName>
    <definedName name="BS_BALANCE">#REF!</definedName>
    <definedName name="BS_CR" localSheetId="19">#REF!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10">#REF!</definedName>
    <definedName name="BS_CR">#REF!</definedName>
    <definedName name="BS_CR_EQU" localSheetId="19">#REF!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10">#REF!</definedName>
    <definedName name="BS_CR_EQU">#REF!</definedName>
    <definedName name="BS_DB" localSheetId="19">#REF!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10">#REF!</definedName>
    <definedName name="BS_DB">#REF!</definedName>
    <definedName name="BS_DB_EQU" localSheetId="19">#REF!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10">#REF!</definedName>
    <definedName name="BS_DB_EQU">#REF!</definedName>
    <definedName name="BS_DT" localSheetId="19">#REF!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10">#REF!</definedName>
    <definedName name="BS_DT">#REF!</definedName>
    <definedName name="BS_ISO" localSheetId="19">#REF!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10">#REF!</definedName>
    <definedName name="BS_ISO">#REF!</definedName>
    <definedName name="CurrentDate" localSheetId="19">#REF!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1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2" i="96" l="1"/>
  <c r="I12" i="96"/>
  <c r="G20" i="80" l="1"/>
  <c r="G21" i="80"/>
  <c r="G13" i="80"/>
  <c r="G12" i="80"/>
  <c r="M13" i="35"/>
  <c r="C48" i="69" l="1"/>
  <c r="C47" i="69"/>
  <c r="C41" i="69"/>
  <c r="C32" i="69"/>
  <c r="G14" i="71" l="1"/>
  <c r="C48" i="6"/>
  <c r="C23" i="6"/>
  <c r="C22" i="6"/>
  <c r="C21" i="6"/>
  <c r="C20" i="6"/>
  <c r="C19" i="6"/>
  <c r="C18" i="6"/>
  <c r="E7" i="97" l="1"/>
  <c r="D7" i="97"/>
  <c r="E33" i="97"/>
  <c r="D33" i="97"/>
  <c r="E8" i="97"/>
  <c r="D8" i="97"/>
  <c r="D34" i="97" l="1"/>
  <c r="D21" i="96"/>
  <c r="E21" i="96"/>
  <c r="D12" i="95"/>
  <c r="D11" i="95"/>
  <c r="D10" i="95"/>
  <c r="D9" i="95"/>
  <c r="C21" i="74" l="1"/>
  <c r="G21" i="95" s="1"/>
  <c r="C20" i="74"/>
  <c r="C19" i="74"/>
  <c r="C18" i="74"/>
  <c r="C17" i="74"/>
  <c r="C16" i="74"/>
  <c r="C15" i="74"/>
  <c r="C14" i="74"/>
  <c r="C13" i="74"/>
  <c r="D13" i="95" s="1"/>
  <c r="C12" i="74"/>
  <c r="C11" i="74"/>
  <c r="C10" i="74"/>
  <c r="C9" i="74"/>
  <c r="C8" i="74"/>
  <c r="D8" i="95" s="1"/>
  <c r="G20" i="74"/>
  <c r="G19" i="74"/>
  <c r="G18" i="74"/>
  <c r="G17" i="74"/>
  <c r="G16" i="74"/>
  <c r="G15" i="74"/>
  <c r="G14" i="74"/>
  <c r="G12" i="74"/>
  <c r="G11" i="74"/>
  <c r="G10" i="74"/>
  <c r="G9" i="74"/>
  <c r="F20" i="74"/>
  <c r="F19" i="74"/>
  <c r="F18" i="74"/>
  <c r="F17" i="74"/>
  <c r="F16" i="74"/>
  <c r="F15" i="74"/>
  <c r="F14" i="74"/>
  <c r="F12" i="74"/>
  <c r="F11" i="74"/>
  <c r="F10" i="74"/>
  <c r="F9" i="74"/>
  <c r="C46" i="69"/>
  <c r="E21" i="72"/>
  <c r="E20" i="72" s="1"/>
  <c r="C33" i="72"/>
  <c r="C32" i="72"/>
  <c r="C30" i="72"/>
  <c r="C29" i="72"/>
  <c r="C27" i="72"/>
  <c r="C26" i="72"/>
  <c r="C21" i="72"/>
  <c r="G21" i="96" l="1"/>
  <c r="F21" i="96"/>
  <c r="C21" i="96"/>
  <c r="G35" i="80"/>
  <c r="G31" i="80"/>
  <c r="G23" i="80"/>
  <c r="G10" i="80"/>
  <c r="G9" i="80"/>
  <c r="G37" i="80" l="1"/>
  <c r="G39" i="80" s="1"/>
  <c r="C48" i="28"/>
  <c r="C44" i="28"/>
  <c r="C53" i="28" s="1"/>
  <c r="C36" i="28"/>
  <c r="C32" i="28"/>
  <c r="C31" i="28" s="1"/>
  <c r="C42" i="28" s="1"/>
  <c r="C12" i="28"/>
  <c r="C6" i="28"/>
  <c r="E36" i="72"/>
  <c r="E35" i="72"/>
  <c r="E33" i="72"/>
  <c r="D31" i="72"/>
  <c r="C28" i="72"/>
  <c r="E29" i="72"/>
  <c r="E27" i="72"/>
  <c r="E26" i="72"/>
  <c r="D25" i="72"/>
  <c r="C25" i="72"/>
  <c r="E23" i="72"/>
  <c r="E22" i="72"/>
  <c r="D20" i="72"/>
  <c r="E19" i="72"/>
  <c r="E18" i="72"/>
  <c r="E17" i="72"/>
  <c r="D16" i="72"/>
  <c r="C16" i="72"/>
  <c r="E15" i="72"/>
  <c r="E14" i="72"/>
  <c r="E13" i="72"/>
  <c r="E12" i="72"/>
  <c r="E9" i="72"/>
  <c r="D8" i="72"/>
  <c r="E25" i="72" l="1"/>
  <c r="C29" i="28"/>
  <c r="E16" i="72"/>
  <c r="C20" i="72"/>
  <c r="D30" i="72"/>
  <c r="D28" i="72" s="1"/>
  <c r="E30" i="72" l="1"/>
  <c r="E28" i="72" s="1"/>
  <c r="C10" i="98"/>
  <c r="C7" i="98"/>
  <c r="C18" i="99" l="1"/>
  <c r="H43" i="94" l="1"/>
  <c r="E43" i="94"/>
  <c r="H42" i="94"/>
  <c r="E42" i="94"/>
  <c r="H41" i="94"/>
  <c r="E41" i="94"/>
  <c r="H40" i="94"/>
  <c r="E40" i="94"/>
  <c r="H39" i="94"/>
  <c r="E39" i="94"/>
  <c r="H38" i="94"/>
  <c r="H37" i="94"/>
  <c r="E37" i="94"/>
  <c r="H36" i="94"/>
  <c r="E36" i="94"/>
  <c r="H35" i="94"/>
  <c r="E35" i="94"/>
  <c r="H34" i="94"/>
  <c r="E34" i="94"/>
  <c r="H33" i="94"/>
  <c r="E33" i="94"/>
  <c r="H32" i="94"/>
  <c r="E32" i="94"/>
  <c r="H31" i="94"/>
  <c r="E31" i="94"/>
  <c r="E30" i="94"/>
  <c r="H29" i="94"/>
  <c r="E29" i="94"/>
  <c r="H28" i="94"/>
  <c r="E28" i="94"/>
  <c r="H27" i="94"/>
  <c r="E27" i="94"/>
  <c r="H26" i="94"/>
  <c r="E26" i="94"/>
  <c r="H25" i="94"/>
  <c r="E25" i="94"/>
  <c r="H24" i="94"/>
  <c r="E24" i="94"/>
  <c r="H23" i="94"/>
  <c r="E23" i="94"/>
  <c r="H22" i="94"/>
  <c r="E22" i="94"/>
  <c r="H21" i="94"/>
  <c r="E21" i="94"/>
  <c r="H20" i="94"/>
  <c r="E20" i="94"/>
  <c r="H19" i="94"/>
  <c r="E19" i="94"/>
  <c r="H18" i="94"/>
  <c r="E18" i="94"/>
  <c r="H17" i="94"/>
  <c r="E17" i="94"/>
  <c r="H16" i="94"/>
  <c r="E16" i="94"/>
  <c r="H15" i="94"/>
  <c r="E15" i="94"/>
  <c r="H14" i="94"/>
  <c r="H13" i="94"/>
  <c r="E13" i="94"/>
  <c r="H12" i="94"/>
  <c r="E12" i="94"/>
  <c r="H11" i="94"/>
  <c r="E11" i="94"/>
  <c r="H10" i="94"/>
  <c r="E10" i="94"/>
  <c r="H9" i="94"/>
  <c r="E9" i="94"/>
  <c r="H8" i="94"/>
  <c r="E8" i="94"/>
  <c r="H7" i="94"/>
  <c r="E7" i="94"/>
  <c r="H6" i="94"/>
  <c r="E6" i="94"/>
  <c r="E14" i="94" l="1"/>
  <c r="H30" i="94"/>
  <c r="E38" i="94"/>
  <c r="L33" i="102" l="1"/>
  <c r="K33" i="102"/>
  <c r="J33" i="102"/>
  <c r="I33" i="102"/>
  <c r="H33" i="102"/>
  <c r="G33" i="102"/>
  <c r="F33" i="102"/>
  <c r="E33" i="102"/>
  <c r="D33" i="102"/>
  <c r="C33" i="102"/>
  <c r="E22" i="96"/>
  <c r="D22" i="96"/>
  <c r="C22" i="96"/>
  <c r="C19" i="99" s="1"/>
  <c r="H44" i="93"/>
  <c r="E44" i="93"/>
  <c r="H42" i="93"/>
  <c r="E42" i="93"/>
  <c r="H41" i="93"/>
  <c r="E41" i="93"/>
  <c r="H40" i="93"/>
  <c r="E40" i="93"/>
  <c r="H39" i="93"/>
  <c r="E39" i="93"/>
  <c r="H38" i="93"/>
  <c r="E38" i="93"/>
  <c r="H36" i="93"/>
  <c r="E36" i="93"/>
  <c r="H35" i="93"/>
  <c r="E35" i="93"/>
  <c r="H34" i="93"/>
  <c r="H33" i="93"/>
  <c r="E33" i="93"/>
  <c r="H32" i="93"/>
  <c r="E32" i="93"/>
  <c r="H31" i="93"/>
  <c r="E31" i="93"/>
  <c r="H30" i="93"/>
  <c r="E30" i="93"/>
  <c r="H29" i="93"/>
  <c r="H28" i="93"/>
  <c r="E28" i="93"/>
  <c r="H27" i="93"/>
  <c r="E27" i="93"/>
  <c r="H26" i="93"/>
  <c r="E26" i="93"/>
  <c r="H25" i="93"/>
  <c r="E25" i="93"/>
  <c r="H24" i="93"/>
  <c r="E24" i="93"/>
  <c r="H23" i="93"/>
  <c r="E23" i="93"/>
  <c r="H22" i="93"/>
  <c r="E22" i="93"/>
  <c r="H21" i="93"/>
  <c r="E21" i="93"/>
  <c r="H20" i="93"/>
  <c r="E20" i="93"/>
  <c r="H19" i="93"/>
  <c r="E19" i="93"/>
  <c r="H18" i="93"/>
  <c r="E18" i="93"/>
  <c r="H17" i="93"/>
  <c r="E17" i="93"/>
  <c r="H16" i="93"/>
  <c r="E16" i="93"/>
  <c r="H15" i="93"/>
  <c r="E15" i="93"/>
  <c r="H14" i="93"/>
  <c r="E14" i="93"/>
  <c r="H12" i="93"/>
  <c r="E12" i="93"/>
  <c r="H11" i="93"/>
  <c r="E11" i="93"/>
  <c r="H10" i="93"/>
  <c r="E10" i="93"/>
  <c r="H9" i="93"/>
  <c r="E9" i="93"/>
  <c r="H8" i="93"/>
  <c r="E8" i="93"/>
  <c r="H7" i="93"/>
  <c r="E7" i="93"/>
  <c r="H67" i="92"/>
  <c r="E67" i="92"/>
  <c r="C66" i="69" s="1"/>
  <c r="C67" i="69" s="1"/>
  <c r="H66" i="92"/>
  <c r="E66" i="92"/>
  <c r="H65" i="92"/>
  <c r="E65" i="92"/>
  <c r="H64" i="92"/>
  <c r="H62" i="92"/>
  <c r="E62" i="92"/>
  <c r="H61" i="92"/>
  <c r="E61" i="92"/>
  <c r="H60" i="92"/>
  <c r="H58" i="92"/>
  <c r="E58" i="92"/>
  <c r="H57" i="92"/>
  <c r="E57" i="92"/>
  <c r="H56" i="92"/>
  <c r="E56" i="92"/>
  <c r="C55" i="69" s="1"/>
  <c r="H55" i="92"/>
  <c r="E55" i="92"/>
  <c r="C54" i="69" s="1"/>
  <c r="H52" i="92"/>
  <c r="E52" i="92"/>
  <c r="H51" i="92"/>
  <c r="H50" i="92"/>
  <c r="H49" i="92"/>
  <c r="H48" i="92"/>
  <c r="H46" i="92"/>
  <c r="H45" i="92"/>
  <c r="E45" i="92"/>
  <c r="H44" i="92"/>
  <c r="E44" i="92"/>
  <c r="H43" i="92"/>
  <c r="E43" i="92"/>
  <c r="H42" i="92"/>
  <c r="H41" i="92"/>
  <c r="H40" i="92"/>
  <c r="H39" i="92"/>
  <c r="E39" i="92"/>
  <c r="H38" i="92"/>
  <c r="E38" i="92"/>
  <c r="H35" i="92"/>
  <c r="E35" i="92"/>
  <c r="H34" i="92"/>
  <c r="E34" i="92"/>
  <c r="H33" i="92"/>
  <c r="E33" i="92"/>
  <c r="H32" i="92"/>
  <c r="E32" i="92"/>
  <c r="C31" i="69" s="1"/>
  <c r="H31" i="92"/>
  <c r="H30" i="92"/>
  <c r="H29" i="92"/>
  <c r="E29" i="92"/>
  <c r="C28" i="69" s="1"/>
  <c r="H28" i="92"/>
  <c r="E28" i="92"/>
  <c r="C27" i="69" s="1"/>
  <c r="C26" i="69" s="1"/>
  <c r="H27" i="92"/>
  <c r="H26" i="92"/>
  <c r="E26" i="92"/>
  <c r="C25" i="69" s="1"/>
  <c r="H25" i="92"/>
  <c r="E25" i="92"/>
  <c r="C24" i="69" s="1"/>
  <c r="C23" i="69" s="1"/>
  <c r="H24" i="92"/>
  <c r="H23" i="92"/>
  <c r="E23" i="92"/>
  <c r="H22" i="92"/>
  <c r="E22" i="92"/>
  <c r="H21" i="92"/>
  <c r="H20" i="92"/>
  <c r="E20" i="92"/>
  <c r="C19" i="69" s="1"/>
  <c r="H19" i="92"/>
  <c r="H18" i="92"/>
  <c r="E18" i="92"/>
  <c r="H17" i="92"/>
  <c r="E17" i="92"/>
  <c r="H16" i="92"/>
  <c r="E16" i="92"/>
  <c r="H14" i="92"/>
  <c r="E14" i="92"/>
  <c r="H13" i="92"/>
  <c r="E13" i="92"/>
  <c r="H12" i="92"/>
  <c r="E12" i="92"/>
  <c r="H11" i="92"/>
  <c r="E11" i="92"/>
  <c r="H10" i="92"/>
  <c r="H9" i="92"/>
  <c r="E9" i="92"/>
  <c r="H8" i="92"/>
  <c r="C10" i="72" l="1"/>
  <c r="C8" i="69"/>
  <c r="C34" i="72"/>
  <c r="E34" i="72" s="1"/>
  <c r="E29" i="93"/>
  <c r="E6" i="93"/>
  <c r="E37" i="93"/>
  <c r="E13" i="93"/>
  <c r="E30" i="92"/>
  <c r="E31" i="92"/>
  <c r="C30" i="69" s="1"/>
  <c r="C29" i="69" s="1"/>
  <c r="E8" i="92"/>
  <c r="E19" i="92"/>
  <c r="E24" i="92"/>
  <c r="E40" i="92"/>
  <c r="E42" i="92"/>
  <c r="C40" i="69" s="1"/>
  <c r="H47" i="92"/>
  <c r="E50" i="92"/>
  <c r="E59" i="92"/>
  <c r="H13" i="93"/>
  <c r="H37" i="93"/>
  <c r="H68" i="92"/>
  <c r="E15" i="92"/>
  <c r="E46" i="92"/>
  <c r="E47" i="92"/>
  <c r="E63" i="92"/>
  <c r="E43" i="93"/>
  <c r="E34" i="93"/>
  <c r="E48" i="92"/>
  <c r="E51" i="92"/>
  <c r="C50" i="69" s="1"/>
  <c r="C52" i="69" s="1"/>
  <c r="C68" i="69" s="1"/>
  <c r="E10" i="92"/>
  <c r="H43" i="93"/>
  <c r="H45" i="93"/>
  <c r="H6" i="93"/>
  <c r="H36" i="92"/>
  <c r="H15" i="92"/>
  <c r="H63" i="92"/>
  <c r="E21" i="92"/>
  <c r="C20" i="69" s="1"/>
  <c r="C18" i="69" s="1"/>
  <c r="E49" i="92"/>
  <c r="E64" i="92"/>
  <c r="H59" i="92"/>
  <c r="E27" i="92"/>
  <c r="E60" i="92"/>
  <c r="H7" i="92"/>
  <c r="C11" i="72" l="1"/>
  <c r="E11" i="72" s="1"/>
  <c r="C9" i="69"/>
  <c r="C6" i="69"/>
  <c r="C35" i="69" s="1"/>
  <c r="E10" i="72"/>
  <c r="E8" i="72" s="1"/>
  <c r="C8" i="72"/>
  <c r="C31" i="72"/>
  <c r="C37" i="72" s="1"/>
  <c r="E32" i="72"/>
  <c r="E31" i="72" s="1"/>
  <c r="E68" i="92"/>
  <c r="E45" i="93"/>
  <c r="E41" i="92"/>
  <c r="E36" i="92"/>
  <c r="E7" i="92"/>
  <c r="H69" i="92"/>
  <c r="H53" i="92"/>
  <c r="D10" i="98"/>
  <c r="D7" i="98"/>
  <c r="E35" i="69" l="1"/>
  <c r="C69" i="69"/>
  <c r="E69" i="92"/>
  <c r="E70" i="92" s="1"/>
  <c r="E53" i="92"/>
  <c r="D15" i="98"/>
  <c r="E35" i="97"/>
  <c r="L9" i="103" l="1"/>
  <c r="C34" i="102"/>
  <c r="F35" i="97" l="1"/>
  <c r="H7" i="96" l="1"/>
  <c r="H8" i="96"/>
  <c r="H9" i="96"/>
  <c r="H10" i="96"/>
  <c r="H11" i="96"/>
  <c r="H13" i="96"/>
  <c r="H14" i="96"/>
  <c r="H15" i="96"/>
  <c r="H16" i="96"/>
  <c r="H17" i="96"/>
  <c r="H18" i="96"/>
  <c r="H19" i="96"/>
  <c r="H20" i="96"/>
  <c r="C22" i="74"/>
  <c r="C15" i="100" l="1"/>
  <c r="D15" i="100"/>
  <c r="H20" i="74"/>
  <c r="H19" i="74"/>
  <c r="H18" i="74"/>
  <c r="H17" i="74"/>
  <c r="H16" i="74"/>
  <c r="H15" i="74"/>
  <c r="H14" i="74"/>
  <c r="H12" i="74"/>
  <c r="H11" i="74"/>
  <c r="H10" i="74"/>
  <c r="H9" i="74"/>
  <c r="U15" i="100"/>
  <c r="T15" i="100"/>
  <c r="U22" i="100"/>
  <c r="T22" i="100"/>
  <c r="U8" i="100"/>
  <c r="T8" i="100"/>
  <c r="E13" i="99"/>
  <c r="B1" i="92" l="1"/>
  <c r="B1" i="93"/>
  <c r="B1" i="94"/>
  <c r="B1" i="71"/>
  <c r="B1" i="52"/>
  <c r="B1" i="72"/>
  <c r="B1" i="73"/>
  <c r="B1" i="28"/>
  <c r="B1" i="77"/>
  <c r="B1" i="69"/>
  <c r="B1" i="35"/>
  <c r="B1" i="64"/>
  <c r="B1" i="74"/>
  <c r="B1" i="36"/>
  <c r="B1" i="37"/>
  <c r="B1" i="79"/>
  <c r="B1" i="80"/>
  <c r="B1" i="95"/>
  <c r="B1" i="96"/>
  <c r="B1" i="97"/>
  <c r="B1" i="98"/>
  <c r="B1" i="99"/>
  <c r="B1" i="100"/>
  <c r="B1" i="101"/>
  <c r="B1" i="102"/>
  <c r="B1" i="103"/>
  <c r="B1" i="104"/>
  <c r="B1" i="6"/>
  <c r="B2" i="92"/>
  <c r="B2" i="93"/>
  <c r="B2" i="94"/>
  <c r="B2" i="71"/>
  <c r="B2" i="52"/>
  <c r="B2" i="72"/>
  <c r="B2" i="73"/>
  <c r="B2" i="28"/>
  <c r="B2" i="77"/>
  <c r="B2" i="69"/>
  <c r="B2" i="35"/>
  <c r="B2" i="64"/>
  <c r="B2" i="74"/>
  <c r="B2" i="36"/>
  <c r="B2" i="37"/>
  <c r="B2" i="79"/>
  <c r="B2" i="80"/>
  <c r="B2" i="95"/>
  <c r="B2" i="96"/>
  <c r="B2" i="97"/>
  <c r="B2" i="98"/>
  <c r="B2" i="99"/>
  <c r="B2" i="100"/>
  <c r="B2" i="101"/>
  <c r="B2" i="102"/>
  <c r="B2" i="103"/>
  <c r="B2" i="104"/>
  <c r="B2" i="6"/>
  <c r="C22" i="95" l="1"/>
  <c r="H21" i="95"/>
  <c r="H7" i="97" l="1"/>
  <c r="H8" i="97"/>
  <c r="H9" i="97"/>
  <c r="H10" i="97"/>
  <c r="H11" i="97"/>
  <c r="H12" i="97"/>
  <c r="H13" i="97"/>
  <c r="H14" i="97"/>
  <c r="H15" i="97"/>
  <c r="H16" i="97"/>
  <c r="H17" i="97"/>
  <c r="H18" i="97"/>
  <c r="H19" i="97"/>
  <c r="H20" i="97"/>
  <c r="H21" i="97"/>
  <c r="H22" i="97"/>
  <c r="H23" i="97"/>
  <c r="H24" i="97"/>
  <c r="H25" i="97"/>
  <c r="H26" i="97"/>
  <c r="H27" i="97"/>
  <c r="H28" i="97"/>
  <c r="H29" i="97"/>
  <c r="H30" i="97"/>
  <c r="H31" i="97"/>
  <c r="H32" i="97"/>
  <c r="H33" i="97"/>
  <c r="C34" i="97"/>
  <c r="C35" i="97" s="1"/>
  <c r="E34" i="97"/>
  <c r="F34" i="97"/>
  <c r="G34" i="97"/>
  <c r="H21" i="96"/>
  <c r="H25" i="96" s="1"/>
  <c r="H22" i="96"/>
  <c r="H23" i="96"/>
  <c r="H8" i="95"/>
  <c r="H9" i="95"/>
  <c r="H10" i="95"/>
  <c r="H11" i="95"/>
  <c r="H12" i="95"/>
  <c r="H13" i="95"/>
  <c r="H14" i="95"/>
  <c r="I13" i="96" s="1"/>
  <c r="H15" i="95"/>
  <c r="I14" i="96" s="1"/>
  <c r="H16" i="95"/>
  <c r="I15" i="96" s="1"/>
  <c r="H17" i="95"/>
  <c r="I16" i="96" s="1"/>
  <c r="H18" i="95"/>
  <c r="H19" i="95"/>
  <c r="H20" i="95"/>
  <c r="D22" i="95"/>
  <c r="E22" i="95"/>
  <c r="F22" i="95"/>
  <c r="G22" i="95"/>
  <c r="H22" i="95" l="1"/>
  <c r="H23" i="95" s="1"/>
  <c r="C15" i="98"/>
  <c r="C16" i="98" s="1"/>
  <c r="H34" i="97"/>
  <c r="H35" i="97" s="1"/>
  <c r="D37" i="72" l="1"/>
  <c r="G6" i="71" l="1"/>
  <c r="G13" i="71" s="1"/>
  <c r="F6" i="71"/>
  <c r="F13" i="71" s="1"/>
  <c r="F14" i="71" s="1"/>
  <c r="E6" i="71"/>
  <c r="E13" i="71" s="1"/>
  <c r="E14" i="71" s="1"/>
  <c r="D6" i="71"/>
  <c r="D13" i="71" s="1"/>
  <c r="D14" i="71" s="1"/>
  <c r="C6" i="71"/>
  <c r="C13" i="71" s="1"/>
  <c r="C14" i="71" s="1"/>
  <c r="C21" i="77" l="1"/>
  <c r="D16" i="77"/>
  <c r="D17" i="77"/>
  <c r="D15" i="77"/>
  <c r="D12" i="77"/>
  <c r="D13" i="77"/>
  <c r="D11" i="77"/>
  <c r="D8" i="77"/>
  <c r="D9" i="77"/>
  <c r="D7" i="77"/>
  <c r="C20" i="77"/>
  <c r="C19" i="77"/>
  <c r="D21" i="77" l="1"/>
  <c r="E21" i="77" s="1"/>
  <c r="D19" i="77"/>
  <c r="E19" i="77" s="1"/>
  <c r="D20" i="77"/>
  <c r="E20" i="77" s="1"/>
  <c r="E8" i="37" l="1"/>
  <c r="N16" i="37"/>
  <c r="N17" i="37"/>
  <c r="N18" i="37"/>
  <c r="N19" i="37"/>
  <c r="N20" i="37"/>
  <c r="N15" i="37"/>
  <c r="N13" i="37"/>
  <c r="N10" i="37"/>
  <c r="N9" i="37"/>
  <c r="N11" i="37"/>
  <c r="N12" i="37"/>
  <c r="E19" i="37"/>
  <c r="E18" i="37"/>
  <c r="E17" i="37"/>
  <c r="E16" i="37"/>
  <c r="E15" i="37"/>
  <c r="M14" i="37"/>
  <c r="L14" i="37"/>
  <c r="K14" i="37"/>
  <c r="J14" i="37"/>
  <c r="I14" i="37"/>
  <c r="H14" i="37"/>
  <c r="G14" i="37"/>
  <c r="F14" i="37"/>
  <c r="C14" i="37"/>
  <c r="E12" i="37"/>
  <c r="E11" i="37"/>
  <c r="E10" i="37"/>
  <c r="E9" i="37"/>
  <c r="M7" i="37"/>
  <c r="M21" i="37" s="1"/>
  <c r="L7" i="37"/>
  <c r="J7" i="37"/>
  <c r="J21" i="37" s="1"/>
  <c r="I7" i="37"/>
  <c r="H7" i="37"/>
  <c r="G7" i="37"/>
  <c r="F7" i="37"/>
  <c r="C7" i="37"/>
  <c r="L21" i="37" l="1"/>
  <c r="G21" i="37"/>
  <c r="I21" i="37"/>
  <c r="H21" i="37"/>
  <c r="F21" i="37"/>
  <c r="N14" i="37"/>
  <c r="E14" i="37"/>
  <c r="E7" i="37"/>
  <c r="C21" i="37"/>
  <c r="N8" i="37"/>
  <c r="E21" i="37" l="1"/>
  <c r="C38" i="79" s="1"/>
  <c r="N7" i="37"/>
  <c r="N21" i="37" s="1"/>
  <c r="K7" i="37"/>
  <c r="K21" i="37" s="1"/>
  <c r="S21" i="35" l="1"/>
  <c r="F21" i="74" s="1"/>
  <c r="G21" i="74" s="1"/>
  <c r="H21" i="74" s="1"/>
  <c r="S20" i="35"/>
  <c r="S19" i="35"/>
  <c r="S18" i="35"/>
  <c r="S17" i="35"/>
  <c r="S16" i="35"/>
  <c r="S15" i="35"/>
  <c r="S14" i="35"/>
  <c r="S13" i="35"/>
  <c r="F13" i="74" s="1"/>
  <c r="G13" i="74" s="1"/>
  <c r="H13" i="74" s="1"/>
  <c r="S12" i="35"/>
  <c r="S11" i="35"/>
  <c r="S10" i="35"/>
  <c r="S9" i="35"/>
  <c r="S8" i="35"/>
  <c r="F8" i="74" s="1"/>
  <c r="G8" i="74" s="1"/>
  <c r="H8" i="74" s="1"/>
  <c r="S22" i="35" l="1"/>
  <c r="S23" i="35" s="1"/>
  <c r="D22" i="35" l="1"/>
  <c r="E22" i="35"/>
  <c r="F22" i="35"/>
  <c r="G22" i="35"/>
  <c r="H22" i="35"/>
  <c r="I22" i="35"/>
  <c r="J22" i="35"/>
  <c r="K22" i="35"/>
  <c r="L22" i="35"/>
  <c r="M22" i="35"/>
  <c r="C23" i="74" s="1"/>
  <c r="N22" i="35"/>
  <c r="O22" i="35"/>
  <c r="P22" i="35"/>
  <c r="Q22" i="35"/>
  <c r="R22" i="35"/>
  <c r="C22" i="35"/>
  <c r="G22" i="74" l="1"/>
  <c r="F22" i="74"/>
  <c r="G23" i="74" l="1"/>
  <c r="V7" i="64"/>
  <c r="T21" i="64" l="1"/>
  <c r="U21" i="64"/>
  <c r="V9" i="64"/>
  <c r="D22" i="74" l="1"/>
  <c r="E22" i="74"/>
  <c r="H22" i="74" s="1"/>
  <c r="C21" i="64" l="1"/>
  <c r="D21" i="64"/>
  <c r="E21" i="64"/>
  <c r="F21" i="64"/>
  <c r="G21" i="64"/>
  <c r="H21" i="64"/>
  <c r="I21" i="64"/>
  <c r="J21" i="64"/>
  <c r="K21" i="64"/>
  <c r="L21" i="64"/>
  <c r="M21" i="64"/>
  <c r="N21" i="64"/>
  <c r="O21" i="64"/>
  <c r="P21" i="64"/>
  <c r="Q21" i="64"/>
  <c r="R21" i="64"/>
  <c r="S21" i="64"/>
  <c r="V8" i="64" l="1"/>
  <c r="V10" i="64"/>
  <c r="V11" i="64"/>
  <c r="V12" i="64"/>
  <c r="V13" i="64"/>
  <c r="V14" i="64"/>
  <c r="V15" i="64"/>
  <c r="V16" i="64"/>
  <c r="V17" i="64"/>
  <c r="V18" i="64"/>
  <c r="V19" i="64"/>
  <c r="V20" i="64"/>
  <c r="V21" i="64" l="1"/>
  <c r="C55" i="28" l="1"/>
  <c r="E29" i="28"/>
  <c r="C5" i="6"/>
  <c r="F5" i="6"/>
  <c r="K5" i="6" s="1"/>
  <c r="G5" i="71"/>
  <c r="E5" i="6"/>
  <c r="J5" i="6" s="1"/>
  <c r="D5" i="6"/>
  <c r="I5" i="6" s="1"/>
  <c r="G5" i="6"/>
  <c r="L5" i="6" s="1"/>
  <c r="C5" i="71" l="1"/>
  <c r="E5" i="71"/>
  <c r="F5" i="71"/>
  <c r="D5" i="71"/>
  <c r="E37" i="72" l="1"/>
  <c r="C5" i="73" s="1"/>
  <c r="C8" i="73" s="1"/>
  <c r="C13" i="73" s="1"/>
  <c r="C38" i="72"/>
  <c r="H24" i="96" l="1"/>
</calcChain>
</file>

<file path=xl/sharedStrings.xml><?xml version="1.0" encoding="utf-8"?>
<sst xmlns="http://schemas.openxmlformats.org/spreadsheetml/2006/main" count="1581" uniqueCount="983">
  <si>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</si>
  <si>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</si>
  <si>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</si>
  <si>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</si>
  <si>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</si>
  <si>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</si>
  <si>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</si>
  <si>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</si>
  <si>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</si>
  <si>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</si>
  <si>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</si>
  <si>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</si>
  <si>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</si>
  <si>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</si>
  <si>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</si>
  <si>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</si>
  <si>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</si>
  <si>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</si>
  <si>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</si>
  <si>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</si>
  <si>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</si>
  <si>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</si>
  <si>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</si>
  <si>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</si>
  <si>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</si>
  <si>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</si>
  <si>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</si>
  <si>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</si>
  <si>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</si>
  <si>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</si>
  <si>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</si>
  <si>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</si>
  <si>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</si>
  <si>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</si>
  <si>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</si>
  <si>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</si>
  <si>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</si>
  <si>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</si>
  <si>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</si>
  <si>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</si>
  <si>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</si>
  <si>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</si>
  <si>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</si>
  <si>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</si>
  <si>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</si>
  <si>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</si>
  <si>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</si>
  <si>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</si>
  <si>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</si>
  <si>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</si>
  <si>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</si>
  <si>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</si>
  <si>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</si>
  <si>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</si>
  <si>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</si>
  <si>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</si>
  <si>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</si>
  <si>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</si>
  <si>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</si>
  <si>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</si>
  <si>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</si>
  <si>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</si>
  <si>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</si>
  <si>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</si>
  <si>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</si>
  <si>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</si>
  <si>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</si>
  <si>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</si>
  <si>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</si>
  <si>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</si>
  <si>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</si>
  <si>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</si>
  <si>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</si>
  <si>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</si>
  <si>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</si>
  <si>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</si>
  <si>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</si>
  <si>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</si>
  <si>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</si>
  <si>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</si>
  <si>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</si>
  <si>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</si>
  <si>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</si>
  <si>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</si>
  <si>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</si>
  <si>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</si>
  <si>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</si>
  <si>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</si>
  <si>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</si>
  <si>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</si>
  <si>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</si>
  <si>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</si>
  <si>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</si>
  <si>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</si>
  <si>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</si>
  <si>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</si>
  <si>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</si>
  <si>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</si>
  <si>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</si>
  <si>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</si>
  <si>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</si>
  <si>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</si>
  <si>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</si>
  <si>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</si>
  <si>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</si>
  <si>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</si>
  <si>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</si>
  <si>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</si>
  <si>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</si>
  <si>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</si>
  <si>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</si>
  <si>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</si>
  <si>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</si>
  <si>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</si>
  <si>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</si>
  <si>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</si>
  <si>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</si>
  <si>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</si>
  <si>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</si>
  <si>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</si>
  <si>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</si>
  <si>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</si>
  <si>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</si>
  <si>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</si>
  <si>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</si>
  <si>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</si>
  <si>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</si>
  <si>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</si>
  <si>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</si>
  <si>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</si>
  <si>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</si>
  <si>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</si>
  <si>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</si>
  <si>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</si>
  <si>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</si>
  <si>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</si>
  <si>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</si>
  <si>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</si>
  <si>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</si>
  <si>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</si>
  <si>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</si>
  <si>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</si>
  <si>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</si>
  <si>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</si>
  <si>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</si>
  <si>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</si>
  <si>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</si>
  <si>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</si>
  <si>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</si>
  <si>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</si>
  <si>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</si>
  <si>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</si>
  <si>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</si>
  <si>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</si>
  <si>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</si>
  <si>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</si>
  <si>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</si>
  <si>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</si>
  <si>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</si>
  <si>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</si>
  <si>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</si>
  <si>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</si>
  <si>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</si>
  <si>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</si>
  <si>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</si>
  <si>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</si>
  <si>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</si>
  <si>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</si>
  <si>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</si>
  <si>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</si>
  <si>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</si>
  <si>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</si>
  <si>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</si>
  <si>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</si>
  <si>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</si>
  <si>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</si>
  <si>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</si>
  <si>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</si>
  <si>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</si>
  <si>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</si>
  <si>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</si>
  <si>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</si>
  <si>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</si>
  <si>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</si>
  <si>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</si>
  <si>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</si>
  <si>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</si>
  <si>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</si>
  <si>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</si>
  <si>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</si>
  <si>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</si>
  <si>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</si>
  <si>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</si>
  <si>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</si>
  <si>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</si>
  <si>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</si>
  <si>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</si>
  <si>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</si>
  <si>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</si>
  <si>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</si>
  <si>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</si>
  <si>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</si>
  <si>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</si>
  <si>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</si>
  <si>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</si>
  <si>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</si>
  <si>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</si>
  <si>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</si>
  <si>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</si>
  <si>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</si>
  <si>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</si>
  <si>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</si>
  <si>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</si>
  <si>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</si>
  <si>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</si>
  <si>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</si>
  <si>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</si>
  <si>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</si>
  <si>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</si>
  <si>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</si>
  <si>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</si>
  <si>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</si>
  <si>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</si>
  <si>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</si>
  <si>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</si>
  <si>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</si>
  <si>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</si>
  <si>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</si>
  <si>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</si>
  <si>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</si>
  <si>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</si>
  <si>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</si>
  <si>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</si>
  <si>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</si>
  <si>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</si>
  <si>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</si>
  <si>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</si>
  <si>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</si>
  <si>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</si>
  <si>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</si>
  <si>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</si>
  <si>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</si>
  <si>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</si>
  <si>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</si>
  <si>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</si>
  <si>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</si>
  <si>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</si>
  <si>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</si>
  <si>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</si>
  <si>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</si>
  <si>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</si>
  <si>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</si>
  <si>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</si>
  <si>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</si>
  <si>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</si>
  <si>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</si>
  <si>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</si>
  <si>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</si>
  <si>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</si>
  <si>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</si>
  <si>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</si>
  <si>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</si>
  <si>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</si>
  <si>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</si>
  <si>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</si>
  <si>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</si>
  <si>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</si>
  <si>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</si>
  <si>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</si>
  <si>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</si>
  <si>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</si>
  <si>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</si>
  <si>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</si>
  <si>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</si>
  <si>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</si>
  <si>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</si>
  <si>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</si>
  <si>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</si>
  <si>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</si>
  <si>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</si>
  <si>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</si>
  <si>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</si>
  <si>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</si>
  <si>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</si>
  <si>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</si>
  <si>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</si>
  <si>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</si>
  <si>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</si>
  <si>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</si>
  <si>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</si>
  <si>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</si>
  <si>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</si>
  <si>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</si>
  <si>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</si>
  <si>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</si>
  <si>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</si>
  <si>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</si>
  <si>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</si>
  <si>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</si>
  <si>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</si>
  <si>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</si>
  <si>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</si>
  <si>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</si>
  <si>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</si>
  <si>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</si>
  <si>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</si>
  <si>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</si>
  <si>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</si>
  <si>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</si>
  <si>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</si>
  <si>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</si>
  <si>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</si>
  <si>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</si>
  <si>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</si>
  <si>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</si>
  <si>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</si>
  <si>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</si>
  <si>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</si>
  <si>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</si>
  <si>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</si>
  <si>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</si>
  <si>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</si>
  <si>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</si>
  <si>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</si>
  <si>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</si>
  <si>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</si>
  <si>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</si>
  <si>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</si>
  <si>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</si>
  <si>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</si>
  <si>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</si>
  <si>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</si>
  <si>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</si>
  <si>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</si>
  <si>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</si>
  <si>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</si>
  <si>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</si>
  <si>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</si>
  <si>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</si>
  <si>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</si>
  <si>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</si>
  <si>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</si>
  <si>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</si>
  <si>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</si>
  <si>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</si>
  <si>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</si>
  <si>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</si>
  <si>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</si>
  <si>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</si>
  <si>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</si>
  <si>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</si>
  <si>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</si>
  <si>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</si>
  <si>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</si>
  <si>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</si>
  <si>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</si>
  <si>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</si>
  <si>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</si>
  <si>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</si>
  <si>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</si>
  <si>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</si>
  <si>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</si>
  <si>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</si>
  <si>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</si>
  <si>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</si>
  <si>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</si>
  <si>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</si>
  <si>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</si>
  <si>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</si>
  <si>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</si>
  <si>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</si>
  <si>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</si>
  <si>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</si>
  <si>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</si>
  <si>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</si>
  <si>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</si>
  <si>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</si>
  <si>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</si>
  <si>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</si>
  <si>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</si>
  <si>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</si>
  <si>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</si>
  <si>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</si>
  <si>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</si>
  <si>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</si>
  <si>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</si>
  <si>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</si>
  <si>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</si>
  <si>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</si>
  <si>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</si>
  <si>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</si>
  <si>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</si>
  <si>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</si>
  <si>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</si>
  <si>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</si>
  <si>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</si>
  <si>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</si>
  <si>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</si>
  <si>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</si>
  <si>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</si>
  <si>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</si>
  <si>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</si>
  <si>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</si>
  <si>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</si>
  <si>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</si>
  <si>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</si>
  <si>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</si>
  <si>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</si>
  <si>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</si>
  <si>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</si>
  <si>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</si>
  <si>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</si>
  <si>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</si>
  <si>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</si>
  <si>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</si>
  <si>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</si>
  <si>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</si>
  <si>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</si>
  <si>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</si>
  <si>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</si>
  <si>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</si>
  <si>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</si>
  <si>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</si>
  <si>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</si>
  <si>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</si>
  <si>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</si>
  <si>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</si>
  <si>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</si>
  <si>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</si>
  <si>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</si>
  <si>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</si>
  <si>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</si>
  <si>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</si>
  <si>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</si>
  <si>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</si>
  <si>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</si>
  <si>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</si>
  <si>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</si>
  <si>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</si>
  <si>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</si>
  <si>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</si>
  <si>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</si>
  <si>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</si>
  <si>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</si>
  <si>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</si>
  <si>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</si>
  <si>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</si>
  <si>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</si>
  <si>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</si>
  <si>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</si>
  <si>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</si>
  <si>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</si>
  <si>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</si>
  <si>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</si>
  <si>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</si>
  <si>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</si>
  <si>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</si>
  <si>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</si>
  <si>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</si>
  <si>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</si>
  <si>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</si>
  <si>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</si>
  <si>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</si>
  <si>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</si>
  <si>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</si>
  <si>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</si>
  <si>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</si>
  <si>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</si>
  <si>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</si>
  <si>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</si>
  <si>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</si>
  <si>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</si>
  <si>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</si>
  <si>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</si>
  <si>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</si>
  <si>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</si>
  <si>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</si>
  <si>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</si>
  <si>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</si>
  <si>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</si>
  <si>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</si>
  <si>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</si>
  <si>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</si>
  <si>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</si>
  <si>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</si>
  <si>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</si>
  <si>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</si>
  <si>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</si>
  <si>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</si>
  <si>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</si>
  <si>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</si>
  <si>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</si>
  <si>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</si>
  <si>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</si>
  <si>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</si>
  <si>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</si>
  <si>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</si>
  <si>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</si>
  <si>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</si>
  <si>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</si>
  <si>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</si>
  <si>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</si>
  <si>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</si>
  <si>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</si>
  <si>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</si>
  <si>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</si>
  <si>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</si>
  <si>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</si>
  <si>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</si>
  <si>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</si>
  <si>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</si>
  <si>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</si>
  <si>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</si>
  <si>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</si>
  <si>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</si>
  <si>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</si>
  <si>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</si>
  <si>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</si>
  <si>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</si>
  <si>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</si>
  <si>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</si>
  <si>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</si>
  <si>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</si>
  <si>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</si>
  <si>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</si>
  <si>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</si>
  <si>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</si>
  <si>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</si>
  <si>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</si>
  <si>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</si>
  <si>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</si>
  <si>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</si>
  <si>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</si>
  <si>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</si>
  <si>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</si>
  <si>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</si>
  <si>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</si>
  <si>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</si>
  <si>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</si>
  <si>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</si>
  <si>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</si>
  <si>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</si>
  <si>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</si>
  <si>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</si>
  <si>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</si>
  <si>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</si>
  <si>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</si>
  <si>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</si>
  <si>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</si>
  <si>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</si>
  <si>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</si>
  <si>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</si>
  <si>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</si>
  <si>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</si>
  <si>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</si>
  <si>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</si>
  <si>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</si>
  <si>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</si>
  <si>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</si>
  <si>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</si>
  <si>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</si>
  <si>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</si>
  <si>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</si>
  <si>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</si>
  <si>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</si>
  <si>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</si>
  <si>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</si>
  <si>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</si>
  <si>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</si>
  <si>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</si>
  <si>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</si>
  <si>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</si>
  <si>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</si>
  <si>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</si>
  <si>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</si>
  <si>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</si>
  <si>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</si>
  <si>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</si>
  <si>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</si>
  <si>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</si>
  <si>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</si>
  <si>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</si>
  <si>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</si>
  <si>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</si>
  <si>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</si>
  <si>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</si>
  <si>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</si>
  <si>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</si>
  <si>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</si>
  <si>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</si>
  <si>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</si>
  <si>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</si>
  <si>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</si>
  <si>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</si>
  <si>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</si>
  <si>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</si>
  <si>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</si>
  <si>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</si>
  <si>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</si>
  <si>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</si>
  <si>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</si>
  <si>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</si>
  <si>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</si>
  <si>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</si>
  <si>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</si>
  <si>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</si>
  <si>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</si>
  <si>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</si>
  <si>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</si>
  <si>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</si>
  <si>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</si>
  <si>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</si>
  <si>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</si>
  <si>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</si>
  <si>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</si>
  <si>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</si>
  <si>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</si>
  <si>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</si>
  <si>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</si>
  <si>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</si>
  <si>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</si>
  <si>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</si>
  <si>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</si>
  <si>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</si>
  <si>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</si>
  <si>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</si>
  <si>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</si>
  <si>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</si>
  <si>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</si>
  <si>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</si>
  <si>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</si>
  <si>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</si>
  <si>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</si>
  <si>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</si>
  <si>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</si>
  <si>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</si>
  <si>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</si>
  <si>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</si>
  <si>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</si>
  <si>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</si>
  <si>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</si>
  <si>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</si>
  <si>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</si>
  <si>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</si>
  <si>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</si>
  <si>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</si>
  <si>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</si>
  <si>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</si>
  <si>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</si>
  <si>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</si>
  <si>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</si>
  <si>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</si>
  <si>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</si>
  <si>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</si>
  <si>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</si>
  <si>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</si>
  <si>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</si>
  <si>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</si>
  <si>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</si>
  <si>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</si>
  <si>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</si>
  <si>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</si>
  <si>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</si>
  <si>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</si>
  <si>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</si>
  <si>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</si>
  <si>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</si>
  <si>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</si>
  <si>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</si>
  <si>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</si>
  <si>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</si>
  <si>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</si>
  <si>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</si>
  <si>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</si>
  <si>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</si>
  <si>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</si>
  <si>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</si>
  <si>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</si>
  <si>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</si>
  <si>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</si>
  <si>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</si>
  <si>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</si>
  <si>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</si>
  <si>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</si>
  <si>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</si>
  <si>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</si>
  <si>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</si>
  <si>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</si>
  <si>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r>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r>
    <r>
      <rPr>
        <sz val="8"/>
        <color rgb="FFFF0000"/>
        <rFont val="Sylfaen"/>
        <family val="1"/>
      </rPr>
      <t xml:space="preserve">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r>
  </si>
  <si>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</si>
  <si>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</si>
  <si>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</si>
  <si>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</si>
  <si>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</si>
  <si>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</si>
  <si>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</si>
  <si>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</si>
  <si>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</si>
  <si>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</si>
  <si>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</si>
  <si>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</si>
  <si>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</si>
  <si>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</si>
  <si>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</si>
  <si>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</si>
  <si>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</si>
  <si>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</si>
  <si>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</si>
  <si>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</si>
  <si>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</si>
  <si>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</si>
  <si>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</si>
  <si>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</si>
  <si>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</si>
  <si>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</si>
  <si>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</si>
  <si>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</si>
  <si>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</si>
  <si>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</si>
  <si>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</si>
  <si>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</si>
  <si>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</si>
  <si>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</si>
  <si>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</si>
  <si>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</si>
  <si>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</si>
  <si>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</si>
  <si>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</si>
  <si>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</si>
  <si>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</si>
  <si>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</si>
  <si>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</si>
  <si>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</si>
  <si>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</si>
  <si>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</si>
  <si>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</si>
  <si>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</si>
  <si>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</si>
  <si>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</si>
  <si>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</si>
  <si>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</si>
  <si>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</si>
  <si>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</si>
  <si>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</si>
  <si>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</si>
  <si>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</si>
  <si>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</si>
  <si>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</si>
  <si>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</si>
  <si>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</si>
  <si>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</si>
  <si>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</si>
  <si>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</si>
  <si>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</si>
  <si>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</si>
  <si>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</si>
  <si>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</si>
  <si>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</si>
  <si>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</si>
  <si>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</si>
  <si>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</si>
  <si>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</si>
  <si>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</si>
  <si>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</si>
  <si>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</si>
  <si>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</si>
  <si>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</si>
  <si>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</si>
  <si>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</si>
  <si>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</si>
  <si>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</si>
  <si>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</si>
  <si>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</si>
  <si>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</si>
  <si>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</si>
  <si>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</si>
  <si>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</si>
  <si>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</si>
  <si>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</si>
  <si>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</si>
  <si>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</si>
  <si>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</si>
  <si>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</si>
  <si>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</si>
  <si>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</si>
  <si>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</si>
  <si>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</si>
  <si>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</si>
  <si>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</si>
  <si>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</si>
  <si>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</si>
  <si>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</si>
  <si>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</si>
  <si>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</si>
  <si>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</si>
  <si>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</si>
  <si>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</si>
  <si>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</si>
  <si>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</si>
  <si>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</si>
  <si>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</si>
  <si>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</si>
  <si>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</si>
  <si>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</si>
  <si>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</si>
  <si>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</si>
  <si>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</si>
  <si>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</si>
  <si>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</si>
  <si>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</si>
  <si>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</si>
  <si>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</si>
  <si>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</si>
  <si>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</si>
  <si>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</si>
  <si>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</si>
  <si>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</si>
  <si>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</si>
  <si>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</si>
  <si>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</si>
  <si>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</si>
  <si>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</si>
  <si>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</si>
  <si>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</si>
  <si>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</si>
  <si>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</si>
  <si>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</si>
  <si>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</si>
  <si>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</si>
  <si>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</si>
  <si>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</si>
  <si>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</si>
  <si>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</si>
  <si>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</si>
  <si>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</si>
  <si>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</si>
  <si>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</si>
  <si>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</si>
  <si>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</si>
  <si>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</si>
  <si>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</si>
  <si>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</si>
  <si>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</si>
  <si>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</si>
  <si>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</si>
  <si>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</si>
  <si>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</si>
  <si>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</si>
  <si>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</si>
  <si>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</si>
  <si>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</si>
  <si>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</si>
  <si>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</si>
  <si>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</si>
  <si>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</si>
  <si>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</si>
  <si>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</si>
  <si>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</si>
  <si>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</si>
  <si>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</si>
  <si>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</si>
  <si>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</si>
  <si>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</si>
  <si>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</si>
  <si>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</si>
  <si>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</si>
  <si>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</si>
  <si>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</si>
  <si>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</si>
  <si>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</si>
  <si>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</si>
  <si>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</si>
  <si>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</si>
  <si>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</si>
  <si>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</si>
  <si>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</si>
  <si>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</si>
  <si>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</si>
  <si>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</si>
  <si>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</si>
  <si>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</si>
  <si>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</si>
  <si>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</si>
  <si>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</si>
  <si>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</si>
  <si>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</si>
  <si>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</si>
  <si>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</si>
  <si>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</si>
  <si>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</si>
  <si>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</si>
  <si>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</si>
  <si>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</si>
  <si>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</si>
  <si>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</si>
  <si>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</si>
  <si>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</si>
  <si>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</si>
  <si>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</si>
  <si>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</si>
  <si>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</si>
  <si>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</si>
  <si>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</si>
  <si>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</si>
  <si>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</si>
  <si>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</si>
  <si>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</si>
  <si>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</si>
  <si>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</si>
  <si>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</si>
  <si>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</si>
  <si>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</si>
  <si>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</si>
  <si>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</si>
  <si>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</si>
  <si>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</si>
  <si>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</si>
  <si>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</si>
  <si>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</si>
  <si>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</si>
  <si>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</si>
  <si>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</si>
  <si>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</si>
  <si>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</si>
  <si>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</si>
  <si>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</si>
  <si>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</si>
  <si>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</si>
  <si>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</si>
  <si>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</si>
  <si>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</si>
  <si>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</si>
  <si>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</si>
  <si>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</si>
  <si>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</si>
  <si>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</si>
  <si>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</si>
  <si>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"საქართველოს საბანკო დაწესებულებებისათვის ბუღალტრული აღრიცხვის ანგარიშთა გეგმის და ანგარიშთა გეგმის გამოყენების ინსტრუქციის“  შესაბამისად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</si>
  <si>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</si>
  <si>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</si>
  <si>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</si>
  <si>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</si>
  <si>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</si>
  <si>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</si>
  <si>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</si>
  <si>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https://nbg.gov.ge/page/covid-19</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</si>
  <si>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</si>
  <si>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</si>
  <si>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r>
      <t xml:space="preserve">უმოქმედო სესხები – მთლიანი სესხებიდან </t>
    </r>
    <r>
      <rPr>
        <sz val="8"/>
        <color rgb="FFFF0000"/>
        <rFont val="Sylfaen"/>
        <family val="1"/>
      </rPr>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</si>
  <si>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</si>
  <si>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</si>
  <si>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r>
      <t xml:space="preserve">IFRS 9-ის შესაბამისად. </t>
    </r>
    <r>
      <rPr>
        <sz val="8"/>
        <color rgb="FFFF0000"/>
        <rFont val="Sylfaen"/>
        <family val="1"/>
      </rPr>
      <t>არ შედის მოსალოდნელი საკრედიტო ზარალი სესხების აუთვისებელ ნაწილზე</t>
    </r>
  </si>
  <si>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</si>
  <si>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r>
      <t xml:space="preserve">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t>
    </r>
    <r>
      <rPr>
        <sz val="8"/>
        <color rgb="FFFF0000"/>
        <rFont val="Sylfaen"/>
        <family val="1"/>
      </rPr>
      <t>არ შედის მოსალოდნელი საკრედიტო ზარალი სესხების აუთვისებელ ნაწილზე</t>
    </r>
  </si>
  <si>
    <r>
      <t xml:space="preserve">1.1 ველში შემავალი უზრუნველყოფილი სესხების მოსალოდნელი საკრედიტო ზარალი IFRS 9-ის შესაბამისად, </t>
    </r>
    <r>
      <rPr>
        <sz val="8"/>
        <color rgb="FFFF0000"/>
        <rFont val="Sylfaen"/>
        <family val="1"/>
      </rPr>
      <t>არ შედის მოსალოდნელი საკრედიტო ზარალი სესხების აუთვისებელ ნაწილზე</t>
    </r>
  </si>
  <si>
    <r>
      <t>მოსალოდნელი საკრედიტო ზარალი IFRS 9-ის შესაბამისად,</t>
    </r>
    <r>
      <rPr>
        <sz val="8"/>
        <color rgb="FFFF0000"/>
        <rFont val="Sylfaen"/>
        <family val="1"/>
      </rPr>
      <t xml:space="preserve"> არ შედის მოსალოდნელი საკრედიტო ზარალი სესხების აუთვისებელ ნაწილზე</t>
    </r>
  </si>
  <si>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</si>
  <si>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</si>
  <si>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</si>
  <si>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</si>
  <si>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არადამოუკიდებელი თავმჯდომარე</t>
  </si>
  <si>
    <t>არადამოუკიდებელ წევრი</t>
  </si>
  <si>
    <t>გენერალური დირექტორი</t>
  </si>
  <si>
    <t>ფინანსური დირექტორი</t>
  </si>
  <si>
    <t>რისკების დირექტორი</t>
  </si>
  <si>
    <t xml:space="preserve">
</t>
  </si>
  <si>
    <t xml:space="preserve">"საქართველოს საბანკო დაწესებულებებისათვის ბუღალტრული აღრიცხვის ანგარიშთა გეგმის და ანგარიშთა გეგმის გამოყენების ინსტრუქციის“  შესაბამისად დაანგარიშებული რიცხვები </t>
  </si>
  <si>
    <t>https://hashbank.ge</t>
  </si>
  <si>
    <t xml:space="preserve">ლაშა პაპაშვილი </t>
  </si>
  <si>
    <t xml:space="preserve">მერაბ კაკულია </t>
  </si>
  <si>
    <t xml:space="preserve">გოჩა მაცაბერიძე </t>
  </si>
  <si>
    <t xml:space="preserve">თეონა მაკალათია </t>
  </si>
  <si>
    <t xml:space="preserve">ნანა ქებურია </t>
  </si>
  <si>
    <t>დამოუკიდებელი წევრი</t>
  </si>
  <si>
    <t>გიორგი ჩანადირი</t>
  </si>
  <si>
    <t>ლაშა პაპაშვილი</t>
  </si>
  <si>
    <t>ირაკლი ჩახნაშვილი</t>
  </si>
  <si>
    <t>გიორგი ქეშელაშვილი</t>
  </si>
  <si>
    <t>სს "ჰეშ ბანკი"</t>
  </si>
  <si>
    <t>ვოლოდიმირ ნოსოვი</t>
  </si>
  <si>
    <t>სულხან პაპაშვილი</t>
  </si>
  <si>
    <t>არმენ მატევოსიანი</t>
  </si>
  <si>
    <t>ტექნოლოგიების დირექტორი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</si>
</sst>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9">
    <numFmt numFmtId="41" formatCode="_-* #,##0_-;\-* #,##0_-;_-* &quot;-&quot;_-;_-@_-"/>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 numFmtId="198" formatCode="0.000%"/>
    <numFmt numFmtId="199" formatCode="_-* #,##0.00_-;\-* #,##0.00_-;_-* \-??_-;_-@_-"/>
    <numFmt numFmtId="200" formatCode="_-* #,##0.00\ _₾_-;\-* #,##0.00\ _₾_-;_-* &quot;-&quot;??\ _₾_-;_-@_-"/>
  </numFmts>
  <fonts count="164">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i/>
      <sz val="11"/>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b/>
      <i/>
      <sz val="11"/>
      <color theme="1"/>
      <name val="Calibri"/>
      <family val="2"/>
      <scheme val="minor"/>
    </font>
    <font>
      <sz val="10"/>
      <color theme="1"/>
      <name val="Arial"/>
      <family val="2"/>
    </font>
    <font>
      <sz val="11"/>
      <color theme="1"/>
      <name val="Arial"/>
      <family val="2"/>
    </font>
    <font>
      <sz val="9"/>
      <color rgb="FFFF0000"/>
      <name val="Sylfaen"/>
      <family val="1"/>
    </font>
    <font>
      <b/>
      <sz val="6"/>
      <color theme="1"/>
      <name val="Calibri"/>
      <family val="2"/>
      <scheme val="minor"/>
    </font>
    <font>
      <sz val="9"/>
      <color rgb="FFFF0000"/>
      <name val="Calibri"/>
      <family val="1"/>
      <scheme val="minor"/>
    </font>
    <font>
      <sz val="10"/>
      <color indexed="9"/>
      <name val="Arial"/>
      <family val="2"/>
    </font>
    <font>
      <sz val="10"/>
      <color indexed="20"/>
      <name val="Arial"/>
      <family val="2"/>
    </font>
    <font>
      <b/>
      <sz val="10"/>
      <color indexed="52"/>
      <name val="Arial"/>
      <family val="2"/>
    </font>
    <font>
      <b/>
      <sz val="10"/>
      <color indexed="9"/>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b/>
      <sz val="10"/>
      <color indexed="8"/>
      <name val="Arial"/>
      <family val="2"/>
    </font>
    <font>
      <sz val="10"/>
      <color indexed="10"/>
      <name val="Arial"/>
      <family val="2"/>
    </font>
    <font>
      <u/>
      <sz val="6.5"/>
      <color indexed="12"/>
      <name val="Arial"/>
      <family val="2"/>
    </font>
    <font>
      <sz val="10"/>
      <color theme="1"/>
      <name val="BdE Neue Helvetica 45 Light"/>
      <family val="2"/>
    </font>
    <font>
      <u/>
      <sz val="10"/>
      <color indexed="12"/>
      <name val="Arial"/>
      <family val="2"/>
      <charset val="204"/>
    </font>
    <font>
      <u/>
      <sz val="11"/>
      <color theme="10"/>
      <name val="Calibri"/>
      <family val="2"/>
      <scheme val="minor"/>
    </font>
  </fonts>
  <fills count="86">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rgb="FFFF0000"/>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1" tint="0.34998626667073579"/>
        <bgColor indexed="64"/>
      </patternFill>
    </fill>
  </fills>
  <borders count="179">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2107">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2" fillId="0" borderId="0"/>
    <xf numFmtId="0" fontId="8" fillId="0" borderId="0"/>
    <xf numFmtId="0" fontId="1" fillId="0" borderId="0"/>
    <xf numFmtId="9" fontId="1" fillId="0" borderId="0" applyFont="0" applyFill="0" applyBorder="0" applyAlignment="0" applyProtection="0"/>
    <xf numFmtId="0" fontId="2" fillId="0" borderId="0"/>
    <xf numFmtId="0" fontId="2" fillId="0" borderId="0"/>
    <xf numFmtId="0" fontId="11" fillId="0" borderId="0" applyNumberFormat="0" applyFill="0" applyBorder="0" applyAlignment="0" applyProtection="0">
      <alignment vertical="top"/>
      <protection locked="0"/>
    </xf>
    <xf numFmtId="0" fontId="24" fillId="0" borderId="0"/>
    <xf numFmtId="172" fontId="25" fillId="37" borderId="0"/>
    <xf numFmtId="173" fontId="25" fillId="37" borderId="0"/>
    <xf numFmtId="172" fontId="25" fillId="37" borderId="0"/>
    <xf numFmtId="0" fontId="26" fillId="38" borderId="0" applyNumberFormat="0" applyBorder="0" applyAlignment="0" applyProtection="0"/>
    <xf numFmtId="0" fontId="4" fillId="13"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0" fontId="26"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0" fontId="28" fillId="51" borderId="0" applyNumberFormat="0" applyBorder="0" applyAlignment="0" applyProtection="0"/>
    <xf numFmtId="0" fontId="26" fillId="52"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6" fillId="55" borderId="0" applyNumberFormat="0" applyBorder="0" applyAlignment="0" applyProtection="0"/>
    <xf numFmtId="0" fontId="26" fillId="56" borderId="0" applyNumberFormat="0" applyBorder="0" applyAlignment="0" applyProtection="0"/>
    <xf numFmtId="0" fontId="28" fillId="57"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6" fillId="55" borderId="0" applyNumberFormat="0" applyBorder="0" applyAlignment="0" applyProtection="0"/>
    <xf numFmtId="0" fontId="26" fillId="59" borderId="0" applyNumberFormat="0" applyBorder="0" applyAlignment="0" applyProtection="0"/>
    <xf numFmtId="0" fontId="28" fillId="56"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6" fillId="52" borderId="0" applyNumberFormat="0" applyBorder="0" applyAlignment="0" applyProtection="0"/>
    <xf numFmtId="0" fontId="26" fillId="56" borderId="0" applyNumberFormat="0" applyBorder="0" applyAlignment="0" applyProtection="0"/>
    <xf numFmtId="0" fontId="28" fillId="56"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6" fillId="61"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6" fillId="55" borderId="0" applyNumberFormat="0" applyBorder="0" applyAlignment="0" applyProtection="0"/>
    <xf numFmtId="0" fontId="26" fillId="62" borderId="0" applyNumberFormat="0" applyBorder="0" applyAlignment="0" applyProtection="0"/>
    <xf numFmtId="0" fontId="28" fillId="62"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0" fontId="31" fillId="39" borderId="0" applyNumberFormat="0" applyBorder="0" applyAlignment="0" applyProtection="0"/>
    <xf numFmtId="174" fontId="34"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5" fontId="36" fillId="0" borderId="0" applyFill="0" applyBorder="0" applyAlignment="0"/>
    <xf numFmtId="175" fontId="36"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6" fontId="36" fillId="0" borderId="0" applyFill="0" applyBorder="0" applyAlignment="0"/>
    <xf numFmtId="177" fontId="36" fillId="0" borderId="0" applyFill="0" applyBorder="0" applyAlignment="0"/>
    <xf numFmtId="178" fontId="36" fillId="0" borderId="0" applyFill="0" applyBorder="0" applyAlignment="0"/>
    <xf numFmtId="179"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3"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40" fillId="65" borderId="39" applyNumberFormat="0" applyAlignment="0" applyProtection="0"/>
    <xf numFmtId="0" fontId="41" fillId="10" borderId="34"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0" fontId="40"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0" fontId="41" fillId="10" borderId="34"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0" fontId="40"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8"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8"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3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quotePrefix="1">
      <protection locked="0"/>
    </xf>
    <xf numFmtId="168" fontId="26" fillId="0" borderId="0" applyFont="0" applyFill="0" applyBorder="0" applyAlignment="0" applyProtection="0"/>
    <xf numFmtId="168" fontId="2" fillId="0" borderId="0" quotePrefix="1">
      <protection locked="0"/>
    </xf>
    <xf numFmtId="168" fontId="26"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8"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26" fillId="0" borderId="0" applyFont="0" applyFill="0" applyBorder="0" applyAlignment="0" applyProtection="0"/>
    <xf numFmtId="167" fontId="8" fillId="0" borderId="0" applyFont="0" applyFill="0" applyBorder="0" applyAlignment="0" applyProtection="0"/>
    <xf numFmtId="168" fontId="26" fillId="0" borderId="0" applyFont="0" applyFill="0" applyBorder="0" applyAlignment="0" applyProtection="0"/>
    <xf numFmtId="167" fontId="8" fillId="0" borderId="0" applyFont="0" applyFill="0" applyBorder="0" applyAlignment="0" applyProtection="0"/>
    <xf numFmtId="182" fontId="26"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26" fillId="0" borderId="0" applyFont="0" applyFill="0" applyBorder="0" applyAlignment="0" applyProtection="0"/>
    <xf numFmtId="167" fontId="8" fillId="0" borderId="0" applyFont="0" applyFill="0" applyBorder="0" applyAlignment="0" applyProtection="0"/>
    <xf numFmtId="182" fontId="26"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43"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8"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4" fillId="0" borderId="0"/>
    <xf numFmtId="176" fontId="36" fillId="0" borderId="0" applyFont="0" applyFill="0" applyBorder="0" applyAlignment="0" applyProtection="0"/>
    <xf numFmtId="167" fontId="2" fillId="0" borderId="0" applyFont="0" applyFill="0" applyBorder="0" applyAlignment="0" applyProtection="0"/>
    <xf numFmtId="167" fontId="8" fillId="0" borderId="0" applyFont="0" applyFill="0" applyBorder="0" applyAlignment="0" applyProtection="0"/>
    <xf numFmtId="167" fontId="2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44" fillId="0" borderId="0"/>
    <xf numFmtId="14" fontId="45" fillId="0" borderId="0" applyFill="0" applyBorder="0" applyAlignment="0"/>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0" applyFont="0" applyFill="0" applyBorder="0" applyAlignment="0" applyProtection="0"/>
    <xf numFmtId="184" fontId="2" fillId="0" borderId="0" applyFont="0" applyFill="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8" borderId="0" applyNumberFormat="0" applyBorder="0" applyAlignment="0" applyProtection="0"/>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0" fontId="47" fillId="0" borderId="0" applyNumberFormat="0" applyFill="0" applyBorder="0" applyAlignment="0" applyProtection="0"/>
    <xf numFmtId="172" fontId="2" fillId="0" borderId="0"/>
    <xf numFmtId="0" fontId="2" fillId="0" borderId="0"/>
    <xf numFmtId="172" fontId="2" fillId="0" borderId="0"/>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50" fillId="40" borderId="0" applyNumberFormat="0" applyBorder="0" applyAlignment="0" applyProtection="0"/>
    <xf numFmtId="0" fontId="51" fillId="5"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0" fontId="50" fillId="40"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0" fontId="50" fillId="40" borderId="0" applyNumberFormat="0" applyBorder="0" applyAlignment="0" applyProtection="0"/>
    <xf numFmtId="0" fontId="2" fillId="69" borderId="3" applyNumberFormat="0" applyFont="0" applyBorder="0" applyProtection="0">
      <alignment horizontal="center" vertical="center"/>
    </xf>
    <xf numFmtId="0" fontId="53" fillId="0" borderId="29" applyNumberFormat="0" applyAlignment="0" applyProtection="0">
      <alignment horizontal="left" vertical="center"/>
    </xf>
    <xf numFmtId="0" fontId="53" fillId="0" borderId="29" applyNumberFormat="0" applyAlignment="0" applyProtection="0">
      <alignment horizontal="left" vertical="center"/>
    </xf>
    <xf numFmtId="172" fontId="53" fillId="0" borderId="29" applyNumberFormat="0" applyAlignment="0" applyProtection="0">
      <alignment horizontal="left" vertical="center"/>
    </xf>
    <xf numFmtId="0" fontId="53" fillId="0" borderId="9">
      <alignment horizontal="left" vertical="center"/>
    </xf>
    <xf numFmtId="0" fontId="53" fillId="0" borderId="9">
      <alignment horizontal="left" vertical="center"/>
    </xf>
    <xf numFmtId="172" fontId="53" fillId="0" borderId="9">
      <alignment horizontal="left" vertical="center"/>
    </xf>
    <xf numFmtId="0" fontId="54" fillId="0" borderId="41" applyNumberFormat="0" applyFill="0" applyAlignment="0" applyProtection="0"/>
    <xf numFmtId="173" fontId="54" fillId="0" borderId="41" applyNumberFormat="0" applyFill="0" applyAlignment="0" applyProtection="0"/>
    <xf numFmtId="0"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0" fontId="54" fillId="0" borderId="41" applyNumberFormat="0" applyFill="0" applyAlignment="0" applyProtection="0"/>
    <xf numFmtId="0" fontId="55" fillId="0" borderId="42" applyNumberFormat="0" applyFill="0" applyAlignment="0" applyProtection="0"/>
    <xf numFmtId="173" fontId="55" fillId="0" borderId="42" applyNumberFormat="0" applyFill="0" applyAlignment="0" applyProtection="0"/>
    <xf numFmtId="0"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0" fontId="55" fillId="0" borderId="42" applyNumberFormat="0" applyFill="0" applyAlignment="0" applyProtection="0"/>
    <xf numFmtId="0" fontId="56" fillId="0" borderId="43" applyNumberFormat="0" applyFill="0" applyAlignment="0" applyProtection="0"/>
    <xf numFmtId="173"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0" fontId="56" fillId="0" borderId="0" applyNumberFormat="0" applyFill="0" applyBorder="0" applyAlignment="0" applyProtection="0"/>
    <xf numFmtId="173" fontId="56" fillId="0" borderId="0" applyNumberFormat="0" applyFill="0" applyBorder="0" applyAlignment="0" applyProtection="0"/>
    <xf numFmtId="0"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0" fontId="56" fillId="0" borderId="0" applyNumberFormat="0" applyFill="0" applyBorder="0" applyAlignment="0" applyProtection="0"/>
    <xf numFmtId="37" fontId="57" fillId="0" borderId="0"/>
    <xf numFmtId="172" fontId="58" fillId="0" borderId="0"/>
    <xf numFmtId="0" fontId="58" fillId="0" borderId="0"/>
    <xf numFmtId="172" fontId="58" fillId="0" borderId="0"/>
    <xf numFmtId="172" fontId="53" fillId="0" borderId="0"/>
    <xf numFmtId="0" fontId="53" fillId="0" borderId="0"/>
    <xf numFmtId="172" fontId="53" fillId="0" borderId="0"/>
    <xf numFmtId="172" fontId="59" fillId="0" borderId="0"/>
    <xf numFmtId="0" fontId="59" fillId="0" borderId="0"/>
    <xf numFmtId="172" fontId="59" fillId="0" borderId="0"/>
    <xf numFmtId="172" fontId="60" fillId="0" borderId="0"/>
    <xf numFmtId="0" fontId="60" fillId="0" borderId="0"/>
    <xf numFmtId="172" fontId="60" fillId="0" borderId="0"/>
    <xf numFmtId="172" fontId="61" fillId="0" borderId="0"/>
    <xf numFmtId="0" fontId="61" fillId="0" borderId="0"/>
    <xf numFmtId="172" fontId="61" fillId="0" borderId="0"/>
    <xf numFmtId="172" fontId="62" fillId="0" borderId="0"/>
    <xf numFmtId="0" fontId="62" fillId="0" borderId="0"/>
    <xf numFmtId="172" fontId="62" fillId="0" borderId="0"/>
    <xf numFmtId="0" fontId="61"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63" fillId="0" borderId="0" applyNumberFormat="0" applyFill="0" applyBorder="0" applyAlignment="0" applyProtection="0">
      <alignment vertical="top"/>
      <protection locked="0"/>
    </xf>
    <xf numFmtId="173" fontId="63" fillId="0" borderId="0" applyNumberFormat="0" applyFill="0" applyBorder="0" applyAlignment="0" applyProtection="0">
      <alignment vertical="top"/>
      <protection locked="0"/>
    </xf>
    <xf numFmtId="172" fontId="63" fillId="0" borderId="0" applyNumberFormat="0" applyFill="0" applyBorder="0" applyAlignment="0" applyProtection="0">
      <alignment vertical="top"/>
      <protection locked="0"/>
    </xf>
    <xf numFmtId="172" fontId="64" fillId="0" borderId="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3"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0" fontId="65" fillId="43" borderId="38" applyNumberFormat="0" applyAlignment="0" applyProtection="0"/>
    <xf numFmtId="3" fontId="2" fillId="72" borderId="3" applyFont="0">
      <alignment horizontal="right" vertical="center"/>
      <protection locked="0"/>
    </xf>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0" fontId="68" fillId="0" borderId="44" applyNumberFormat="0" applyFill="0" applyAlignment="0" applyProtection="0"/>
    <xf numFmtId="0" fontId="69" fillId="0" borderId="33"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0" fontId="68" fillId="0" borderId="44"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0" fontId="68"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71" fillId="73" borderId="0" applyNumberFormat="0" applyBorder="0" applyAlignment="0" applyProtection="0"/>
    <xf numFmtId="0" fontId="72" fillId="7"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0" fontId="71" fillId="73"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0" fontId="71" fillId="73" borderId="0" applyNumberFormat="0" applyBorder="0" applyAlignment="0" applyProtection="0"/>
    <xf numFmtId="1" fontId="74" fillId="0" borderId="0" applyProtection="0"/>
    <xf numFmtId="172" fontId="25" fillId="0" borderId="45"/>
    <xf numFmtId="173" fontId="25" fillId="0" borderId="45"/>
    <xf numFmtId="172" fontId="25"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75" fillId="0" borderId="0"/>
    <xf numFmtId="185" fontId="2" fillId="0" borderId="0"/>
    <xf numFmtId="183" fontId="27"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6" fillId="0" borderId="0"/>
    <xf numFmtId="0" fontId="76" fillId="0" borderId="0"/>
    <xf numFmtId="0" fontId="75" fillId="0" borderId="0"/>
    <xf numFmtId="183" fontId="27" fillId="0" borderId="0"/>
    <xf numFmtId="183" fontId="2" fillId="0" borderId="0"/>
    <xf numFmtId="183" fontId="2" fillId="0" borderId="0"/>
    <xf numFmtId="0" fontId="2" fillId="0" borderId="0"/>
    <xf numFmtId="0" fontId="2"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27"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7"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7"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7" fillId="0" borderId="0"/>
    <xf numFmtId="0" fontId="27" fillId="0" borderId="0"/>
    <xf numFmtId="172" fontId="27" fillId="0" borderId="0"/>
    <xf numFmtId="0" fontId="27"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7" fillId="0" borderId="0"/>
    <xf numFmtId="172" fontId="27" fillId="0" borderId="0"/>
    <xf numFmtId="0" fontId="27" fillId="0" borderId="0"/>
    <xf numFmtId="0" fontId="27" fillId="0" borderId="0"/>
    <xf numFmtId="0" fontId="2"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6" fillId="0" borderId="0"/>
    <xf numFmtId="183" fontId="27" fillId="0" borderId="0"/>
    <xf numFmtId="183" fontId="27"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27" fillId="0" borderId="0"/>
    <xf numFmtId="183" fontId="27" fillId="0" borderId="0"/>
    <xf numFmtId="183" fontId="27" fillId="0" borderId="0"/>
    <xf numFmtId="183"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7"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27" fillId="0" borderId="0"/>
    <xf numFmtId="0" fontId="2" fillId="0" borderId="0"/>
    <xf numFmtId="0" fontId="26" fillId="0" borderId="0"/>
    <xf numFmtId="172" fontId="24" fillId="0" borderId="0"/>
    <xf numFmtId="0" fontId="2" fillId="0" borderId="0"/>
    <xf numFmtId="0" fontId="1" fillId="0" borderId="0"/>
    <xf numFmtId="0" fontId="1"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183" fontId="2" fillId="0" borderId="0"/>
    <xf numFmtId="0" fontId="27" fillId="0" borderId="0"/>
    <xf numFmtId="0" fontId="27" fillId="0" borderId="0"/>
    <xf numFmtId="172" fontId="24" fillId="0" borderId="0"/>
    <xf numFmtId="0" fontId="64" fillId="0" borderId="0"/>
    <xf numFmtId="0" fontId="2" fillId="0" borderId="0"/>
    <xf numFmtId="172" fontId="24" fillId="0" borderId="0"/>
    <xf numFmtId="0" fontId="1"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172" fontId="24" fillId="0" borderId="0"/>
    <xf numFmtId="172" fontId="24" fillId="0" borderId="0"/>
    <xf numFmtId="0" fontId="1" fillId="0" borderId="0"/>
    <xf numFmtId="183" fontId="27" fillId="0" borderId="0"/>
    <xf numFmtId="183" fontId="27" fillId="0" borderId="0"/>
    <xf numFmtId="183" fontId="2" fillId="0" borderId="0"/>
    <xf numFmtId="0" fontId="2" fillId="0" borderId="0"/>
    <xf numFmtId="183" fontId="2" fillId="0" borderId="0"/>
    <xf numFmtId="0" fontId="2" fillId="0" borderId="0"/>
    <xf numFmtId="183" fontId="2" fillId="0" borderId="0"/>
    <xf numFmtId="0" fontId="2"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7" fillId="0" borderId="0"/>
    <xf numFmtId="172" fontId="24" fillId="0" borderId="0"/>
    <xf numFmtId="172" fontId="24" fillId="0" borderId="0"/>
    <xf numFmtId="0" fontId="1" fillId="0" borderId="0"/>
    <xf numFmtId="183" fontId="27" fillId="0" borderId="0"/>
    <xf numFmtId="183" fontId="27"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183" fontId="27"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0" borderId="0"/>
    <xf numFmtId="183" fontId="27"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8"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83" fontId="2"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7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0" fontId="8" fillId="0" borderId="0"/>
    <xf numFmtId="0" fontId="2" fillId="0" borderId="0"/>
    <xf numFmtId="183" fontId="25" fillId="0" borderId="0"/>
    <xf numFmtId="0" fontId="8"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5" fillId="0" borderId="0"/>
    <xf numFmtId="0" fontId="25" fillId="0" borderId="0"/>
    <xf numFmtId="0" fontId="25" fillId="0" borderId="0"/>
    <xf numFmtId="183" fontId="8" fillId="0" borderId="0"/>
    <xf numFmtId="0" fontId="25" fillId="0" borderId="0"/>
    <xf numFmtId="183" fontId="25" fillId="0" borderId="0"/>
    <xf numFmtId="0" fontId="25" fillId="0" borderId="0"/>
    <xf numFmtId="0" fontId="2" fillId="0" borderId="0"/>
    <xf numFmtId="0" fontId="25"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5" fillId="0" borderId="0"/>
    <xf numFmtId="183" fontId="8"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8" fillId="0" borderId="0"/>
    <xf numFmtId="183" fontId="8" fillId="0" borderId="0"/>
    <xf numFmtId="183" fontId="8" fillId="0" borderId="0"/>
    <xf numFmtId="183" fontId="8" fillId="0" borderId="0"/>
    <xf numFmtId="183" fontId="8" fillId="0" borderId="0"/>
    <xf numFmtId="183" fontId="8"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5" fillId="0" borderId="0"/>
    <xf numFmtId="0" fontId="25" fillId="0" borderId="0"/>
    <xf numFmtId="172" fontId="25" fillId="0" borderId="0"/>
    <xf numFmtId="0" fontId="75"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5" fillId="0" borderId="0"/>
    <xf numFmtId="0" fontId="8" fillId="0" borderId="0"/>
    <xf numFmtId="0" fontId="75" fillId="0" borderId="0"/>
    <xf numFmtId="172" fontId="8" fillId="0" borderId="0"/>
    <xf numFmtId="0" fontId="75" fillId="0" borderId="0"/>
    <xf numFmtId="172" fontId="8"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183" fontId="8"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183" fontId="2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183" fontId="8" fillId="0" borderId="0"/>
    <xf numFmtId="183" fontId="8" fillId="0" borderId="0"/>
    <xf numFmtId="183" fontId="8" fillId="0" borderId="0"/>
    <xf numFmtId="183" fontId="8" fillId="0" borderId="0"/>
    <xf numFmtId="183" fontId="8" fillId="0" borderId="0"/>
    <xf numFmtId="0" fontId="1" fillId="0" borderId="0"/>
    <xf numFmtId="183" fontId="25"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183" fontId="25" fillId="0" borderId="0"/>
    <xf numFmtId="183" fontId="25"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43" fillId="0" borderId="0"/>
    <xf numFmtId="0" fontId="2" fillId="0" borderId="0"/>
    <xf numFmtId="0" fontId="75" fillId="0" borderId="0"/>
    <xf numFmtId="172" fontId="43"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0" fontId="2"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83" fontId="2"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73"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2"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172" fontId="2"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2"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79" fillId="0" borderId="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72"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172" fontId="2" fillId="0" borderId="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73"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80"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81" fillId="0" borderId="0"/>
    <xf numFmtId="0" fontId="81" fillId="0" borderId="0"/>
    <xf numFmtId="172" fontId="81" fillId="0" borderId="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3"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24" fillId="0" borderId="0"/>
    <xf numFmtId="179" fontId="36" fillId="0" borderId="0" applyFont="0" applyFill="0" applyBorder="0" applyAlignment="0" applyProtection="0"/>
    <xf numFmtId="190" fontId="3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8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172" fontId="2" fillId="0" borderId="0"/>
    <xf numFmtId="0" fontId="2" fillId="0" borderId="0"/>
    <xf numFmtId="172" fontId="2" fillId="0" borderId="0"/>
    <xf numFmtId="191" fontId="64" fillId="0" borderId="3" applyNumberFormat="0">
      <alignment horizontal="center" vertical="top" wrapText="1"/>
    </xf>
    <xf numFmtId="0" fontId="86"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24" fillId="0" borderId="0"/>
    <xf numFmtId="0" fontId="87" fillId="0" borderId="0"/>
    <xf numFmtId="0" fontId="87" fillId="0" borderId="0"/>
    <xf numFmtId="172" fontId="24" fillId="0" borderId="0"/>
    <xf numFmtId="172" fontId="24" fillId="0" borderId="0"/>
    <xf numFmtId="0" fontId="88" fillId="0" borderId="0"/>
    <xf numFmtId="0" fontId="89" fillId="0" borderId="0"/>
    <xf numFmtId="0" fontId="88" fillId="0" borderId="0"/>
    <xf numFmtId="0" fontId="88" fillId="0" borderId="0"/>
    <xf numFmtId="0" fontId="88" fillId="0" borderId="0"/>
    <xf numFmtId="0" fontId="88" fillId="0" borderId="0"/>
    <xf numFmtId="0" fontId="88" fillId="0" borderId="0"/>
    <xf numFmtId="49" fontId="45" fillId="0" borderId="0" applyFill="0" applyBorder="0" applyAlignment="0"/>
    <xf numFmtId="193" fontId="36" fillId="0" borderId="0" applyFill="0" applyBorder="0" applyAlignment="0"/>
    <xf numFmtId="194" fontId="36" fillId="0" borderId="0" applyFill="0" applyBorder="0" applyAlignment="0"/>
    <xf numFmtId="0" fontId="90" fillId="0" borderId="0">
      <alignment horizontal="center" vertical="top"/>
    </xf>
    <xf numFmtId="0" fontId="91" fillId="0" borderId="0" applyNumberFormat="0" applyFill="0" applyBorder="0" applyAlignment="0" applyProtection="0"/>
    <xf numFmtId="173" fontId="91" fillId="0" borderId="0" applyNumberFormat="0" applyFill="0" applyBorder="0" applyAlignment="0" applyProtection="0"/>
    <xf numFmtId="0"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172" fontId="91" fillId="0" borderId="0" applyNumberFormat="0" applyFill="0" applyBorder="0" applyAlignment="0" applyProtection="0"/>
    <xf numFmtId="173" fontId="91" fillId="0" borderId="0" applyNumberFormat="0" applyFill="0" applyBorder="0" applyAlignment="0" applyProtection="0"/>
    <xf numFmtId="172" fontId="91" fillId="0" borderId="0" applyNumberFormat="0" applyFill="0" applyBorder="0" applyAlignment="0" applyProtection="0"/>
    <xf numFmtId="0" fontId="91" fillId="0" borderId="0" applyNumberFormat="0" applyFill="0" applyBorder="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2"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2"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3" fontId="92"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6"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172" fontId="92" fillId="0" borderId="48" applyNumberFormat="0" applyFill="0" applyAlignment="0" applyProtection="0"/>
    <xf numFmtId="173" fontId="92" fillId="0" borderId="48" applyNumberFormat="0" applyFill="0" applyAlignment="0" applyProtection="0"/>
    <xf numFmtId="172" fontId="92" fillId="0" borderId="48" applyNumberFormat="0" applyFill="0" applyAlignment="0" applyProtection="0"/>
    <xf numFmtId="0" fontId="46" fillId="0" borderId="48" applyNumberFormat="0" applyFill="0" applyAlignment="0" applyProtection="0"/>
    <xf numFmtId="0" fontId="24" fillId="0" borderId="49"/>
    <xf numFmtId="189" fontId="80"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25" fillId="0" borderId="0" applyFont="0" applyFill="0" applyBorder="0" applyAlignment="0" applyProtection="0"/>
    <xf numFmtId="196" fontId="2" fillId="0" borderId="0" applyFont="0" applyFill="0" applyBorder="0" applyAlignment="0" applyProtection="0"/>
    <xf numFmtId="0" fontId="93" fillId="0" borderId="0" applyNumberFormat="0" applyFill="0" applyBorder="0" applyAlignment="0" applyProtection="0"/>
    <xf numFmtId="0" fontId="23"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0" fontId="9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172" fontId="94" fillId="0" borderId="0" applyNumberFormat="0" applyFill="0" applyBorder="0" applyAlignment="0" applyProtection="0"/>
    <xf numFmtId="173" fontId="94" fillId="0" borderId="0" applyNumberFormat="0" applyFill="0" applyBorder="0" applyAlignment="0" applyProtection="0"/>
    <xf numFmtId="172" fontId="94" fillId="0" borderId="0" applyNumberFormat="0" applyFill="0" applyBorder="0" applyAlignment="0" applyProtection="0"/>
    <xf numFmtId="0" fontId="93" fillId="0" borderId="0" applyNumberFormat="0" applyFill="0" applyBorder="0" applyAlignment="0" applyProtection="0"/>
    <xf numFmtId="1" fontId="95" fillId="0" borderId="0" applyFill="0" applyProtection="0">
      <alignment horizontal="right"/>
    </xf>
    <xf numFmtId="165" fontId="96" fillId="0" borderId="0" applyFont="0" applyFill="0" applyBorder="0" applyAlignment="0" applyProtection="0"/>
    <xf numFmtId="167" fontId="96" fillId="0" borderId="0" applyFont="0" applyFill="0" applyBorder="0" applyAlignment="0" applyProtection="0"/>
    <xf numFmtId="0" fontId="97" fillId="0" borderId="0"/>
    <xf numFmtId="0" fontId="98" fillId="0" borderId="0"/>
    <xf numFmtId="38" fontId="25" fillId="0" borderId="0" applyFont="0" applyFill="0" applyBorder="0" applyAlignment="0" applyProtection="0"/>
    <xf numFmtId="40" fontId="25" fillId="0" borderId="0" applyFont="0" applyFill="0" applyBorder="0" applyAlignment="0" applyProtection="0"/>
    <xf numFmtId="166" fontId="96" fillId="0" borderId="0" applyFont="0" applyFill="0" applyBorder="0" applyAlignment="0" applyProtection="0"/>
    <xf numFmtId="168" fontId="96" fillId="0" borderId="0" applyFont="0" applyFill="0" applyBorder="0" applyAlignment="0" applyProtection="0"/>
    <xf numFmtId="0" fontId="2" fillId="0" borderId="0"/>
    <xf numFmtId="9" fontId="1" fillId="0" borderId="0" applyFont="0" applyFill="0" applyBorder="0" applyAlignment="0" applyProtection="0"/>
    <xf numFmtId="0" fontId="46" fillId="0" borderId="105" applyNumberFormat="0" applyFill="0" applyAlignment="0" applyProtection="0"/>
    <xf numFmtId="172" fontId="92" fillId="0" borderId="105" applyNumberFormat="0" applyFill="0" applyAlignment="0" applyProtection="0"/>
    <xf numFmtId="173" fontId="92" fillId="0" borderId="105" applyNumberFormat="0" applyFill="0" applyAlignment="0" applyProtection="0"/>
    <xf numFmtId="172" fontId="92" fillId="0" borderId="105" applyNumberFormat="0" applyFill="0" applyAlignment="0" applyProtection="0"/>
    <xf numFmtId="172" fontId="92" fillId="0" borderId="105" applyNumberFormat="0" applyFill="0" applyAlignment="0" applyProtection="0"/>
    <xf numFmtId="173" fontId="92" fillId="0" borderId="105" applyNumberFormat="0" applyFill="0" applyAlignment="0" applyProtection="0"/>
    <xf numFmtId="172" fontId="92" fillId="0" borderId="105" applyNumberFormat="0" applyFill="0" applyAlignment="0" applyProtection="0"/>
    <xf numFmtId="172" fontId="92" fillId="0" borderId="105" applyNumberFormat="0" applyFill="0" applyAlignment="0" applyProtection="0"/>
    <xf numFmtId="173" fontId="92" fillId="0" borderId="105" applyNumberFormat="0" applyFill="0" applyAlignment="0" applyProtection="0"/>
    <xf numFmtId="172" fontId="92" fillId="0" borderId="105" applyNumberFormat="0" applyFill="0" applyAlignment="0" applyProtection="0"/>
    <xf numFmtId="172" fontId="92" fillId="0" borderId="105" applyNumberFormat="0" applyFill="0" applyAlignment="0" applyProtection="0"/>
    <xf numFmtId="173" fontId="92" fillId="0" borderId="105" applyNumberFormat="0" applyFill="0" applyAlignment="0" applyProtection="0"/>
    <xf numFmtId="172" fontId="92"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3" fontId="92"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2" fontId="92"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2" fontId="92"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92" fontId="2" fillId="70" borderId="99" applyFont="0">
      <alignment horizontal="right" vertical="center"/>
    </xf>
    <xf numFmtId="3" fontId="2" fillId="70" borderId="99" applyFont="0">
      <alignment horizontal="right" vertical="center"/>
    </xf>
    <xf numFmtId="0" fontId="82"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3"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3" fontId="2" fillId="75" borderId="99" applyFont="0">
      <alignment horizontal="right" vertical="center"/>
      <protection locked="0"/>
    </xf>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3" fontId="2" fillId="72" borderId="99" applyFont="0">
      <alignment horizontal="right" vertical="center"/>
      <protection locked="0"/>
    </xf>
    <xf numFmtId="0" fontId="65"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3"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2" fillId="71" borderId="100" applyNumberFormat="0" applyFont="0" applyBorder="0" applyProtection="0">
      <alignment horizontal="left" vertical="center"/>
    </xf>
    <xf numFmtId="9" fontId="2" fillId="71" borderId="99" applyFont="0" applyProtection="0">
      <alignment horizontal="right" vertical="center"/>
    </xf>
    <xf numFmtId="3" fontId="2" fillId="71" borderId="99" applyFont="0" applyProtection="0">
      <alignment horizontal="right" vertical="center"/>
    </xf>
    <xf numFmtId="0" fontId="61" fillId="70" borderId="100" applyFont="0" applyBorder="0">
      <alignment horizontal="center" wrapText="1"/>
    </xf>
    <xf numFmtId="172" fontId="53" fillId="0" borderId="97">
      <alignment horizontal="left" vertical="center"/>
    </xf>
    <xf numFmtId="0" fontId="53" fillId="0" borderId="97">
      <alignment horizontal="left" vertical="center"/>
    </xf>
    <xf numFmtId="0" fontId="53" fillId="0" borderId="97">
      <alignment horizontal="left" vertical="center"/>
    </xf>
    <xf numFmtId="0" fontId="2" fillId="69" borderId="99" applyNumberFormat="0" applyFont="0" applyBorder="0" applyProtection="0">
      <alignment horizontal="center" vertical="center"/>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7"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3"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1" fillId="0" borderId="0"/>
    <xf numFmtId="173" fontId="25" fillId="37" borderId="0"/>
    <xf numFmtId="0" fontId="2" fillId="0" borderId="0">
      <alignment vertical="center"/>
    </xf>
    <xf numFmtId="43" fontId="1" fillId="0" borderId="0" applyFont="0" applyFill="0" applyBorder="0" applyAlignment="0" applyProtection="0"/>
    <xf numFmtId="0" fontId="126" fillId="0" borderId="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172" fontId="39"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172" fontId="39"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173" fontId="39"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0" fontId="37" fillId="64" borderId="162" applyNumberFormat="0" applyAlignment="0" applyProtection="0"/>
    <xf numFmtId="172" fontId="39" fillId="64" borderId="162" applyNumberFormat="0" applyAlignment="0" applyProtection="0"/>
    <xf numFmtId="173" fontId="39" fillId="64" borderId="162" applyNumberFormat="0" applyAlignment="0" applyProtection="0"/>
    <xf numFmtId="172" fontId="39" fillId="64" borderId="162" applyNumberFormat="0" applyAlignment="0" applyProtection="0"/>
    <xf numFmtId="172" fontId="39" fillId="64" borderId="162" applyNumberFormat="0" applyAlignment="0" applyProtection="0"/>
    <xf numFmtId="173" fontId="39" fillId="64" borderId="162" applyNumberFormat="0" applyAlignment="0" applyProtection="0"/>
    <xf numFmtId="172" fontId="39" fillId="64" borderId="162" applyNumberFormat="0" applyAlignment="0" applyProtection="0"/>
    <xf numFmtId="172" fontId="39" fillId="64" borderId="162" applyNumberFormat="0" applyAlignment="0" applyProtection="0"/>
    <xf numFmtId="173" fontId="39" fillId="64" borderId="162" applyNumberFormat="0" applyAlignment="0" applyProtection="0"/>
    <xf numFmtId="172" fontId="39" fillId="64" borderId="162" applyNumberFormat="0" applyAlignment="0" applyProtection="0"/>
    <xf numFmtId="172" fontId="39" fillId="64" borderId="162" applyNumberFormat="0" applyAlignment="0" applyProtection="0"/>
    <xf numFmtId="173" fontId="39" fillId="64" borderId="162" applyNumberFormat="0" applyAlignment="0" applyProtection="0"/>
    <xf numFmtId="172" fontId="39" fillId="64" borderId="162" applyNumberFormat="0" applyAlignment="0" applyProtection="0"/>
    <xf numFmtId="0" fontId="37" fillId="64" borderId="162" applyNumberFormat="0" applyAlignment="0" applyProtection="0"/>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35" fillId="0" borderId="148" applyNumberFormat="0" applyAlignment="0">
      <alignment horizontal="right"/>
      <protection locked="0"/>
    </xf>
    <xf numFmtId="0" fontId="2" fillId="69" borderId="148" applyNumberFormat="0" applyFont="0" applyBorder="0" applyProtection="0">
      <alignment horizontal="center" vertical="center"/>
    </xf>
    <xf numFmtId="0" fontId="53" fillId="0" borderId="153">
      <alignment horizontal="left" vertical="center"/>
    </xf>
    <xf numFmtId="0" fontId="53" fillId="0" borderId="153">
      <alignment horizontal="left" vertical="center"/>
    </xf>
    <xf numFmtId="172" fontId="53" fillId="0" borderId="153">
      <alignment horizontal="left" vertical="center"/>
    </xf>
    <xf numFmtId="0" fontId="61" fillId="70" borderId="151" applyFont="0" applyBorder="0">
      <alignment horizontal="center" wrapText="1"/>
    </xf>
    <xf numFmtId="3" fontId="2" fillId="71" borderId="148" applyFont="0" applyProtection="0">
      <alignment horizontal="right" vertical="center"/>
    </xf>
    <xf numFmtId="9" fontId="2" fillId="71" borderId="148" applyFont="0" applyProtection="0">
      <alignment horizontal="right" vertical="center"/>
    </xf>
    <xf numFmtId="0" fontId="2" fillId="71" borderId="151" applyNumberFormat="0" applyFont="0" applyBorder="0" applyProtection="0">
      <alignment horizontal="left" vertical="center"/>
    </xf>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172" fontId="67"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172" fontId="67"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173" fontId="67"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0" fontId="65" fillId="43" borderId="162" applyNumberFormat="0" applyAlignment="0" applyProtection="0"/>
    <xf numFmtId="172" fontId="67" fillId="43" borderId="162" applyNumberFormat="0" applyAlignment="0" applyProtection="0"/>
    <xf numFmtId="173" fontId="67" fillId="43" borderId="162" applyNumberFormat="0" applyAlignment="0" applyProtection="0"/>
    <xf numFmtId="172" fontId="67" fillId="43" borderId="162" applyNumberFormat="0" applyAlignment="0" applyProtection="0"/>
    <xf numFmtId="172" fontId="67" fillId="43" borderId="162" applyNumberFormat="0" applyAlignment="0" applyProtection="0"/>
    <xf numFmtId="173" fontId="67" fillId="43" borderId="162" applyNumberFormat="0" applyAlignment="0" applyProtection="0"/>
    <xf numFmtId="172" fontId="67" fillId="43" borderId="162" applyNumberFormat="0" applyAlignment="0" applyProtection="0"/>
    <xf numFmtId="172" fontId="67" fillId="43" borderId="162" applyNumberFormat="0" applyAlignment="0" applyProtection="0"/>
    <xf numFmtId="173" fontId="67" fillId="43" borderId="162" applyNumberFormat="0" applyAlignment="0" applyProtection="0"/>
    <xf numFmtId="172" fontId="67" fillId="43" borderId="162" applyNumberFormat="0" applyAlignment="0" applyProtection="0"/>
    <xf numFmtId="172" fontId="67" fillId="43" borderId="162" applyNumberFormat="0" applyAlignment="0" applyProtection="0"/>
    <xf numFmtId="173" fontId="67" fillId="43" borderId="162" applyNumberFormat="0" applyAlignment="0" applyProtection="0"/>
    <xf numFmtId="172" fontId="67" fillId="43" borderId="162" applyNumberFormat="0" applyAlignment="0" applyProtection="0"/>
    <xf numFmtId="0" fontId="65" fillId="43" borderId="162" applyNumberFormat="0" applyAlignment="0" applyProtection="0"/>
    <xf numFmtId="3" fontId="2" fillId="72" borderId="148" applyFont="0">
      <alignment horizontal="right" vertical="center"/>
      <protection locked="0"/>
    </xf>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6" fillId="74" borderId="163" applyNumberFormat="0" applyFont="0" applyAlignment="0" applyProtection="0"/>
    <xf numFmtId="0" fontId="2"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6"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0" fontId="2" fillId="74" borderId="163" applyNumberFormat="0" applyFont="0" applyAlignment="0" applyProtection="0"/>
    <xf numFmtId="3" fontId="2" fillId="75" borderId="148" applyFont="0">
      <alignment horizontal="right" vertical="center"/>
      <protection locked="0"/>
    </xf>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172" fontId="84"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172" fontId="84"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173" fontId="84"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0" fontId="82" fillId="64" borderId="164" applyNumberFormat="0" applyAlignment="0" applyProtection="0"/>
    <xf numFmtId="172" fontId="84" fillId="64" borderId="164" applyNumberFormat="0" applyAlignment="0" applyProtection="0"/>
    <xf numFmtId="173" fontId="84" fillId="64" borderId="164" applyNumberFormat="0" applyAlignment="0" applyProtection="0"/>
    <xf numFmtId="172" fontId="84" fillId="64" borderId="164" applyNumberFormat="0" applyAlignment="0" applyProtection="0"/>
    <xf numFmtId="172" fontId="84" fillId="64" borderId="164" applyNumberFormat="0" applyAlignment="0" applyProtection="0"/>
    <xf numFmtId="173" fontId="84" fillId="64" borderId="164" applyNumberFormat="0" applyAlignment="0" applyProtection="0"/>
    <xf numFmtId="172" fontId="84" fillId="64" borderId="164" applyNumberFormat="0" applyAlignment="0" applyProtection="0"/>
    <xf numFmtId="172" fontId="84" fillId="64" borderId="164" applyNumberFormat="0" applyAlignment="0" applyProtection="0"/>
    <xf numFmtId="173" fontId="84" fillId="64" borderId="164" applyNumberFormat="0" applyAlignment="0" applyProtection="0"/>
    <xf numFmtId="172" fontId="84" fillId="64" borderId="164" applyNumberFormat="0" applyAlignment="0" applyProtection="0"/>
    <xf numFmtId="172" fontId="84" fillId="64" borderId="164" applyNumberFormat="0" applyAlignment="0" applyProtection="0"/>
    <xf numFmtId="173" fontId="84" fillId="64" borderId="164" applyNumberFormat="0" applyAlignment="0" applyProtection="0"/>
    <xf numFmtId="172" fontId="84" fillId="64" borderId="164" applyNumberFormat="0" applyAlignment="0" applyProtection="0"/>
    <xf numFmtId="0" fontId="82" fillId="64" borderId="164" applyNumberFormat="0" applyAlignment="0" applyProtection="0"/>
    <xf numFmtId="3" fontId="2" fillId="70" borderId="148" applyFont="0">
      <alignment horizontal="right" vertical="center"/>
    </xf>
    <xf numFmtId="192" fontId="2" fillId="70" borderId="148" applyFont="0">
      <alignment horizontal="right" vertical="center"/>
    </xf>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172" fontId="92"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172" fontId="92"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173" fontId="92"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0" fontId="46" fillId="0" borderId="165" applyNumberFormat="0" applyFill="0" applyAlignment="0" applyProtection="0"/>
    <xf numFmtId="172" fontId="92" fillId="0" borderId="165" applyNumberFormat="0" applyFill="0" applyAlignment="0" applyProtection="0"/>
    <xf numFmtId="173" fontId="92" fillId="0" borderId="165" applyNumberFormat="0" applyFill="0" applyAlignment="0" applyProtection="0"/>
    <xf numFmtId="172" fontId="92" fillId="0" borderId="165" applyNumberFormat="0" applyFill="0" applyAlignment="0" applyProtection="0"/>
    <xf numFmtId="172" fontId="92" fillId="0" borderId="165" applyNumberFormat="0" applyFill="0" applyAlignment="0" applyProtection="0"/>
    <xf numFmtId="173" fontId="92" fillId="0" borderId="165" applyNumberFormat="0" applyFill="0" applyAlignment="0" applyProtection="0"/>
    <xf numFmtId="172" fontId="92" fillId="0" borderId="165" applyNumberFormat="0" applyFill="0" applyAlignment="0" applyProtection="0"/>
    <xf numFmtId="172" fontId="92" fillId="0" borderId="165" applyNumberFormat="0" applyFill="0" applyAlignment="0" applyProtection="0"/>
    <xf numFmtId="173" fontId="92" fillId="0" borderId="165" applyNumberFormat="0" applyFill="0" applyAlignment="0" applyProtection="0"/>
    <xf numFmtId="172" fontId="92" fillId="0" borderId="165" applyNumberFormat="0" applyFill="0" applyAlignment="0" applyProtection="0"/>
    <xf numFmtId="172" fontId="92" fillId="0" borderId="165" applyNumberFormat="0" applyFill="0" applyAlignment="0" applyProtection="0"/>
    <xf numFmtId="173" fontId="92" fillId="0" borderId="165" applyNumberFormat="0" applyFill="0" applyAlignment="0" applyProtection="0"/>
    <xf numFmtId="172" fontId="92" fillId="0" borderId="165" applyNumberFormat="0" applyFill="0" applyAlignment="0" applyProtection="0"/>
    <xf numFmtId="0" fontId="46" fillId="0" borderId="165" applyNumberFormat="0" applyFill="0" applyAlignment="0" applyProtection="0"/>
    <xf numFmtId="0" fontId="1" fillId="0" borderId="0"/>
    <xf numFmtId="168" fontId="1" fillId="0" borderId="0" applyFont="0" applyFill="0" applyBorder="0" applyAlignment="0" applyProtection="0"/>
    <xf numFmtId="0" fontId="26" fillId="38" borderId="0" applyNumberFormat="0" applyBorder="0" applyAlignment="0" applyProtection="0"/>
    <xf numFmtId="0" fontId="26"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26"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26"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26"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26" fillId="43" borderId="0" applyNumberFormat="0" applyBorder="0" applyAlignment="0" applyProtection="0"/>
    <xf numFmtId="0" fontId="26" fillId="43" borderId="0" applyNumberFormat="0" applyBorder="0" applyAlignment="0" applyProtection="0"/>
    <xf numFmtId="0" fontId="45" fillId="38" borderId="0" applyNumberFormat="0" applyBorder="0" applyAlignment="0" applyProtection="0"/>
    <xf numFmtId="0" fontId="45" fillId="38" borderId="0" applyNumberFormat="0" applyBorder="0" applyAlignment="0" applyProtection="0"/>
    <xf numFmtId="0" fontId="45" fillId="39" borderId="0" applyNumberFormat="0" applyBorder="0" applyAlignment="0" applyProtection="0"/>
    <xf numFmtId="0" fontId="45" fillId="39" borderId="0" applyNumberFormat="0" applyBorder="0" applyAlignment="0" applyProtection="0"/>
    <xf numFmtId="0" fontId="45" fillId="40" borderId="0" applyNumberFormat="0" applyBorder="0" applyAlignment="0" applyProtection="0"/>
    <xf numFmtId="0" fontId="45" fillId="40" borderId="0" applyNumberFormat="0" applyBorder="0" applyAlignment="0" applyProtection="0"/>
    <xf numFmtId="0" fontId="45" fillId="41" borderId="0" applyNumberFormat="0" applyBorder="0" applyAlignment="0" applyProtection="0"/>
    <xf numFmtId="0" fontId="45" fillId="41" borderId="0" applyNumberFormat="0" applyBorder="0" applyAlignment="0" applyProtection="0"/>
    <xf numFmtId="0" fontId="45" fillId="42" borderId="0" applyNumberFormat="0" applyBorder="0" applyAlignment="0" applyProtection="0"/>
    <xf numFmtId="0" fontId="45" fillId="42" borderId="0" applyNumberFormat="0" applyBorder="0" applyAlignment="0" applyProtection="0"/>
    <xf numFmtId="0" fontId="45" fillId="43" borderId="0" applyNumberFormat="0" applyBorder="0" applyAlignment="0" applyProtection="0"/>
    <xf numFmtId="0" fontId="45" fillId="43"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26"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26"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26"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26"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26"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26" fillId="47" borderId="0" applyNumberFormat="0" applyBorder="0" applyAlignment="0" applyProtection="0"/>
    <xf numFmtId="0" fontId="26" fillId="47" borderId="0" applyNumberFormat="0" applyBorder="0" applyAlignment="0" applyProtection="0"/>
    <xf numFmtId="0" fontId="45" fillId="44" borderId="0" applyNumberFormat="0" applyBorder="0" applyAlignment="0" applyProtection="0"/>
    <xf numFmtId="0" fontId="45" fillId="44" borderId="0" applyNumberFormat="0" applyBorder="0" applyAlignment="0" applyProtection="0"/>
    <xf numFmtId="0" fontId="45" fillId="45" borderId="0" applyNumberFormat="0" applyBorder="0" applyAlignment="0" applyProtection="0"/>
    <xf numFmtId="0" fontId="45" fillId="45" borderId="0" applyNumberFormat="0" applyBorder="0" applyAlignment="0" applyProtection="0"/>
    <xf numFmtId="0" fontId="45" fillId="46" borderId="0" applyNumberFormat="0" applyBorder="0" applyAlignment="0" applyProtection="0"/>
    <xf numFmtId="0" fontId="45" fillId="46" borderId="0" applyNumberFormat="0" applyBorder="0" applyAlignment="0" applyProtection="0"/>
    <xf numFmtId="0" fontId="45" fillId="41" borderId="0" applyNumberFormat="0" applyBorder="0" applyAlignment="0" applyProtection="0"/>
    <xf numFmtId="0" fontId="45" fillId="41" borderId="0" applyNumberFormat="0" applyBorder="0" applyAlignment="0" applyProtection="0"/>
    <xf numFmtId="0" fontId="45" fillId="44" borderId="0" applyNumberFormat="0" applyBorder="0" applyAlignment="0" applyProtection="0"/>
    <xf numFmtId="0" fontId="45" fillId="44" borderId="0" applyNumberFormat="0" applyBorder="0" applyAlignment="0" applyProtection="0"/>
    <xf numFmtId="0" fontId="45" fillId="47" borderId="0" applyNumberFormat="0" applyBorder="0" applyAlignment="0" applyProtection="0"/>
    <xf numFmtId="0" fontId="45" fillId="47"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145" fillId="48" borderId="0" applyNumberFormat="0" applyBorder="0" applyAlignment="0" applyProtection="0"/>
    <xf numFmtId="0" fontId="145" fillId="48"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6" borderId="0" applyNumberFormat="0" applyBorder="0" applyAlignment="0" applyProtection="0"/>
    <xf numFmtId="0" fontId="145" fillId="46" borderId="0" applyNumberFormat="0" applyBorder="0" applyAlignment="0" applyProtection="0"/>
    <xf numFmtId="0" fontId="145" fillId="49" borderId="0" applyNumberFormat="0" applyBorder="0" applyAlignment="0" applyProtection="0"/>
    <xf numFmtId="0" fontId="145" fillId="49" borderId="0" applyNumberFormat="0" applyBorder="0" applyAlignment="0" applyProtection="0"/>
    <xf numFmtId="0" fontId="145" fillId="50" borderId="0" applyNumberFormat="0" applyBorder="0" applyAlignment="0" applyProtection="0"/>
    <xf numFmtId="0" fontId="145" fillId="50" borderId="0" applyNumberFormat="0" applyBorder="0" applyAlignment="0" applyProtection="0"/>
    <xf numFmtId="0" fontId="145" fillId="51" borderId="0" applyNumberFormat="0" applyBorder="0" applyAlignment="0" applyProtection="0"/>
    <xf numFmtId="0" fontId="145" fillId="51"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8" borderId="0" applyNumberFormat="0" applyBorder="0" applyAlignment="0" applyProtection="0"/>
    <xf numFmtId="0" fontId="145" fillId="58" borderId="0" applyNumberFormat="0" applyBorder="0" applyAlignment="0" applyProtection="0"/>
    <xf numFmtId="0" fontId="145" fillId="60" borderId="0" applyNumberFormat="0" applyBorder="0" applyAlignment="0" applyProtection="0"/>
    <xf numFmtId="0" fontId="145" fillId="60" borderId="0" applyNumberFormat="0" applyBorder="0" applyAlignment="0" applyProtection="0"/>
    <xf numFmtId="0" fontId="145" fillId="49" borderId="0" applyNumberFormat="0" applyBorder="0" applyAlignment="0" applyProtection="0"/>
    <xf numFmtId="0" fontId="145" fillId="49" borderId="0" applyNumberFormat="0" applyBorder="0" applyAlignment="0" applyProtection="0"/>
    <xf numFmtId="0" fontId="145" fillId="50" borderId="0" applyNumberFormat="0" applyBorder="0" applyAlignment="0" applyProtection="0"/>
    <xf numFmtId="0" fontId="145" fillId="50" borderId="0" applyNumberFormat="0" applyBorder="0" applyAlignment="0" applyProtection="0"/>
    <xf numFmtId="0" fontId="145" fillId="63" borderId="0" applyNumberFormat="0" applyBorder="0" applyAlignment="0" applyProtection="0"/>
    <xf numFmtId="0" fontId="145" fillId="63" borderId="0" applyNumberFormat="0" applyBorder="0" applyAlignment="0" applyProtection="0"/>
    <xf numFmtId="0" fontId="146" fillId="39" borderId="0" applyNumberFormat="0" applyBorder="0" applyAlignment="0" applyProtection="0"/>
    <xf numFmtId="0" fontId="146" fillId="39" borderId="0" applyNumberFormat="0" applyBorder="0" applyAlignment="0" applyProtection="0"/>
    <xf numFmtId="0" fontId="65" fillId="43" borderId="162" applyNumberFormat="0" applyAlignment="0" applyProtection="0"/>
    <xf numFmtId="0" fontId="50" fillId="40" borderId="0" applyNumberFormat="0" applyBorder="0" applyAlignment="0" applyProtection="0"/>
    <xf numFmtId="0" fontId="147" fillId="64" borderId="162" applyNumberFormat="0" applyAlignment="0" applyProtection="0"/>
    <xf numFmtId="0" fontId="147" fillId="64" borderId="162" applyNumberFormat="0" applyAlignment="0" applyProtection="0"/>
    <xf numFmtId="0" fontId="37" fillId="64" borderId="162" applyNumberFormat="0" applyAlignment="0" applyProtection="0"/>
    <xf numFmtId="0" fontId="40" fillId="65" borderId="39" applyNumberFormat="0" applyAlignment="0" applyProtection="0"/>
    <xf numFmtId="0" fontId="68" fillId="0" borderId="44" applyNumberFormat="0" applyFill="0" applyAlignment="0" applyProtection="0"/>
    <xf numFmtId="0" fontId="148" fillId="65" borderId="39" applyNumberFormat="0" applyAlignment="0" applyProtection="0"/>
    <xf numFmtId="0" fontId="148" fillId="65" borderId="39" applyNumberFormat="0" applyAlignment="0" applyProtection="0"/>
    <xf numFmtId="0" fontId="91" fillId="0" borderId="0" applyNumberFormat="0" applyFill="0" applyBorder="0" applyAlignment="0" applyProtection="0"/>
    <xf numFmtId="0" fontId="54" fillId="0" borderId="41" applyNumberFormat="0" applyFill="0" applyAlignment="0" applyProtection="0"/>
    <xf numFmtId="0" fontId="55" fillId="0" borderId="42" applyNumberFormat="0" applyFill="0" applyAlignment="0" applyProtection="0"/>
    <xf numFmtId="0" fontId="56" fillId="0" borderId="43" applyNumberFormat="0" applyFill="0" applyAlignment="0" applyProtection="0"/>
    <xf numFmtId="0" fontId="56" fillId="0" borderId="0" applyNumberFormat="0" applyFill="0" applyBorder="0" applyAlignment="0" applyProtection="0"/>
    <xf numFmtId="0" fontId="40" fillId="65" borderId="39" applyNumberFormat="0" applyAlignment="0" applyProtection="0"/>
    <xf numFmtId="0" fontId="56" fillId="0" borderId="0" applyNumberFormat="0" applyFill="0" applyBorder="0" applyAlignment="0" applyProtection="0"/>
    <xf numFmtId="0" fontId="28" fillId="54" borderId="0" applyNumberFormat="0" applyBorder="0" applyAlignment="0" applyProtection="0"/>
    <xf numFmtId="0" fontId="28" fillId="58" borderId="0" applyNumberFormat="0" applyBorder="0" applyAlignment="0" applyProtection="0"/>
    <xf numFmtId="0" fontId="28" fillId="60"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63" borderId="0" applyNumberFormat="0" applyBorder="0" applyAlignment="0" applyProtection="0"/>
    <xf numFmtId="0" fontId="65" fillId="43" borderId="162" applyNumberFormat="0" applyAlignment="0" applyProtection="0"/>
    <xf numFmtId="0" fontId="149" fillId="0" borderId="0" applyNumberFormat="0" applyFill="0" applyBorder="0" applyAlignment="0" applyProtection="0"/>
    <xf numFmtId="0" fontId="149" fillId="0" borderId="0" applyNumberFormat="0" applyFill="0" applyBorder="0" applyAlignment="0" applyProtection="0"/>
    <xf numFmtId="0" fontId="93" fillId="0" borderId="0" applyNumberFormat="0" applyFill="0" applyBorder="0" applyAlignment="0" applyProtection="0"/>
    <xf numFmtId="0" fontId="150" fillId="40" borderId="0" applyNumberFormat="0" applyBorder="0" applyAlignment="0" applyProtection="0"/>
    <xf numFmtId="0" fontId="150" fillId="40" borderId="0" applyNumberFormat="0" applyBorder="0" applyAlignment="0" applyProtection="0"/>
    <xf numFmtId="0" fontId="2" fillId="69" borderId="166" applyNumberFormat="0" applyFont="0" applyBorder="0" applyProtection="0">
      <alignment horizontal="center" vertical="center"/>
    </xf>
    <xf numFmtId="0" fontId="151" fillId="0" borderId="41" applyNumberFormat="0" applyFill="0" applyAlignment="0" applyProtection="0"/>
    <xf numFmtId="0" fontId="151" fillId="0" borderId="41" applyNumberFormat="0" applyFill="0" applyAlignment="0" applyProtection="0"/>
    <xf numFmtId="0" fontId="152" fillId="0" borderId="42" applyNumberFormat="0" applyFill="0" applyAlignment="0" applyProtection="0"/>
    <xf numFmtId="0" fontId="152" fillId="0" borderId="42" applyNumberFormat="0" applyFill="0" applyAlignment="0" applyProtection="0"/>
    <xf numFmtId="0" fontId="153" fillId="0" borderId="43" applyNumberFormat="0" applyFill="0" applyAlignment="0" applyProtection="0"/>
    <xf numFmtId="0" fontId="153" fillId="0" borderId="43" applyNumberFormat="0" applyFill="0" applyAlignment="0" applyProtection="0"/>
    <xf numFmtId="0" fontId="153" fillId="0" borderId="0" applyNumberFormat="0" applyFill="0" applyBorder="0" applyAlignment="0" applyProtection="0"/>
    <xf numFmtId="0" fontId="153" fillId="0" borderId="0" applyNumberFormat="0" applyFill="0" applyBorder="0" applyAlignment="0" applyProtection="0"/>
    <xf numFmtId="3" fontId="2" fillId="71" borderId="166" applyFont="0" applyProtection="0">
      <alignment horizontal="right" vertical="center"/>
    </xf>
    <xf numFmtId="0" fontId="2" fillId="71" borderId="172" applyNumberFormat="0" applyFont="0" applyBorder="0" applyProtection="0">
      <alignment horizontal="left" vertical="center"/>
    </xf>
    <xf numFmtId="0" fontId="11" fillId="0" borderId="0" applyNumberFormat="0" applyFill="0" applyBorder="0" applyAlignment="0" applyProtection="0">
      <alignment vertical="top"/>
      <protection locked="0"/>
    </xf>
    <xf numFmtId="0" fontId="68" fillId="0" borderId="44" applyNumberFormat="0" applyFill="0" applyAlignment="0" applyProtection="0"/>
    <xf numFmtId="0" fontId="11"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11" fillId="0" borderId="0" applyNumberFormat="0" applyFill="0" applyBorder="0" applyAlignment="0" applyProtection="0">
      <alignment vertical="top"/>
      <protection locked="0"/>
    </xf>
    <xf numFmtId="0" fontId="31" fillId="39" borderId="0" applyNumberFormat="0" applyBorder="0" applyAlignment="0" applyProtection="0"/>
    <xf numFmtId="0" fontId="154" fillId="43" borderId="162" applyNumberFormat="0" applyAlignment="0" applyProtection="0"/>
    <xf numFmtId="0" fontId="154" fillId="43" borderId="162" applyNumberFormat="0" applyAlignment="0" applyProtection="0"/>
    <xf numFmtId="3" fontId="2" fillId="72" borderId="166" applyFont="0">
      <alignment horizontal="right" vertical="center"/>
      <protection locked="0"/>
    </xf>
    <xf numFmtId="0" fontId="2" fillId="74" borderId="163" applyNumberFormat="0" applyFont="0" applyAlignment="0" applyProtection="0"/>
    <xf numFmtId="0" fontId="28" fillId="54" borderId="0" applyNumberFormat="0" applyBorder="0" applyAlignment="0" applyProtection="0"/>
    <xf numFmtId="0" fontId="28" fillId="58" borderId="0" applyNumberFormat="0" applyBorder="0" applyAlignment="0" applyProtection="0"/>
    <xf numFmtId="0" fontId="28" fillId="60"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63" borderId="0" applyNumberFormat="0" applyBorder="0" applyAlignment="0" applyProtection="0"/>
    <xf numFmtId="0" fontId="50" fillId="40" borderId="0" applyNumberFormat="0" applyBorder="0" applyAlignment="0" applyProtection="0"/>
    <xf numFmtId="0" fontId="82" fillId="64" borderId="164" applyNumberFormat="0" applyAlignment="0" applyProtection="0"/>
    <xf numFmtId="0" fontId="11" fillId="0" borderId="0" applyNumberFormat="0" applyFill="0" applyBorder="0" applyAlignment="0" applyProtection="0">
      <alignment vertical="top"/>
      <protection locked="0"/>
    </xf>
    <xf numFmtId="0" fontId="160" fillId="0" borderId="0" applyNumberFormat="0" applyFill="0" applyBorder="0" applyAlignment="0" applyProtection="0">
      <alignment vertical="top"/>
      <protection locked="0"/>
    </xf>
    <xf numFmtId="0" fontId="155" fillId="0" borderId="44" applyNumberFormat="0" applyFill="0" applyAlignment="0" applyProtection="0"/>
    <xf numFmtId="0" fontId="155" fillId="0" borderId="44" applyNumberFormat="0" applyFill="0" applyAlignment="0" applyProtection="0"/>
    <xf numFmtId="0" fontId="47" fillId="0" borderId="0" applyNumberFormat="0" applyFill="0" applyBorder="0" applyAlignment="0" applyProtection="0"/>
    <xf numFmtId="199" fontId="2" fillId="0" borderId="0" applyFill="0" applyBorder="0" applyAlignment="0" applyProtection="0"/>
    <xf numFmtId="199" fontId="2" fillId="0" borderId="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0" fontId="156" fillId="73" borderId="0" applyNumberFormat="0" applyBorder="0" applyAlignment="0" applyProtection="0"/>
    <xf numFmtId="0" fontId="2" fillId="0" borderId="0"/>
    <xf numFmtId="0" fontId="2" fillId="0" borderId="0"/>
    <xf numFmtId="0" fontId="2" fillId="0" borderId="0"/>
    <xf numFmtId="0" fontId="26" fillId="0" borderId="0"/>
    <xf numFmtId="0" fontId="26" fillId="0" borderId="0"/>
    <xf numFmtId="0" fontId="2" fillId="0" borderId="0"/>
    <xf numFmtId="0" fontId="161" fillId="0" borderId="0"/>
    <xf numFmtId="0" fontId="26" fillId="0" borderId="0"/>
    <xf numFmtId="0" fontId="140" fillId="0" borderId="0"/>
    <xf numFmtId="0" fontId="2" fillId="0" borderId="0"/>
    <xf numFmtId="0" fontId="2" fillId="74" borderId="163" applyNumberFormat="0" applyFont="0" applyAlignment="0" applyProtection="0"/>
    <xf numFmtId="0" fontId="2" fillId="74" borderId="163" applyNumberFormat="0" applyFont="0" applyAlignment="0" applyProtection="0"/>
    <xf numFmtId="0" fontId="46" fillId="0" borderId="165" applyNumberFormat="0" applyFill="0" applyAlignment="0" applyProtection="0"/>
    <xf numFmtId="0" fontId="157" fillId="64" borderId="164" applyNumberFormat="0" applyAlignment="0" applyProtection="0"/>
    <xf numFmtId="0" fontId="157" fillId="64" borderId="164" applyNumberFormat="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0" fontId="31" fillId="39" borderId="0" applyNumberFormat="0" applyBorder="0" applyAlignment="0" applyProtection="0"/>
    <xf numFmtId="0" fontId="82" fillId="64" borderId="164" applyNumberFormat="0" applyAlignment="0" applyProtection="0"/>
    <xf numFmtId="0" fontId="71" fillId="73" borderId="0" applyNumberFormat="0" applyBorder="0" applyAlignment="0" applyProtection="0"/>
    <xf numFmtId="3" fontId="2" fillId="70" borderId="166" applyFont="0">
      <alignment horizontal="right" vertical="center"/>
    </xf>
    <xf numFmtId="0" fontId="2" fillId="0" borderId="0"/>
    <xf numFmtId="0" fontId="2" fillId="0" borderId="0"/>
    <xf numFmtId="0" fontId="26" fillId="0" borderId="0"/>
    <xf numFmtId="0" fontId="2" fillId="0" borderId="0"/>
    <xf numFmtId="0" fontId="26" fillId="0" borderId="0"/>
    <xf numFmtId="0" fontId="37" fillId="64" borderId="162" applyNumberFormat="0" applyAlignment="0" applyProtection="0"/>
    <xf numFmtId="0" fontId="93" fillId="0" borderId="0" applyNumberFormat="0" applyFill="0" applyBorder="0" applyAlignment="0" applyProtection="0"/>
    <xf numFmtId="0" fontId="47"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54" fillId="0" borderId="41" applyNumberFormat="0" applyFill="0" applyAlignment="0" applyProtection="0"/>
    <xf numFmtId="0" fontId="55" fillId="0" borderId="42" applyNumberFormat="0" applyFill="0" applyAlignment="0" applyProtection="0"/>
    <xf numFmtId="0" fontId="56" fillId="0" borderId="43" applyNumberFormat="0" applyFill="0" applyAlignment="0" applyProtection="0"/>
    <xf numFmtId="0" fontId="91" fillId="0" borderId="0" applyNumberFormat="0" applyFill="0" applyBorder="0" applyAlignment="0" applyProtection="0"/>
    <xf numFmtId="0" fontId="158" fillId="0" borderId="165" applyNumberFormat="0" applyFill="0" applyAlignment="0" applyProtection="0"/>
    <xf numFmtId="0" fontId="158" fillId="0" borderId="165" applyNumberFormat="0" applyFill="0" applyAlignment="0" applyProtection="0"/>
    <xf numFmtId="0" fontId="159" fillId="0" borderId="0" applyNumberFormat="0" applyFill="0" applyBorder="0" applyAlignment="0" applyProtection="0"/>
    <xf numFmtId="0" fontId="159" fillId="0" borderId="0" applyNumberFormat="0" applyFill="0" applyBorder="0" applyAlignment="0" applyProtection="0"/>
    <xf numFmtId="0" fontId="162"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63" fillId="0" borderId="0" applyNumberForma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1"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 fillId="69" borderId="177" applyNumberFormat="0" applyFont="0" applyBorder="0" applyProtection="0">
      <alignment horizontal="center" vertical="center"/>
    </xf>
    <xf numFmtId="3" fontId="2" fillId="71" borderId="177" applyFont="0" applyProtection="0">
      <alignment horizontal="right" vertical="center"/>
    </xf>
    <xf numFmtId="0" fontId="2" fillId="71" borderId="178" applyNumberFormat="0" applyFont="0" applyBorder="0" applyProtection="0">
      <alignment horizontal="left" vertical="center"/>
    </xf>
    <xf numFmtId="3" fontId="2" fillId="72" borderId="177" applyFont="0">
      <alignment horizontal="right" vertical="center"/>
      <protection locked="0"/>
    </xf>
    <xf numFmtId="3" fontId="2" fillId="70" borderId="177" applyFont="0">
      <alignment horizontal="right" vertical="center"/>
    </xf>
    <xf numFmtId="43" fontId="1" fillId="0" borderId="0" applyFont="0" applyFill="0" applyBorder="0" applyAlignment="0" applyProtection="0"/>
  </cellStyleXfs>
  <cellXfs count="1011">
    <xf numFmtId="0" fontId="0" fillId="0" borderId="0" xfId="0"/>
    <xf numFmtId="0" fontId="0" fillId="0" borderId="0" xfId="0" applyBorder="1"/>
    <xf numFmtId="0" fontId="4" fillId="0" borderId="0" xfId="0" applyFont="1"/>
    <xf numFmtId="0" fontId="0" fillId="0" borderId="0" xfId="0" applyFill="1"/>
    <xf numFmtId="0" fontId="0" fillId="0" borderId="0" xfId="0" applyAlignment="1">
      <alignment wrapText="1"/>
    </xf>
    <xf numFmtId="0" fontId="4" fillId="0" borderId="0" xfId="0" applyFont="1" applyFill="1"/>
    <xf numFmtId="171" fontId="3" fillId="0" borderId="0" xfId="0" applyNumberFormat="1" applyFont="1" applyFill="1" applyBorder="1" applyAlignment="1">
      <alignment horizontal="center"/>
    </xf>
    <xf numFmtId="171" fontId="0" fillId="0" borderId="0" xfId="0" applyNumberFormat="1" applyBorder="1" applyAlignment="1">
      <alignment horizontal="center"/>
    </xf>
    <xf numFmtId="171" fontId="5" fillId="0" borderId="0" xfId="0" applyNumberFormat="1" applyFont="1" applyBorder="1" applyAlignment="1">
      <alignment horizontal="center"/>
    </xf>
    <xf numFmtId="0" fontId="4" fillId="0" borderId="3" xfId="0" applyFont="1" applyBorder="1"/>
    <xf numFmtId="0" fontId="9" fillId="0" borderId="16" xfId="0" applyFont="1" applyBorder="1"/>
    <xf numFmtId="0" fontId="12" fillId="0" borderId="0" xfId="0" applyFont="1" applyBorder="1"/>
    <xf numFmtId="0" fontId="12" fillId="0" borderId="0" xfId="0" applyFont="1"/>
    <xf numFmtId="0" fontId="9" fillId="0" borderId="0" xfId="0" applyFont="1" applyBorder="1" applyAlignment="1">
      <alignment horizontal="right" wrapText="1"/>
    </xf>
    <xf numFmtId="0" fontId="9" fillId="0" borderId="19" xfId="0" applyFont="1" applyBorder="1" applyAlignment="1">
      <alignment vertical="center"/>
    </xf>
    <xf numFmtId="0" fontId="9" fillId="0" borderId="22" xfId="0" applyFont="1" applyBorder="1"/>
    <xf numFmtId="0" fontId="7" fillId="0" borderId="0" xfId="0" applyFont="1"/>
    <xf numFmtId="0" fontId="9" fillId="0" borderId="0" xfId="11" applyFont="1" applyFill="1" applyBorder="1" applyProtection="1"/>
    <xf numFmtId="0" fontId="4" fillId="0" borderId="0" xfId="0" applyFont="1" applyBorder="1"/>
    <xf numFmtId="0" fontId="9" fillId="0" borderId="0" xfId="0" applyFont="1"/>
    <xf numFmtId="0" fontId="9" fillId="0" borderId="0" xfId="0" applyFont="1" applyAlignment="1">
      <alignment horizontal="right"/>
    </xf>
    <xf numFmtId="0" fontId="9" fillId="0" borderId="0" xfId="11" applyFont="1" applyFill="1" applyBorder="1" applyAlignment="1" applyProtection="1"/>
    <xf numFmtId="0" fontId="4" fillId="0" borderId="7" xfId="0" applyFont="1" applyBorder="1"/>
    <xf numFmtId="0" fontId="4" fillId="0" borderId="0" xfId="0" applyFont="1" applyAlignment="1">
      <alignment wrapText="1"/>
    </xf>
    <xf numFmtId="0" fontId="12" fillId="0" borderId="0" xfId="0" applyFont="1" applyAlignment="1">
      <alignment wrapText="1"/>
    </xf>
    <xf numFmtId="0" fontId="12" fillId="0" borderId="0" xfId="0" applyFont="1" applyAlignment="1">
      <alignment horizontal="center"/>
    </xf>
    <xf numFmtId="0" fontId="10" fillId="0" borderId="0" xfId="11" applyFont="1" applyFill="1" applyBorder="1" applyAlignment="1" applyProtection="1"/>
    <xf numFmtId="0" fontId="9" fillId="0" borderId="8" xfId="0" applyFont="1" applyBorder="1" applyAlignment="1">
      <alignment wrapText="1"/>
    </xf>
    <xf numFmtId="0" fontId="9" fillId="0" borderId="21" xfId="0" applyFont="1" applyBorder="1" applyAlignment="1">
      <alignment wrapText="1"/>
    </xf>
    <xf numFmtId="0" fontId="7" fillId="0" borderId="0" xfId="0" applyFont="1" applyBorder="1"/>
    <xf numFmtId="0" fontId="6" fillId="0" borderId="0" xfId="0" applyFont="1" applyAlignment="1">
      <alignment horizontal="center"/>
    </xf>
    <xf numFmtId="0" fontId="10" fillId="0" borderId="0" xfId="0" applyFont="1" applyFill="1" applyBorder="1" applyAlignment="1">
      <alignment horizontal="center" wrapText="1"/>
    </xf>
    <xf numFmtId="0" fontId="13" fillId="0" borderId="8" xfId="0" applyFont="1" applyBorder="1" applyAlignment="1">
      <alignment wrapText="1"/>
    </xf>
    <xf numFmtId="0" fontId="13" fillId="0" borderId="25" xfId="0" applyFont="1" applyBorder="1" applyAlignment="1">
      <alignment wrapText="1"/>
    </xf>
    <xf numFmtId="0" fontId="22" fillId="0" borderId="0" xfId="0" applyFont="1" applyAlignment="1">
      <alignment horizontal="center" vertical="center"/>
    </xf>
    <xf numFmtId="0" fontId="2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2" fillId="0" borderId="0" xfId="0" applyFont="1"/>
    <xf numFmtId="0" fontId="9" fillId="0" borderId="1" xfId="0" applyFont="1" applyBorder="1"/>
    <xf numFmtId="0" fontId="4" fillId="0" borderId="0" xfId="0" applyFont="1" applyBorder="1" applyAlignment="1">
      <alignment horizontal="center" vertical="center" wrapText="1"/>
    </xf>
    <xf numFmtId="0" fontId="7" fillId="3" borderId="3" xfId="13" applyFont="1" applyFill="1" applyBorder="1" applyAlignment="1" applyProtection="1">
      <alignment vertical="center" wrapText="1"/>
      <protection locked="0"/>
    </xf>
    <xf numFmtId="0" fontId="7" fillId="3" borderId="3" xfId="13" applyFont="1" applyFill="1" applyBorder="1" applyAlignment="1" applyProtection="1">
      <alignment horizontal="left" vertical="center" wrapText="1"/>
      <protection locked="0"/>
    </xf>
    <xf numFmtId="0" fontId="7" fillId="3" borderId="3" xfId="9" applyFont="1" applyFill="1" applyBorder="1" applyAlignment="1" applyProtection="1">
      <alignment horizontal="left" vertical="center" wrapText="1"/>
      <protection locked="0"/>
    </xf>
    <xf numFmtId="0" fontId="7" fillId="0" borderId="3" xfId="13" applyFont="1" applyBorder="1" applyAlignment="1" applyProtection="1">
      <alignment horizontal="left" vertical="center" wrapText="1"/>
      <protection locked="0"/>
    </xf>
    <xf numFmtId="0" fontId="7" fillId="0" borderId="3" xfId="13" applyFont="1" applyFill="1" applyBorder="1" applyAlignment="1" applyProtection="1">
      <alignment horizontal="left" vertical="center" wrapText="1"/>
      <protection locked="0"/>
    </xf>
    <xf numFmtId="0" fontId="15" fillId="3" borderId="3" xfId="13" applyFont="1" applyFill="1" applyBorder="1" applyAlignment="1" applyProtection="1">
      <alignment vertical="center" wrapText="1"/>
      <protection locked="0"/>
    </xf>
    <xf numFmtId="0" fontId="7" fillId="3" borderId="7" xfId="13" applyFont="1" applyFill="1" applyBorder="1" applyAlignment="1" applyProtection="1">
      <alignment vertical="center" wrapText="1"/>
      <protection locked="0"/>
    </xf>
    <xf numFmtId="0" fontId="7" fillId="3" borderId="2" xfId="13" applyFont="1" applyFill="1" applyBorder="1" applyAlignment="1" applyProtection="1">
      <alignment vertical="center" wrapText="1"/>
      <protection locked="0"/>
    </xf>
    <xf numFmtId="0" fontId="7" fillId="3" borderId="7" xfId="13" applyFont="1" applyFill="1" applyBorder="1" applyAlignment="1" applyProtection="1">
      <alignment horizontal="left" vertical="center" wrapText="1"/>
      <protection locked="0"/>
    </xf>
    <xf numFmtId="0" fontId="6" fillId="36" borderId="3" xfId="0" applyFont="1" applyFill="1" applyBorder="1" applyAlignment="1">
      <alignment horizontal="left" vertical="top" wrapText="1"/>
    </xf>
    <xf numFmtId="1" fontId="15" fillId="36" borderId="3" xfId="2" applyNumberFormat="1" applyFont="1" applyFill="1" applyBorder="1" applyAlignment="1" applyProtection="1">
      <alignment horizontal="left" vertical="top" wrapText="1"/>
    </xf>
    <xf numFmtId="0" fontId="15" fillId="36" borderId="3" xfId="13" applyFont="1" applyFill="1" applyBorder="1" applyAlignment="1" applyProtection="1">
      <alignment vertical="center" wrapText="1"/>
      <protection locked="0"/>
    </xf>
    <xf numFmtId="0" fontId="4" fillId="0" borderId="19" xfId="0" applyFont="1" applyBorder="1"/>
    <xf numFmtId="0" fontId="22" fillId="0" borderId="3" xfId="0" applyFont="1" applyBorder="1"/>
    <xf numFmtId="0" fontId="21" fillId="0" borderId="0" xfId="0" applyFont="1"/>
    <xf numFmtId="0" fontId="7" fillId="0" borderId="3" xfId="13" applyFont="1" applyBorder="1" applyAlignment="1" applyProtection="1">
      <alignment horizontal="center" vertical="center" wrapText="1"/>
      <protection locked="0"/>
    </xf>
    <xf numFmtId="0" fontId="4" fillId="0" borderId="0" xfId="0" applyFont="1" applyBorder="1" applyAlignment="1">
      <alignment vertical="center"/>
    </xf>
    <xf numFmtId="0" fontId="4" fillId="0" borderId="0" xfId="0" applyFont="1" applyBorder="1" applyAlignment="1">
      <alignment vertical="center" wrapText="1"/>
    </xf>
    <xf numFmtId="169" fontId="7" fillId="3" borderId="3" xfId="1" applyNumberFormat="1" applyFont="1" applyFill="1" applyBorder="1" applyAlignment="1" applyProtection="1">
      <alignment horizontal="center" vertical="center" wrapText="1"/>
      <protection locked="0"/>
    </xf>
    <xf numFmtId="169" fontId="7" fillId="3" borderId="19" xfId="1" applyNumberFormat="1" applyFont="1" applyFill="1" applyBorder="1" applyAlignment="1" applyProtection="1">
      <alignment horizontal="center" vertical="center" wrapText="1"/>
      <protection locked="0"/>
    </xf>
    <xf numFmtId="169" fontId="7"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7" fillId="3" borderId="22" xfId="9" applyFont="1" applyFill="1" applyBorder="1" applyAlignment="1" applyProtection="1">
      <alignment horizontal="left" vertical="center"/>
      <protection locked="0"/>
    </xf>
    <xf numFmtId="0" fontId="15" fillId="3" borderId="24" xfId="16" applyFont="1" applyFill="1" applyBorder="1" applyAlignment="1" applyProtection="1">
      <protection locked="0"/>
    </xf>
    <xf numFmtId="0" fontId="4" fillId="0" borderId="0" xfId="0" applyFont="1" applyFill="1" applyBorder="1" applyAlignment="1">
      <alignment wrapText="1"/>
    </xf>
    <xf numFmtId="0" fontId="9" fillId="3" borderId="3" xfId="5" applyFont="1" applyFill="1" applyBorder="1" applyProtection="1">
      <protection locked="0"/>
    </xf>
    <xf numFmtId="0" fontId="9" fillId="0" borderId="3" xfId="13" applyFont="1" applyFill="1" applyBorder="1" applyAlignment="1" applyProtection="1">
      <alignment horizontal="center" vertical="center" wrapText="1"/>
      <protection locked="0"/>
    </xf>
    <xf numFmtId="0" fontId="9" fillId="3" borderId="3" xfId="13" applyFont="1" applyFill="1" applyBorder="1" applyAlignment="1" applyProtection="1">
      <alignment horizontal="center" vertical="center" wrapText="1"/>
      <protection locked="0"/>
    </xf>
    <xf numFmtId="3" fontId="9" fillId="3" borderId="3" xfId="1" applyNumberFormat="1" applyFont="1" applyFill="1" applyBorder="1" applyAlignment="1" applyProtection="1">
      <alignment horizontal="center" vertical="center" wrapText="1"/>
      <protection locked="0"/>
    </xf>
    <xf numFmtId="9" fontId="9" fillId="3" borderId="3" xfId="15" applyNumberFormat="1" applyFont="1" applyFill="1" applyBorder="1" applyAlignment="1" applyProtection="1">
      <alignment horizontal="center" vertical="center"/>
      <protection locked="0"/>
    </xf>
    <xf numFmtId="0" fontId="10" fillId="3" borderId="3" xfId="13" applyFont="1" applyFill="1" applyBorder="1" applyAlignment="1" applyProtection="1">
      <alignment wrapText="1"/>
      <protection locked="0"/>
    </xf>
    <xf numFmtId="0" fontId="9" fillId="3" borderId="3" xfId="13" applyFont="1" applyFill="1" applyBorder="1" applyAlignment="1" applyProtection="1">
      <alignment horizontal="left" vertical="center" wrapText="1"/>
      <protection locked="0"/>
    </xf>
    <xf numFmtId="170" fontId="9" fillId="3" borderId="3" xfId="8" applyNumberFormat="1" applyFont="1" applyFill="1" applyBorder="1" applyAlignment="1" applyProtection="1">
      <alignment horizontal="right" wrapText="1"/>
      <protection locked="0"/>
    </xf>
    <xf numFmtId="0" fontId="9" fillId="0" borderId="3" xfId="13" applyFont="1" applyFill="1" applyBorder="1" applyAlignment="1" applyProtection="1">
      <alignment horizontal="left" vertical="center" wrapText="1"/>
      <protection locked="0"/>
    </xf>
    <xf numFmtId="170" fontId="9" fillId="4" borderId="3" xfId="8" applyNumberFormat="1" applyFont="1" applyFill="1" applyBorder="1" applyAlignment="1" applyProtection="1">
      <alignment horizontal="right" wrapText="1"/>
      <protection locked="0"/>
    </xf>
    <xf numFmtId="0" fontId="10" fillId="0" borderId="3" xfId="13" applyFont="1" applyFill="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7" fillId="0" borderId="0" xfId="11" applyFont="1" applyFill="1" applyBorder="1" applyAlignment="1" applyProtection="1">
      <alignment vertical="center"/>
    </xf>
    <xf numFmtId="0" fontId="4" fillId="0" borderId="19" xfId="0" applyFont="1" applyBorder="1" applyAlignment="1">
      <alignment vertical="center"/>
    </xf>
    <xf numFmtId="0" fontId="9" fillId="2" borderId="22" xfId="0" applyFont="1" applyFill="1" applyBorder="1" applyAlignment="1">
      <alignment horizontal="right" vertical="center"/>
    </xf>
    <xf numFmtId="0" fontId="4" fillId="0" borderId="54" xfId="0" applyFont="1" applyBorder="1"/>
    <xf numFmtId="0" fontId="19" fillId="0" borderId="22" xfId="0" applyFont="1" applyBorder="1" applyAlignment="1">
      <alignment horizontal="center" vertical="center" wrapText="1"/>
    </xf>
    <xf numFmtId="0" fontId="4" fillId="0" borderId="55" xfId="0" applyFont="1" applyBorder="1"/>
    <xf numFmtId="0" fontId="7" fillId="0" borderId="16" xfId="9" applyFont="1" applyFill="1" applyBorder="1" applyAlignment="1" applyProtection="1">
      <alignment horizontal="center" vertical="center"/>
      <protection locked="0"/>
    </xf>
    <xf numFmtId="0" fontId="15" fillId="3" borderId="5" xfId="9" applyFont="1" applyFill="1" applyBorder="1" applyAlignment="1" applyProtection="1">
      <alignment horizontal="center" vertical="center" wrapText="1"/>
      <protection locked="0"/>
    </xf>
    <xf numFmtId="169" fontId="7" fillId="3" borderId="18" xfId="2" applyNumberFormat="1" applyFont="1" applyFill="1" applyBorder="1" applyAlignment="1" applyProtection="1">
      <alignment horizontal="center" vertical="center"/>
      <protection locked="0"/>
    </xf>
    <xf numFmtId="0" fontId="7" fillId="0" borderId="19" xfId="9" applyFont="1" applyFill="1" applyBorder="1" applyAlignment="1" applyProtection="1">
      <alignment horizontal="center" vertical="center"/>
      <protection locked="0"/>
    </xf>
    <xf numFmtId="0" fontId="7" fillId="0" borderId="0" xfId="13" applyFont="1" applyBorder="1" applyAlignment="1" applyProtection="1">
      <alignment wrapText="1"/>
      <protection locked="0"/>
    </xf>
    <xf numFmtId="0" fontId="7" fillId="0" borderId="19" xfId="9" applyFont="1" applyFill="1" applyBorder="1" applyAlignment="1" applyProtection="1">
      <alignment horizontal="center" vertical="center" wrapText="1"/>
      <protection locked="0"/>
    </xf>
    <xf numFmtId="0" fontId="15" fillId="36" borderId="23" xfId="13" applyFont="1" applyFill="1" applyBorder="1" applyAlignment="1" applyProtection="1">
      <alignment vertical="center" wrapText="1"/>
      <protection locked="0"/>
    </xf>
    <xf numFmtId="171" fontId="22" fillId="0" borderId="60" xfId="0" applyNumberFormat="1" applyFont="1" applyBorder="1" applyAlignment="1">
      <alignment horizontal="center"/>
    </xf>
    <xf numFmtId="171" fontId="22" fillId="0" borderId="58" xfId="0" applyNumberFormat="1" applyFont="1" applyBorder="1" applyAlignment="1">
      <alignment horizontal="center"/>
    </xf>
    <xf numFmtId="171" fontId="18" fillId="0" borderId="58" xfId="0" applyNumberFormat="1" applyFont="1" applyBorder="1" applyAlignment="1">
      <alignment horizontal="center"/>
    </xf>
    <xf numFmtId="171" fontId="22" fillId="0" borderId="61" xfId="0" applyNumberFormat="1" applyFont="1" applyBorder="1" applyAlignment="1">
      <alignment horizontal="center"/>
    </xf>
    <xf numFmtId="171" fontId="22" fillId="0" borderId="62" xfId="0" applyNumberFormat="1" applyFont="1" applyBorder="1" applyAlignment="1">
      <alignment horizont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0" fillId="0" borderId="0" xfId="0" applyFont="1" applyFill="1"/>
    <xf numFmtId="0" fontId="4" fillId="0" borderId="63" xfId="0" applyFont="1" applyBorder="1"/>
    <xf numFmtId="0" fontId="4" fillId="0" borderId="17" xfId="0" applyFont="1" applyBorder="1"/>
    <xf numFmtId="0" fontId="4" fillId="0" borderId="22" xfId="0" applyFont="1" applyBorder="1"/>
    <xf numFmtId="0" fontId="12" fillId="0" borderId="0" xfId="0" applyFont="1" applyAlignment="1"/>
    <xf numFmtId="0" fontId="7" fillId="3" borderId="19" xfId="5" applyFont="1" applyFill="1" applyBorder="1" applyAlignment="1" applyProtection="1">
      <alignment horizontal="right" vertical="center"/>
      <protection locked="0"/>
    </xf>
    <xf numFmtId="0" fontId="15" fillId="3" borderId="23" xfId="16" applyFont="1" applyFill="1" applyBorder="1" applyAlignment="1" applyProtection="1">
      <protection locked="0"/>
    </xf>
    <xf numFmtId="0" fontId="4" fillId="0" borderId="17" xfId="0" applyFont="1" applyBorder="1" applyAlignment="1">
      <alignment wrapText="1"/>
    </xf>
    <xf numFmtId="0" fontId="4" fillId="0" borderId="18" xfId="0" applyFont="1" applyBorder="1" applyAlignment="1">
      <alignment wrapText="1"/>
    </xf>
    <xf numFmtId="0" fontId="6" fillId="0" borderId="23" xfId="0" applyFont="1" applyBorder="1"/>
    <xf numFmtId="0" fontId="9" fillId="3" borderId="19" xfId="5" applyFont="1" applyFill="1" applyBorder="1" applyAlignment="1" applyProtection="1">
      <alignment horizontal="left" vertical="center"/>
      <protection locked="0"/>
    </xf>
    <xf numFmtId="0" fontId="9" fillId="3" borderId="20" xfId="13" applyFont="1" applyFill="1" applyBorder="1" applyAlignment="1" applyProtection="1">
      <alignment horizontal="center" vertical="center" wrapText="1"/>
      <protection locked="0"/>
    </xf>
    <xf numFmtId="0" fontId="9" fillId="3" borderId="19" xfId="5" applyFont="1" applyFill="1" applyBorder="1" applyAlignment="1" applyProtection="1">
      <alignment horizontal="right" vertical="center"/>
      <protection locked="0"/>
    </xf>
    <xf numFmtId="3" fontId="9" fillId="36" borderId="20" xfId="5" applyNumberFormat="1" applyFont="1" applyFill="1" applyBorder="1" applyProtection="1">
      <protection locked="0"/>
    </xf>
    <xf numFmtId="0" fontId="9" fillId="3" borderId="22" xfId="9" applyFont="1" applyFill="1" applyBorder="1" applyAlignment="1" applyProtection="1">
      <alignment horizontal="right" vertical="center"/>
      <protection locked="0"/>
    </xf>
    <xf numFmtId="0" fontId="10" fillId="3" borderId="23" xfId="16" applyFont="1" applyFill="1" applyBorder="1" applyAlignment="1" applyProtection="1">
      <protection locked="0"/>
    </xf>
    <xf numFmtId="3" fontId="10" fillId="36" borderId="23" xfId="16" applyNumberFormat="1" applyFont="1" applyFill="1" applyBorder="1" applyAlignment="1" applyProtection="1">
      <protection locked="0"/>
    </xf>
    <xf numFmtId="169" fontId="10"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7" fillId="3" borderId="3" xfId="13" applyFont="1" applyFill="1" applyBorder="1" applyAlignment="1" applyProtection="1">
      <alignment horizontal="left" vertical="center"/>
      <protection locked="0"/>
    </xf>
    <xf numFmtId="0" fontId="7"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0" fillId="0" borderId="0" xfId="0" applyAlignment="1"/>
    <xf numFmtId="0" fontId="1" fillId="0" borderId="0" xfId="0" applyFont="1"/>
    <xf numFmtId="0" fontId="9" fillId="3" borderId="3" xfId="20958" applyFont="1" applyFill="1" applyBorder="1" applyAlignment="1" applyProtection="1">
      <alignment horizontal="left" wrapText="1" indent="1"/>
    </xf>
    <xf numFmtId="0" fontId="9" fillId="0" borderId="3" xfId="20958" applyFont="1" applyFill="1" applyBorder="1" applyAlignment="1" applyProtection="1">
      <alignment horizontal="left" wrapText="1" indent="1"/>
    </xf>
    <xf numFmtId="0" fontId="100" fillId="0" borderId="3" xfId="20958" applyFont="1" applyFill="1" applyBorder="1" applyAlignment="1" applyProtection="1">
      <alignment horizontal="center" vertical="center"/>
    </xf>
    <xf numFmtId="0" fontId="101" fillId="0" borderId="0" xfId="0" applyFont="1" applyBorder="1" applyAlignment="1">
      <alignment wrapText="1"/>
    </xf>
    <xf numFmtId="0" fontId="9" fillId="0" borderId="2" xfId="20958" applyFont="1" applyFill="1" applyBorder="1" applyAlignment="1" applyProtection="1">
      <alignment horizontal="left" wrapText="1" indent="1"/>
    </xf>
    <xf numFmtId="0" fontId="15" fillId="0" borderId="17" xfId="11" applyFont="1" applyFill="1" applyBorder="1" applyAlignment="1" applyProtection="1">
      <alignment horizontal="center" vertical="center"/>
    </xf>
    <xf numFmtId="0" fontId="9" fillId="0" borderId="0" xfId="11" applyFont="1" applyFill="1" applyBorder="1" applyAlignment="1" applyProtection="1">
      <alignment horizontal="left"/>
    </xf>
    <xf numFmtId="0" fontId="17" fillId="0" borderId="0" xfId="11" applyFont="1" applyFill="1" applyBorder="1" applyAlignment="1" applyProtection="1">
      <alignment horizontal="right"/>
    </xf>
    <xf numFmtId="0" fontId="0" fillId="0" borderId="16" xfId="0" applyBorder="1" applyAlignment="1">
      <alignment horizontal="center" vertical="center"/>
    </xf>
    <xf numFmtId="0" fontId="6" fillId="36" borderId="27" xfId="0" applyFont="1" applyFill="1" applyBorder="1" applyAlignment="1">
      <alignment wrapText="1"/>
    </xf>
    <xf numFmtId="0" fontId="4" fillId="0" borderId="9" xfId="0" applyFont="1" applyFill="1" applyBorder="1" applyAlignment="1">
      <alignment vertical="center" wrapText="1"/>
    </xf>
    <xf numFmtId="0" fontId="6" fillId="36" borderId="9" xfId="0" applyFont="1" applyFill="1" applyBorder="1" applyAlignment="1">
      <alignment wrapText="1"/>
    </xf>
    <xf numFmtId="0" fontId="6" fillId="36" borderId="68" xfId="0" applyFont="1" applyFill="1" applyBorder="1" applyAlignment="1">
      <alignment wrapText="1"/>
    </xf>
    <xf numFmtId="0" fontId="15" fillId="0" borderId="0" xfId="11" applyFont="1" applyFill="1" applyBorder="1" applyAlignment="1" applyProtection="1">
      <alignment horizontal="center" vertical="center" wrapText="1"/>
    </xf>
    <xf numFmtId="0" fontId="4" fillId="0" borderId="19" xfId="0" applyFont="1" applyBorder="1" applyAlignment="1">
      <alignment horizontal="center" vertical="center" wrapText="1"/>
    </xf>
    <xf numFmtId="0" fontId="4" fillId="0" borderId="9" xfId="0" applyFont="1" applyFill="1" applyBorder="1" applyAlignment="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Fill="1" applyBorder="1" applyAlignment="1">
      <alignment vertical="center"/>
    </xf>
    <xf numFmtId="0" fontId="10" fillId="0" borderId="0" xfId="11" applyFont="1" applyFill="1" applyBorder="1" applyAlignment="1" applyProtection="1">
      <alignment horizontal="center"/>
    </xf>
    <xf numFmtId="0" fontId="4" fillId="0" borderId="6" xfId="0" applyFont="1" applyFill="1" applyBorder="1" applyAlignment="1">
      <alignment horizontal="center" vertical="center" wrapText="1"/>
    </xf>
    <xf numFmtId="0" fontId="17" fillId="0" borderId="0" xfId="0" applyFont="1" applyFill="1" applyBorder="1" applyAlignment="1" applyProtection="1">
      <alignment horizontal="right"/>
      <protection locked="0"/>
    </xf>
    <xf numFmtId="0" fontId="10" fillId="0" borderId="1" xfId="0" applyFont="1" applyBorder="1" applyAlignment="1">
      <alignment horizontal="center"/>
    </xf>
    <xf numFmtId="0" fontId="15" fillId="0" borderId="1" xfId="0" applyFont="1" applyBorder="1" applyAlignment="1">
      <alignment horizontal="center" vertical="center"/>
    </xf>
    <xf numFmtId="0" fontId="4" fillId="0" borderId="69" xfId="0" applyFont="1" applyBorder="1" applyAlignment="1">
      <alignment vertical="center" wrapText="1"/>
    </xf>
    <xf numFmtId="0" fontId="6" fillId="0" borderId="7" xfId="0" applyFont="1" applyBorder="1" applyAlignment="1">
      <alignment vertical="center" wrapText="1"/>
    </xf>
    <xf numFmtId="0" fontId="4" fillId="0" borderId="1" xfId="0" applyFont="1" applyBorder="1"/>
    <xf numFmtId="0" fontId="6" fillId="0" borderId="1" xfId="0" applyFont="1" applyBorder="1" applyAlignment="1">
      <alignment horizontal="center"/>
    </xf>
    <xf numFmtId="0" fontId="4" fillId="0" borderId="22" xfId="0" applyFont="1" applyFill="1" applyBorder="1" applyAlignment="1">
      <alignment horizontal="center" vertical="center"/>
    </xf>
    <xf numFmtId="0" fontId="103" fillId="0" borderId="0" xfId="0" applyFont="1" applyFill="1" applyBorder="1" applyAlignment="1"/>
    <xf numFmtId="49" fontId="103" fillId="0" borderId="7" xfId="0" applyNumberFormat="1" applyFont="1" applyFill="1" applyBorder="1" applyAlignment="1">
      <alignment horizontal="right" vertical="center"/>
    </xf>
    <xf numFmtId="49" fontId="103" fillId="0" borderId="76" xfId="0" applyNumberFormat="1" applyFont="1" applyFill="1" applyBorder="1" applyAlignment="1">
      <alignment horizontal="right" vertical="center"/>
    </xf>
    <xf numFmtId="49" fontId="103" fillId="0" borderId="79" xfId="0" applyNumberFormat="1" applyFont="1" applyFill="1" applyBorder="1" applyAlignment="1">
      <alignment horizontal="right" vertical="center"/>
    </xf>
    <xf numFmtId="49" fontId="103" fillId="0" borderId="84" xfId="0" applyNumberFormat="1" applyFont="1" applyFill="1" applyBorder="1" applyAlignment="1">
      <alignment horizontal="right" vertical="center"/>
    </xf>
    <xf numFmtId="0" fontId="103" fillId="0" borderId="0" xfId="0" applyFont="1" applyFill="1" applyBorder="1" applyAlignment="1">
      <alignment horizontal="left"/>
    </xf>
    <xf numFmtId="0" fontId="103" fillId="0" borderId="84" xfId="0" applyNumberFormat="1" applyFont="1" applyFill="1" applyBorder="1" applyAlignment="1">
      <alignment horizontal="right" vertical="center"/>
    </xf>
    <xf numFmtId="49" fontId="103" fillId="0" borderId="0" xfId="0" applyNumberFormat="1" applyFont="1" applyFill="1" applyBorder="1" applyAlignment="1">
      <alignment horizontal="right" vertical="center"/>
    </xf>
    <xf numFmtId="0" fontId="103" fillId="0" borderId="0" xfId="0" applyFont="1" applyFill="1" applyBorder="1" applyAlignment="1">
      <alignment vertical="center" wrapText="1"/>
    </xf>
    <xf numFmtId="0" fontId="103" fillId="0" borderId="0" xfId="0" applyFont="1" applyFill="1" applyBorder="1" applyAlignment="1">
      <alignment horizontal="left" vertical="center" wrapText="1"/>
    </xf>
    <xf numFmtId="0" fontId="9" fillId="0" borderId="0" xfId="0" applyFont="1" applyBorder="1" applyAlignment="1">
      <alignment horizontal="left" wrapText="1"/>
    </xf>
    <xf numFmtId="0" fontId="9" fillId="0" borderId="1" xfId="11" applyFont="1" applyFill="1" applyBorder="1" applyAlignment="1" applyProtection="1"/>
    <xf numFmtId="0" fontId="15" fillId="0" borderId="1" xfId="11" applyFont="1" applyFill="1" applyBorder="1" applyAlignment="1" applyProtection="1">
      <alignment horizontal="left" vertical="center"/>
    </xf>
    <xf numFmtId="0" fontId="7" fillId="3" borderId="3" xfId="20958" applyFont="1" applyFill="1" applyBorder="1" applyAlignment="1" applyProtection="1">
      <alignment horizontal="right" indent="1"/>
    </xf>
    <xf numFmtId="0" fontId="7" fillId="3" borderId="2" xfId="20958" applyFont="1" applyFill="1" applyBorder="1" applyAlignment="1" applyProtection="1">
      <alignment horizontal="right" indent="1"/>
    </xf>
    <xf numFmtId="197" fontId="9" fillId="2" borderId="23" xfId="0" applyNumberFormat="1" applyFont="1" applyFill="1" applyBorder="1" applyAlignment="1" applyProtection="1">
      <alignment vertical="center"/>
      <protection locked="0"/>
    </xf>
    <xf numFmtId="3" fontId="20" fillId="36" borderId="23" xfId="0" applyNumberFormat="1" applyFont="1" applyFill="1" applyBorder="1" applyAlignment="1">
      <alignment vertical="center" wrapText="1"/>
    </xf>
    <xf numFmtId="3" fontId="20" fillId="36" borderId="24" xfId="0" applyNumberFormat="1" applyFont="1" applyFill="1" applyBorder="1" applyAlignment="1">
      <alignment vertical="center" wrapText="1"/>
    </xf>
    <xf numFmtId="197" fontId="0" fillId="36" borderId="18" xfId="0" applyNumberFormat="1" applyFill="1" applyBorder="1" applyAlignment="1">
      <alignment horizontal="center" vertical="center"/>
    </xf>
    <xf numFmtId="197" fontId="0" fillId="0" borderId="20" xfId="0" applyNumberFormat="1" applyBorder="1" applyAlignment="1"/>
    <xf numFmtId="197" fontId="0" fillId="0" borderId="20" xfId="0" applyNumberFormat="1" applyBorder="1" applyAlignment="1">
      <alignment wrapText="1"/>
    </xf>
    <xf numFmtId="197" fontId="0" fillId="36" borderId="20" xfId="0" applyNumberFormat="1" applyFill="1" applyBorder="1" applyAlignment="1">
      <alignment horizontal="center" vertical="center" wrapText="1"/>
    </xf>
    <xf numFmtId="197" fontId="0" fillId="36" borderId="24" xfId="0" applyNumberFormat="1" applyFill="1" applyBorder="1" applyAlignment="1">
      <alignment horizontal="center" vertical="center" wrapText="1"/>
    </xf>
    <xf numFmtId="197" fontId="4" fillId="36" borderId="23" xfId="0" applyNumberFormat="1" applyFont="1" applyFill="1" applyBorder="1"/>
    <xf numFmtId="197" fontId="4" fillId="36" borderId="51" xfId="0" applyNumberFormat="1" applyFont="1" applyFill="1" applyBorder="1" applyAlignment="1"/>
    <xf numFmtId="197" fontId="4" fillId="36" borderId="22" xfId="0" applyNumberFormat="1" applyFont="1" applyFill="1" applyBorder="1"/>
    <xf numFmtId="197" fontId="4" fillId="36" borderId="24" xfId="0" applyNumberFormat="1" applyFont="1" applyFill="1" applyBorder="1"/>
    <xf numFmtId="197" fontId="4" fillId="36" borderId="52" xfId="0" applyNumberFormat="1" applyFont="1" applyFill="1" applyBorder="1"/>
    <xf numFmtId="197" fontId="9" fillId="36" borderId="3" xfId="5" applyNumberFormat="1" applyFont="1" applyFill="1" applyBorder="1" applyProtection="1">
      <protection locked="0"/>
    </xf>
    <xf numFmtId="197" fontId="9" fillId="3" borderId="3" xfId="5" applyNumberFormat="1" applyFont="1" applyFill="1" applyBorder="1" applyProtection="1">
      <protection locked="0"/>
    </xf>
    <xf numFmtId="197" fontId="10" fillId="36" borderId="23" xfId="16" applyNumberFormat="1" applyFont="1" applyFill="1" applyBorder="1" applyAlignment="1" applyProtection="1">
      <protection locked="0"/>
    </xf>
    <xf numFmtId="197" fontId="9" fillId="36" borderId="3" xfId="1" applyNumberFormat="1" applyFont="1" applyFill="1" applyBorder="1" applyProtection="1">
      <protection locked="0"/>
    </xf>
    <xf numFmtId="197" fontId="9" fillId="0" borderId="3" xfId="1" applyNumberFormat="1" applyFont="1" applyFill="1" applyBorder="1" applyProtection="1">
      <protection locked="0"/>
    </xf>
    <xf numFmtId="197" fontId="10" fillId="36" borderId="23" xfId="1" applyNumberFormat="1" applyFont="1" applyFill="1" applyBorder="1" applyAlignment="1" applyProtection="1">
      <protection locked="0"/>
    </xf>
    <xf numFmtId="197" fontId="9" fillId="3" borderId="23" xfId="5" applyNumberFormat="1" applyFont="1" applyFill="1" applyBorder="1" applyProtection="1">
      <protection locked="0"/>
    </xf>
    <xf numFmtId="197" fontId="22" fillId="0" borderId="0" xfId="0" applyNumberFormat="1" applyFont="1"/>
    <xf numFmtId="0" fontId="4" fillId="0" borderId="26" xfId="0" applyFont="1" applyBorder="1" applyAlignment="1">
      <alignment horizontal="center" vertical="center"/>
    </xf>
    <xf numFmtId="0" fontId="4" fillId="0" borderId="26" xfId="0" applyFont="1" applyBorder="1" applyAlignment="1">
      <alignment wrapText="1"/>
    </xf>
    <xf numFmtId="0" fontId="4" fillId="0" borderId="3" xfId="0" applyFont="1" applyFill="1" applyBorder="1" applyAlignment="1">
      <alignment horizontal="center" vertical="center" wrapText="1"/>
    </xf>
    <xf numFmtId="0" fontId="6" fillId="0" borderId="0" xfId="0" applyFont="1" applyFill="1" applyAlignment="1">
      <alignment horizontal="center"/>
    </xf>
    <xf numFmtId="9" fontId="104" fillId="0" borderId="3" xfId="0" applyNumberFormat="1" applyFont="1" applyFill="1" applyBorder="1" applyAlignment="1">
      <alignment horizontal="center" vertical="center"/>
    </xf>
    <xf numFmtId="0" fontId="6" fillId="0" borderId="0" xfId="0" applyFont="1" applyFill="1" applyBorder="1" applyAlignment="1">
      <alignment horizontal="center" wrapText="1"/>
    </xf>
    <xf numFmtId="0" fontId="6" fillId="0" borderId="0" xfId="0" applyFont="1" applyFill="1" applyAlignment="1">
      <alignment horizontal="center" wrapText="1"/>
    </xf>
    <xf numFmtId="0" fontId="7" fillId="0" borderId="3" xfId="13" applyFont="1" applyFill="1" applyBorder="1" applyAlignment="1" applyProtection="1">
      <alignment horizontal="center" vertical="center" wrapText="1"/>
      <protection locked="0"/>
    </xf>
    <xf numFmtId="9" fontId="4" fillId="0" borderId="20" xfId="20959" applyFont="1" applyBorder="1"/>
    <xf numFmtId="9" fontId="4" fillId="36" borderId="24" xfId="20959" applyFont="1" applyFill="1" applyBorder="1"/>
    <xf numFmtId="171" fontId="6" fillId="36" borderId="23" xfId="0" applyNumberFormat="1" applyFont="1" applyFill="1" applyBorder="1" applyAlignment="1">
      <alignment horizontal="center" vertical="center"/>
    </xf>
    <xf numFmtId="0" fontId="9" fillId="0" borderId="16" xfId="0" applyFont="1" applyFill="1" applyBorder="1" applyAlignment="1">
      <alignment horizontal="right" vertical="center" wrapText="1"/>
    </xf>
    <xf numFmtId="0" fontId="7" fillId="0" borderId="17" xfId="0" applyFont="1" applyFill="1" applyBorder="1" applyAlignment="1">
      <alignment vertical="center" wrapText="1"/>
    </xf>
    <xf numFmtId="173" fontId="25" fillId="37" borderId="0" xfId="20" applyBorder="1"/>
    <xf numFmtId="173" fontId="25" fillId="37" borderId="92" xfId="20" applyBorder="1"/>
    <xf numFmtId="0" fontId="4" fillId="0" borderId="7" xfId="0" applyFont="1" applyFill="1" applyBorder="1" applyAlignment="1">
      <alignment vertical="center"/>
    </xf>
    <xf numFmtId="0" fontId="4" fillId="0" borderId="99" xfId="0" applyFont="1" applyFill="1" applyBorder="1" applyAlignment="1">
      <alignment vertical="center"/>
    </xf>
    <xf numFmtId="0" fontId="6" fillId="0" borderId="99" xfId="0" applyFont="1" applyFill="1" applyBorder="1" applyAlignment="1">
      <alignment vertical="center"/>
    </xf>
    <xf numFmtId="0" fontId="4" fillId="0" borderId="17" xfId="0" applyFont="1" applyFill="1" applyBorder="1" applyAlignment="1">
      <alignment vertical="center"/>
    </xf>
    <xf numFmtId="0" fontId="4" fillId="0" borderId="94" xfId="0" applyFont="1" applyFill="1" applyBorder="1" applyAlignment="1">
      <alignment vertical="center"/>
    </xf>
    <xf numFmtId="0" fontId="4" fillId="0" borderId="96" xfId="0" applyFont="1" applyFill="1" applyBorder="1" applyAlignment="1">
      <alignment vertical="center"/>
    </xf>
    <xf numFmtId="0" fontId="4" fillId="0" borderId="16" xfId="0" applyFont="1" applyFill="1" applyBorder="1" applyAlignment="1">
      <alignment horizontal="center" vertical="center"/>
    </xf>
    <xf numFmtId="0" fontId="4" fillId="0" borderId="107" xfId="0" applyFont="1" applyFill="1" applyBorder="1" applyAlignment="1">
      <alignment horizontal="center" vertical="center"/>
    </xf>
    <xf numFmtId="0" fontId="4" fillId="0" borderId="109" xfId="0" applyFont="1" applyFill="1" applyBorder="1" applyAlignment="1">
      <alignment horizontal="center" vertical="center"/>
    </xf>
    <xf numFmtId="173" fontId="25" fillId="37" borderId="29" xfId="20" applyBorder="1"/>
    <xf numFmtId="173" fontId="25" fillId="37" borderId="111" xfId="20" applyBorder="1"/>
    <xf numFmtId="173" fontId="25" fillId="37" borderId="101" xfId="20" applyBorder="1"/>
    <xf numFmtId="173" fontId="25" fillId="37" borderId="55" xfId="20" applyBorder="1"/>
    <xf numFmtId="0" fontId="4" fillId="3" borderId="63" xfId="0" applyFont="1" applyFill="1" applyBorder="1" applyAlignment="1">
      <alignment horizontal="center" vertical="center"/>
    </xf>
    <xf numFmtId="0" fontId="4" fillId="3" borderId="0" xfId="0" applyFont="1" applyFill="1" applyBorder="1" applyAlignment="1">
      <alignment vertical="center"/>
    </xf>
    <xf numFmtId="0" fontId="4" fillId="0" borderId="69" xfId="0" applyFont="1" applyFill="1" applyBorder="1" applyAlignment="1">
      <alignment horizontal="center" vertical="center"/>
    </xf>
    <xf numFmtId="0" fontId="4" fillId="3" borderId="97" xfId="0" applyFont="1" applyFill="1" applyBorder="1" applyAlignment="1">
      <alignment vertical="center"/>
    </xf>
    <xf numFmtId="0" fontId="14" fillId="3" borderId="112" xfId="0" applyFont="1" applyFill="1" applyBorder="1" applyAlignment="1">
      <alignment horizontal="left"/>
    </xf>
    <xf numFmtId="0" fontId="14" fillId="3" borderId="113" xfId="0" applyFont="1" applyFill="1" applyBorder="1" applyAlignment="1">
      <alignment horizontal="left"/>
    </xf>
    <xf numFmtId="0" fontId="4" fillId="0" borderId="0" xfId="0" applyFont="1"/>
    <xf numFmtId="0" fontId="4" fillId="0" borderId="0" xfId="0" applyFont="1" applyFill="1"/>
    <xf numFmtId="0" fontId="4" fillId="0" borderId="99" xfId="0" applyFont="1" applyFill="1" applyBorder="1" applyAlignment="1">
      <alignment horizontal="center" vertical="center" wrapText="1"/>
    </xf>
    <xf numFmtId="0" fontId="103" fillId="0" borderId="86" xfId="0" applyFont="1" applyFill="1" applyBorder="1" applyAlignment="1">
      <alignment horizontal="right" vertical="center"/>
    </xf>
    <xf numFmtId="0" fontId="4" fillId="0" borderId="114" xfId="0" applyFont="1" applyFill="1" applyBorder="1" applyAlignment="1">
      <alignment horizontal="center" vertical="center" wrapText="1"/>
    </xf>
    <xf numFmtId="0" fontId="6" fillId="3" borderId="115" xfId="0" applyFont="1" applyFill="1" applyBorder="1" applyAlignment="1">
      <alignment vertical="center"/>
    </xf>
    <xf numFmtId="0" fontId="4" fillId="3" borderId="21" xfId="0" applyFont="1" applyFill="1" applyBorder="1" applyAlignment="1">
      <alignment vertical="center"/>
    </xf>
    <xf numFmtId="0" fontId="4" fillId="0" borderId="116" xfId="0" applyFont="1" applyFill="1" applyBorder="1" applyAlignment="1">
      <alignment horizontal="center" vertical="center"/>
    </xf>
    <xf numFmtId="0" fontId="6" fillId="0" borderId="23" xfId="0" applyFont="1" applyFill="1" applyBorder="1" applyAlignment="1">
      <alignment vertical="center"/>
    </xf>
    <xf numFmtId="173" fontId="25" fillId="37" borderId="25" xfId="20" applyBorder="1"/>
    <xf numFmtId="0" fontId="4" fillId="0" borderId="7" xfId="0" applyFont="1" applyFill="1" applyBorder="1" applyAlignment="1">
      <alignment horizontal="center" vertical="center" wrapText="1"/>
    </xf>
    <xf numFmtId="0" fontId="4" fillId="0" borderId="64" xfId="0" applyFont="1" applyFill="1" applyBorder="1" applyAlignment="1">
      <alignment horizontal="center" vertical="center" wrapText="1"/>
    </xf>
    <xf numFmtId="0" fontId="7" fillId="0" borderId="16" xfId="11" applyFont="1" applyFill="1" applyBorder="1" applyAlignment="1" applyProtection="1">
      <alignment vertical="center"/>
    </xf>
    <xf numFmtId="0" fontId="7" fillId="0" borderId="17" xfId="11" applyFont="1" applyFill="1" applyBorder="1" applyAlignment="1" applyProtection="1">
      <alignment vertical="center"/>
    </xf>
    <xf numFmtId="0" fontId="15" fillId="0" borderId="18" xfId="11" applyFont="1" applyFill="1" applyBorder="1" applyAlignment="1" applyProtection="1">
      <alignment horizontal="center" vertical="center"/>
    </xf>
    <xf numFmtId="0" fontId="0" fillId="0" borderId="116" xfId="0" applyBorder="1"/>
    <xf numFmtId="0" fontId="0" fillId="0" borderId="22" xfId="0" applyBorder="1"/>
    <xf numFmtId="0" fontId="6" fillId="36" borderId="117" xfId="0" applyFont="1" applyFill="1" applyBorder="1" applyAlignment="1">
      <alignment vertical="center" wrapText="1"/>
    </xf>
    <xf numFmtId="197" fontId="0" fillId="0" borderId="20" xfId="0" applyNumberFormat="1" applyFill="1" applyBorder="1" applyAlignment="1">
      <alignment wrapText="1"/>
    </xf>
    <xf numFmtId="0" fontId="7" fillId="0" borderId="0" xfId="0" applyFont="1" applyFill="1" applyAlignment="1">
      <alignment wrapText="1"/>
    </xf>
    <xf numFmtId="0" fontId="6" fillId="36" borderId="17" xfId="0" applyFont="1" applyFill="1" applyBorder="1" applyAlignment="1">
      <alignment horizontal="center" vertical="center" wrapText="1"/>
    </xf>
    <xf numFmtId="0" fontId="6" fillId="36" borderId="18" xfId="0" applyFont="1" applyFill="1" applyBorder="1" applyAlignment="1">
      <alignment horizontal="center" vertical="center" wrapText="1"/>
    </xf>
    <xf numFmtId="0" fontId="6" fillId="36" borderId="116" xfId="0" applyFont="1" applyFill="1" applyBorder="1" applyAlignment="1">
      <alignment horizontal="left" vertical="center" wrapText="1"/>
    </xf>
    <xf numFmtId="0" fontId="6" fillId="36" borderId="99" xfId="0" applyFont="1" applyFill="1" applyBorder="1" applyAlignment="1">
      <alignment horizontal="left" vertical="center" wrapText="1"/>
    </xf>
    <xf numFmtId="0" fontId="6" fillId="36" borderId="114" xfId="0" applyFont="1" applyFill="1" applyBorder="1" applyAlignment="1">
      <alignment horizontal="left" vertical="center" wrapText="1"/>
    </xf>
    <xf numFmtId="0" fontId="4" fillId="0" borderId="116" xfId="0" applyFont="1" applyFill="1" applyBorder="1" applyAlignment="1">
      <alignment horizontal="right" vertical="center" wrapText="1"/>
    </xf>
    <xf numFmtId="0" fontId="4" fillId="0" borderId="99" xfId="0" applyFont="1" applyFill="1" applyBorder="1" applyAlignment="1">
      <alignment horizontal="left" vertical="center" wrapText="1"/>
    </xf>
    <xf numFmtId="0" fontId="106" fillId="0" borderId="116" xfId="0" applyFont="1" applyFill="1" applyBorder="1" applyAlignment="1">
      <alignment horizontal="right" vertical="center" wrapText="1"/>
    </xf>
    <xf numFmtId="0" fontId="106" fillId="0" borderId="99" xfId="0" applyFont="1" applyFill="1" applyBorder="1" applyAlignment="1">
      <alignment horizontal="left" vertical="center" wrapText="1"/>
    </xf>
    <xf numFmtId="0" fontId="6" fillId="0" borderId="116" xfId="0" applyFont="1" applyFill="1" applyBorder="1" applyAlignment="1">
      <alignment horizontal="left" vertical="center" wrapText="1"/>
    </xf>
    <xf numFmtId="0" fontId="6" fillId="0" borderId="0" xfId="21408" applyFont="1" applyFill="1" applyAlignment="1" applyProtection="1">
      <alignment horizontal="left" vertical="center"/>
      <protection locked="0"/>
    </xf>
    <xf numFmtId="0" fontId="4" fillId="0" borderId="0" xfId="0" applyFont="1" applyFill="1" applyAlignment="1">
      <alignment horizontal="center" vertical="center"/>
    </xf>
    <xf numFmtId="0" fontId="4" fillId="0" borderId="0" xfId="0" applyFont="1" applyFill="1" applyAlignment="1">
      <alignment horizontal="left" vertical="center"/>
    </xf>
    <xf numFmtId="0" fontId="106" fillId="0" borderId="0" xfId="0" applyFont="1" applyFill="1" applyAlignment="1">
      <alignment horizontal="left" vertical="center"/>
    </xf>
    <xf numFmtId="49" fontId="107" fillId="0" borderId="22" xfId="5" applyNumberFormat="1" applyFont="1" applyFill="1" applyBorder="1" applyAlignment="1" applyProtection="1">
      <alignment horizontal="left" vertical="center"/>
      <protection locked="0"/>
    </xf>
    <xf numFmtId="0" fontId="108" fillId="0" borderId="23" xfId="9" applyFont="1" applyFill="1" applyBorder="1" applyAlignment="1" applyProtection="1">
      <alignment horizontal="left" vertical="center" wrapText="1"/>
      <protection locked="0"/>
    </xf>
    <xf numFmtId="0" fontId="19" fillId="0" borderId="116" xfId="0" applyFont="1" applyBorder="1" applyAlignment="1">
      <alignment horizontal="center" vertical="center" wrapText="1"/>
    </xf>
    <xf numFmtId="3" fontId="20" fillId="36" borderId="99" xfId="0" applyNumberFormat="1" applyFont="1" applyFill="1" applyBorder="1" applyAlignment="1">
      <alignment vertical="center" wrapText="1"/>
    </xf>
    <xf numFmtId="3" fontId="20" fillId="36" borderId="114" xfId="0" applyNumberFormat="1" applyFont="1" applyFill="1" applyBorder="1" applyAlignment="1">
      <alignment vertical="center" wrapText="1"/>
    </xf>
    <xf numFmtId="14" fontId="7" fillId="3" borderId="99" xfId="8" quotePrefix="1" applyNumberFormat="1" applyFont="1" applyFill="1" applyBorder="1" applyAlignment="1" applyProtection="1">
      <alignment horizontal="left" vertical="center" wrapText="1" indent="2"/>
      <protection locked="0"/>
    </xf>
    <xf numFmtId="14" fontId="7" fillId="3" borderId="99" xfId="8" quotePrefix="1" applyNumberFormat="1" applyFont="1" applyFill="1" applyBorder="1" applyAlignment="1" applyProtection="1">
      <alignment horizontal="left" vertical="center" wrapText="1" indent="3"/>
      <protection locked="0"/>
    </xf>
    <xf numFmtId="0" fontId="11" fillId="0" borderId="99" xfId="17" applyFill="1" applyBorder="1" applyAlignment="1" applyProtection="1"/>
    <xf numFmtId="49" fontId="106" fillId="0" borderId="116" xfId="0" applyNumberFormat="1" applyFont="1" applyFill="1" applyBorder="1" applyAlignment="1">
      <alignment horizontal="right" vertical="center" wrapText="1"/>
    </xf>
    <xf numFmtId="0" fontId="7" fillId="3" borderId="99" xfId="20958" applyFont="1" applyFill="1" applyBorder="1" applyAlignment="1" applyProtection="1"/>
    <xf numFmtId="0" fontId="100" fillId="0" borderId="99" xfId="20958" applyFont="1" applyFill="1" applyBorder="1" applyAlignment="1" applyProtection="1">
      <alignment horizontal="center" vertical="center"/>
    </xf>
    <xf numFmtId="0" fontId="4" fillId="0" borderId="99" xfId="0" applyFont="1" applyBorder="1"/>
    <xf numFmtId="0" fontId="11" fillId="0" borderId="99" xfId="17" applyFill="1" applyBorder="1" applyAlignment="1" applyProtection="1">
      <alignment horizontal="left" vertical="center" wrapText="1"/>
    </xf>
    <xf numFmtId="49" fontId="106" fillId="0" borderId="99" xfId="0" applyNumberFormat="1" applyFont="1" applyFill="1" applyBorder="1" applyAlignment="1">
      <alignment horizontal="right" vertical="center" wrapText="1"/>
    </xf>
    <xf numFmtId="0" fontId="11" fillId="0" borderId="99" xfId="17" applyFill="1" applyBorder="1" applyAlignment="1" applyProtection="1">
      <alignment horizontal="left" vertical="center"/>
    </xf>
    <xf numFmtId="0" fontId="4" fillId="0" borderId="99" xfId="0" applyFont="1" applyFill="1" applyBorder="1"/>
    <xf numFmtId="0" fontId="19" fillId="0" borderId="116" xfId="0" applyFont="1" applyFill="1" applyBorder="1" applyAlignment="1">
      <alignment horizontal="center" vertical="center" wrapText="1"/>
    </xf>
    <xf numFmtId="0" fontId="109" fillId="78" borderId="100" xfId="21410" applyFont="1" applyFill="1" applyBorder="1" applyAlignment="1" applyProtection="1">
      <alignment vertical="center" wrapText="1"/>
      <protection locked="0"/>
    </xf>
    <xf numFmtId="0" fontId="110" fillId="70" borderId="94" xfId="21410" applyFont="1" applyFill="1" applyBorder="1" applyAlignment="1" applyProtection="1">
      <alignment horizontal="center" vertical="center"/>
      <protection locked="0"/>
    </xf>
    <xf numFmtId="0" fontId="109" fillId="79" borderId="99" xfId="21410" applyFont="1" applyFill="1" applyBorder="1" applyAlignment="1" applyProtection="1">
      <alignment horizontal="center" vertical="center"/>
      <protection locked="0"/>
    </xf>
    <xf numFmtId="0" fontId="109" fillId="78" borderId="100" xfId="21410" applyFont="1" applyFill="1" applyBorder="1" applyAlignment="1" applyProtection="1">
      <alignment vertical="center"/>
      <protection locked="0"/>
    </xf>
    <xf numFmtId="0" fontId="111" fillId="70" borderId="94" xfId="21410" applyFont="1" applyFill="1" applyBorder="1" applyAlignment="1" applyProtection="1">
      <alignment horizontal="center" vertical="center"/>
      <protection locked="0"/>
    </xf>
    <xf numFmtId="0" fontId="111" fillId="3" borderId="94" xfId="21410" applyFont="1" applyFill="1" applyBorder="1" applyAlignment="1" applyProtection="1">
      <alignment horizontal="center" vertical="center"/>
      <protection locked="0"/>
    </xf>
    <xf numFmtId="0" fontId="111" fillId="0" borderId="94" xfId="21410" applyFont="1" applyFill="1" applyBorder="1" applyAlignment="1" applyProtection="1">
      <alignment horizontal="center" vertical="center"/>
      <protection locked="0"/>
    </xf>
    <xf numFmtId="0" fontId="112" fillId="79" borderId="99" xfId="21410" applyFont="1" applyFill="1" applyBorder="1" applyAlignment="1" applyProtection="1">
      <alignment horizontal="center" vertical="center"/>
      <protection locked="0"/>
    </xf>
    <xf numFmtId="0" fontId="109" fillId="78" borderId="100" xfId="21410" applyFont="1" applyFill="1" applyBorder="1" applyAlignment="1" applyProtection="1">
      <alignment horizontal="center" vertical="center"/>
      <protection locked="0"/>
    </xf>
    <xf numFmtId="0" fontId="61" fillId="78" borderId="100" xfId="21410" applyFont="1" applyFill="1" applyBorder="1" applyAlignment="1" applyProtection="1">
      <alignment vertical="center"/>
      <protection locked="0"/>
    </xf>
    <xf numFmtId="0" fontId="111" fillId="70" borderId="99" xfId="21410" applyFont="1" applyFill="1" applyBorder="1" applyAlignment="1" applyProtection="1">
      <alignment horizontal="center" vertical="center"/>
      <protection locked="0"/>
    </xf>
    <xf numFmtId="0" fontId="35" fillId="70" borderId="99" xfId="21410" applyFont="1" applyFill="1" applyBorder="1" applyAlignment="1" applyProtection="1">
      <alignment horizontal="center" vertical="center"/>
      <protection locked="0"/>
    </xf>
    <xf numFmtId="0" fontId="61" fillId="78" borderId="98" xfId="21410" applyFont="1" applyFill="1" applyBorder="1" applyAlignment="1" applyProtection="1">
      <alignment vertical="center"/>
      <protection locked="0"/>
    </xf>
    <xf numFmtId="0" fontId="110" fillId="0" borderId="98" xfId="21410" applyFont="1" applyFill="1" applyBorder="1" applyAlignment="1" applyProtection="1">
      <alignment horizontal="left" vertical="center" wrapText="1"/>
      <protection locked="0"/>
    </xf>
    <xf numFmtId="169" fontId="110" fillId="0" borderId="99" xfId="948" applyNumberFormat="1" applyFont="1" applyFill="1" applyBorder="1" applyAlignment="1" applyProtection="1">
      <alignment horizontal="right" vertical="center"/>
      <protection locked="0"/>
    </xf>
    <xf numFmtId="0" fontId="109" fillId="79" borderId="98" xfId="21410" applyFont="1" applyFill="1" applyBorder="1" applyAlignment="1" applyProtection="1">
      <alignment vertical="top" wrapText="1"/>
      <protection locked="0"/>
    </xf>
    <xf numFmtId="169" fontId="110" fillId="79" borderId="99" xfId="948" applyNumberFormat="1" applyFont="1" applyFill="1" applyBorder="1" applyAlignment="1" applyProtection="1">
      <alignment horizontal="right" vertical="center"/>
    </xf>
    <xf numFmtId="169" fontId="61" fillId="78" borderId="98" xfId="948" applyNumberFormat="1" applyFont="1" applyFill="1" applyBorder="1" applyAlignment="1" applyProtection="1">
      <alignment horizontal="right" vertical="center"/>
      <protection locked="0"/>
    </xf>
    <xf numFmtId="0" fontId="110" fillId="70" borderId="98" xfId="21410" applyFont="1" applyFill="1" applyBorder="1" applyAlignment="1" applyProtection="1">
      <alignment vertical="center" wrapText="1"/>
      <protection locked="0"/>
    </xf>
    <xf numFmtId="0" fontId="110" fillId="70" borderId="98" xfId="21410" applyFont="1" applyFill="1" applyBorder="1" applyAlignment="1" applyProtection="1">
      <alignment horizontal="left" vertical="center" wrapText="1"/>
      <protection locked="0"/>
    </xf>
    <xf numFmtId="0" fontId="110" fillId="0" borderId="98" xfId="21410" applyFont="1" applyFill="1" applyBorder="1" applyAlignment="1" applyProtection="1">
      <alignment vertical="center" wrapText="1"/>
      <protection locked="0"/>
    </xf>
    <xf numFmtId="0" fontId="110" fillId="3" borderId="98" xfId="21410" applyFont="1" applyFill="1" applyBorder="1" applyAlignment="1" applyProtection="1">
      <alignment horizontal="left" vertical="center" wrapText="1"/>
      <protection locked="0"/>
    </xf>
    <xf numFmtId="0" fontId="109" fillId="79" borderId="98" xfId="21410" applyFont="1" applyFill="1" applyBorder="1" applyAlignment="1" applyProtection="1">
      <alignment vertical="center" wrapText="1"/>
      <protection locked="0"/>
    </xf>
    <xf numFmtId="169" fontId="109" fillId="78" borderId="98" xfId="948" applyNumberFormat="1" applyFont="1" applyFill="1" applyBorder="1" applyAlignment="1" applyProtection="1">
      <alignment horizontal="right" vertical="center"/>
      <protection locked="0"/>
    </xf>
    <xf numFmtId="169" fontId="110" fillId="3" borderId="99" xfId="948" applyNumberFormat="1" applyFont="1" applyFill="1" applyBorder="1" applyAlignment="1" applyProtection="1">
      <alignment horizontal="right" vertical="center"/>
      <protection locked="0"/>
    </xf>
    <xf numFmtId="10" fontId="106" fillId="0" borderId="99" xfId="20959" applyNumberFormat="1" applyFont="1" applyFill="1" applyBorder="1" applyAlignment="1">
      <alignment horizontal="left" vertical="center" wrapText="1"/>
    </xf>
    <xf numFmtId="10" fontId="6" fillId="36" borderId="99" xfId="0" applyNumberFormat="1" applyFont="1" applyFill="1" applyBorder="1" applyAlignment="1">
      <alignment horizontal="center" vertical="center" wrapText="1"/>
    </xf>
    <xf numFmtId="10" fontId="108" fillId="0" borderId="23" xfId="20959" applyNumberFormat="1" applyFont="1" applyFill="1" applyBorder="1" applyAlignment="1" applyProtection="1">
      <alignment horizontal="left" vertical="center"/>
    </xf>
    <xf numFmtId="168" fontId="7" fillId="0" borderId="0" xfId="7" applyFont="1"/>
    <xf numFmtId="0" fontId="104" fillId="0" borderId="0" xfId="0" applyFont="1" applyAlignment="1">
      <alignment wrapText="1"/>
    </xf>
    <xf numFmtId="0" fontId="10" fillId="0" borderId="26" xfId="0" applyFont="1" applyBorder="1" applyAlignment="1">
      <alignment horizontal="center" wrapText="1"/>
    </xf>
    <xf numFmtId="0" fontId="10" fillId="0" borderId="8" xfId="0" applyFont="1" applyBorder="1" applyAlignment="1">
      <alignment horizontal="center" vertical="center" wrapText="1"/>
    </xf>
    <xf numFmtId="0" fontId="9" fillId="0" borderId="116" xfId="0" applyFont="1" applyBorder="1" applyAlignment="1">
      <alignment horizontal="right" vertical="center" wrapText="1"/>
    </xf>
    <xf numFmtId="0" fontId="9" fillId="0" borderId="116" xfId="0" applyFont="1" applyFill="1" applyBorder="1" applyAlignment="1">
      <alignment horizontal="right" vertical="center" wrapText="1"/>
    </xf>
    <xf numFmtId="0" fontId="7" fillId="0" borderId="99" xfId="0" applyFont="1" applyFill="1" applyBorder="1" applyAlignment="1">
      <alignment vertical="center" wrapText="1"/>
    </xf>
    <xf numFmtId="0" fontId="4" fillId="0" borderId="99" xfId="0" applyFont="1" applyBorder="1" applyAlignment="1">
      <alignment vertical="center" wrapText="1"/>
    </xf>
    <xf numFmtId="0" fontId="4" fillId="0" borderId="99" xfId="0" applyFont="1" applyFill="1" applyBorder="1" applyAlignment="1">
      <alignment horizontal="left" vertical="center" wrapText="1" indent="2"/>
    </xf>
    <xf numFmtId="0" fontId="4" fillId="0" borderId="99" xfId="0" applyFont="1" applyFill="1" applyBorder="1" applyAlignment="1">
      <alignment vertical="center" wrapText="1"/>
    </xf>
    <xf numFmtId="3" fontId="20" fillId="36" borderId="100" xfId="0" applyNumberFormat="1" applyFont="1" applyFill="1" applyBorder="1" applyAlignment="1">
      <alignment vertical="center" wrapText="1"/>
    </xf>
    <xf numFmtId="3" fontId="20" fillId="36" borderId="21" xfId="0" applyNumberFormat="1" applyFont="1" applyFill="1" applyBorder="1" applyAlignment="1">
      <alignment vertical="center" wrapText="1"/>
    </xf>
    <xf numFmtId="3" fontId="20" fillId="36" borderId="25" xfId="0" applyNumberFormat="1" applyFont="1" applyFill="1" applyBorder="1" applyAlignment="1">
      <alignment vertical="center" wrapText="1"/>
    </xf>
    <xf numFmtId="3" fontId="20" fillId="36" borderId="37" xfId="0" applyNumberFormat="1" applyFont="1" applyFill="1" applyBorder="1" applyAlignment="1">
      <alignment vertical="center" wrapText="1"/>
    </xf>
    <xf numFmtId="0" fontId="6" fillId="0" borderId="23" xfId="0" applyFont="1" applyBorder="1" applyAlignment="1">
      <alignment vertical="center" wrapText="1"/>
    </xf>
    <xf numFmtId="0" fontId="4" fillId="0" borderId="114" xfId="0" applyFont="1" applyBorder="1" applyAlignment="1"/>
    <xf numFmtId="0" fontId="4" fillId="0" borderId="24" xfId="0" applyFont="1" applyBorder="1" applyAlignment="1"/>
    <xf numFmtId="0" fontId="9" fillId="0" borderId="114" xfId="0" applyFont="1" applyBorder="1" applyAlignment="1"/>
    <xf numFmtId="0" fontId="9" fillId="0" borderId="114" xfId="0" applyFont="1" applyBorder="1" applyAlignment="1">
      <alignment wrapText="1"/>
    </xf>
    <xf numFmtId="0" fontId="10" fillId="0" borderId="18" xfId="0" applyFont="1" applyBorder="1" applyAlignment="1">
      <alignment horizontal="center"/>
    </xf>
    <xf numFmtId="0" fontId="10" fillId="0" borderId="114" xfId="0" applyFont="1" applyBorder="1" applyAlignment="1">
      <alignment horizontal="center" vertical="center" wrapText="1"/>
    </xf>
    <xf numFmtId="0" fontId="2" fillId="0" borderId="17" xfId="0" applyNumberFormat="1" applyFont="1" applyFill="1" applyBorder="1" applyAlignment="1">
      <alignment horizontal="left" vertical="center" wrapText="1" indent="1"/>
    </xf>
    <xf numFmtId="0" fontId="2" fillId="0" borderId="18" xfId="0" applyNumberFormat="1" applyFont="1" applyFill="1" applyBorder="1" applyAlignment="1">
      <alignment horizontal="left" vertical="center" wrapText="1" indent="1"/>
    </xf>
    <xf numFmtId="0" fontId="9" fillId="0" borderId="116" xfId="0" applyFont="1" applyFill="1" applyBorder="1" applyAlignment="1">
      <alignment horizontal="center" vertical="center" wrapText="1"/>
    </xf>
    <xf numFmtId="0" fontId="15" fillId="0" borderId="99" xfId="0" applyFont="1" applyFill="1" applyBorder="1" applyAlignment="1">
      <alignment horizontal="center" vertical="center" wrapText="1"/>
    </xf>
    <xf numFmtId="0" fontId="16" fillId="0" borderId="99" xfId="0" applyFont="1" applyFill="1" applyBorder="1" applyAlignment="1">
      <alignment horizontal="left" vertical="center" wrapText="1"/>
    </xf>
    <xf numFmtId="0" fontId="7" fillId="0" borderId="99" xfId="0" applyFont="1" applyBorder="1" applyAlignment="1">
      <alignment vertical="center" wrapText="1"/>
    </xf>
    <xf numFmtId="0" fontId="9" fillId="2" borderId="116" xfId="0" applyFont="1" applyFill="1" applyBorder="1" applyAlignment="1">
      <alignment horizontal="right" vertical="center"/>
    </xf>
    <xf numFmtId="0" fontId="9" fillId="2" borderId="99" xfId="0" applyFont="1" applyFill="1" applyBorder="1" applyAlignment="1">
      <alignment vertical="center"/>
    </xf>
    <xf numFmtId="197" fontId="9" fillId="2" borderId="99" xfId="0" applyNumberFormat="1" applyFont="1" applyFill="1" applyBorder="1" applyAlignment="1" applyProtection="1">
      <alignment vertical="center"/>
      <protection locked="0"/>
    </xf>
    <xf numFmtId="0" fontId="15" fillId="0" borderId="116" xfId="0" applyFont="1" applyFill="1" applyBorder="1" applyAlignment="1">
      <alignment horizontal="center" vertical="center" wrapText="1"/>
    </xf>
    <xf numFmtId="14" fontId="4" fillId="0" borderId="0" xfId="0" applyNumberFormat="1" applyFont="1"/>
    <xf numFmtId="0" fontId="6" fillId="0" borderId="0" xfId="0" applyFont="1" applyAlignment="1">
      <alignment horizontal="center" wrapText="1"/>
    </xf>
    <xf numFmtId="0" fontId="4" fillId="3" borderId="54" xfId="0" applyFont="1" applyFill="1" applyBorder="1"/>
    <xf numFmtId="0" fontId="4" fillId="3" borderId="119" xfId="0" applyFont="1" applyFill="1" applyBorder="1" applyAlignment="1">
      <alignment wrapText="1"/>
    </xf>
    <xf numFmtId="0" fontId="4" fillId="3" borderId="120" xfId="0" applyFont="1" applyFill="1" applyBorder="1"/>
    <xf numFmtId="0" fontId="6" fillId="3" borderId="11" xfId="0" applyFont="1" applyFill="1" applyBorder="1" applyAlignment="1">
      <alignment horizontal="center" wrapText="1"/>
    </xf>
    <xf numFmtId="0" fontId="4" fillId="0" borderId="99" xfId="0" applyFont="1" applyFill="1" applyBorder="1" applyAlignment="1">
      <alignment horizontal="center"/>
    </xf>
    <xf numFmtId="0" fontId="4" fillId="0" borderId="99" xfId="0" applyFont="1" applyBorder="1" applyAlignment="1">
      <alignment horizontal="center"/>
    </xf>
    <xf numFmtId="0" fontId="4" fillId="3" borderId="63" xfId="0" applyFont="1" applyFill="1" applyBorder="1"/>
    <xf numFmtId="0" fontId="6" fillId="3" borderId="0" xfId="0" applyFont="1" applyFill="1" applyBorder="1" applyAlignment="1">
      <alignment horizontal="center" wrapText="1"/>
    </xf>
    <xf numFmtId="0" fontId="4" fillId="3" borderId="0" xfId="0" applyFont="1" applyFill="1" applyBorder="1" applyAlignment="1">
      <alignment horizontal="center"/>
    </xf>
    <xf numFmtId="0" fontId="4" fillId="3" borderId="92" xfId="0" applyFont="1" applyFill="1" applyBorder="1" applyAlignment="1">
      <alignment horizontal="center" vertical="center" wrapText="1"/>
    </xf>
    <xf numFmtId="0" fontId="4" fillId="0" borderId="116" xfId="0" applyFont="1" applyBorder="1"/>
    <xf numFmtId="0" fontId="4" fillId="0" borderId="99" xfId="0" applyFont="1" applyBorder="1" applyAlignment="1">
      <alignment wrapText="1"/>
    </xf>
    <xf numFmtId="0" fontId="14" fillId="0" borderId="99" xfId="0" applyFont="1" applyBorder="1" applyAlignment="1">
      <alignment horizontal="left" wrapText="1" indent="2"/>
    </xf>
    <xf numFmtId="0" fontId="6" fillId="0" borderId="116" xfId="0" applyFont="1" applyBorder="1"/>
    <xf numFmtId="0" fontId="6" fillId="0" borderId="99" xfId="0" applyFont="1" applyBorder="1" applyAlignment="1">
      <alignment wrapText="1"/>
    </xf>
    <xf numFmtId="0" fontId="3" fillId="3" borderId="63" xfId="0" applyFont="1" applyFill="1" applyBorder="1" applyAlignment="1">
      <alignment horizontal="left"/>
    </xf>
    <xf numFmtId="169" fontId="4" fillId="3" borderId="0" xfId="7" applyNumberFormat="1" applyFont="1" applyFill="1" applyBorder="1"/>
    <xf numFmtId="169" fontId="4" fillId="3" borderId="0" xfId="7" applyNumberFormat="1" applyFont="1" applyFill="1" applyBorder="1" applyAlignment="1">
      <alignment vertical="center"/>
    </xf>
    <xf numFmtId="169" fontId="4" fillId="3" borderId="92" xfId="7" applyNumberFormat="1" applyFont="1" applyFill="1" applyBorder="1"/>
    <xf numFmtId="169" fontId="4" fillId="0" borderId="99" xfId="7" applyNumberFormat="1" applyFont="1" applyFill="1" applyBorder="1" applyAlignment="1">
      <alignment vertical="center"/>
    </xf>
    <xf numFmtId="0" fontId="14" fillId="0" borderId="99" xfId="0" applyFont="1" applyBorder="1" applyAlignment="1">
      <alignment horizontal="left" wrapText="1" indent="4"/>
    </xf>
    <xf numFmtId="0" fontId="4" fillId="3" borderId="0" xfId="0" applyFont="1" applyFill="1" applyBorder="1" applyAlignment="1">
      <alignment wrapText="1"/>
    </xf>
    <xf numFmtId="0" fontId="4" fillId="3" borderId="0" xfId="0" applyFont="1" applyFill="1" applyBorder="1"/>
    <xf numFmtId="0" fontId="4" fillId="3" borderId="92" xfId="0" applyFont="1" applyFill="1" applyBorder="1"/>
    <xf numFmtId="0" fontId="6" fillId="0" borderId="22" xfId="0" applyFont="1" applyBorder="1"/>
    <xf numFmtId="0" fontId="6" fillId="0" borderId="23" xfId="0" applyFont="1" applyBorder="1" applyAlignment="1">
      <alignment wrapText="1"/>
    </xf>
    <xf numFmtId="173" fontId="25" fillId="37" borderId="117" xfId="20" applyBorder="1"/>
    <xf numFmtId="10" fontId="6" fillId="0" borderId="24" xfId="20959" applyNumberFormat="1" applyFont="1" applyBorder="1"/>
    <xf numFmtId="0" fontId="9" fillId="2" borderId="107" xfId="0" applyFont="1" applyFill="1" applyBorder="1" applyAlignment="1">
      <alignment horizontal="right" vertical="center"/>
    </xf>
    <xf numFmtId="0" fontId="9" fillId="2" borderId="94" xfId="0" applyFont="1" applyFill="1" applyBorder="1" applyAlignment="1">
      <alignment vertical="center"/>
    </xf>
    <xf numFmtId="0" fontId="9" fillId="0" borderId="99" xfId="0" applyFont="1" applyFill="1" applyBorder="1" applyAlignment="1">
      <alignment horizontal="left" vertical="center" wrapText="1"/>
    </xf>
    <xf numFmtId="0" fontId="6" fillId="3" borderId="0" xfId="0" applyFont="1" applyFill="1" applyBorder="1" applyAlignment="1">
      <alignment horizontal="center"/>
    </xf>
    <xf numFmtId="0" fontId="103" fillId="0" borderId="86" xfId="0" applyFont="1" applyFill="1" applyBorder="1" applyAlignment="1">
      <alignment horizontal="left" vertical="center"/>
    </xf>
    <xf numFmtId="0" fontId="103" fillId="0" borderId="84" xfId="0" applyFont="1" applyFill="1" applyBorder="1" applyAlignment="1">
      <alignment vertical="center" wrapText="1"/>
    </xf>
    <xf numFmtId="0" fontId="103" fillId="0" borderId="84" xfId="0" applyFont="1" applyFill="1" applyBorder="1" applyAlignment="1">
      <alignment horizontal="left" vertical="center" wrapText="1"/>
    </xf>
    <xf numFmtId="0" fontId="113" fillId="0" borderId="0" xfId="11" applyFont="1" applyFill="1" applyBorder="1" applyProtection="1"/>
    <xf numFmtId="0" fontId="114" fillId="0" borderId="0" xfId="0" applyFont="1"/>
    <xf numFmtId="0" fontId="113" fillId="0" borderId="0" xfId="11" applyFont="1" applyFill="1" applyBorder="1" applyAlignment="1" applyProtection="1"/>
    <xf numFmtId="0" fontId="115" fillId="0" borderId="0" xfId="11" applyFont="1" applyFill="1" applyBorder="1" applyAlignment="1" applyProtection="1"/>
    <xf numFmtId="0" fontId="114" fillId="0" borderId="0" xfId="0" applyFont="1" applyAlignment="1">
      <alignment wrapText="1"/>
    </xf>
    <xf numFmtId="0" fontId="117" fillId="0" borderId="0" xfId="0" applyFont="1"/>
    <xf numFmtId="0" fontId="114" fillId="0" borderId="0" xfId="0" applyFont="1" applyFill="1"/>
    <xf numFmtId="0" fontId="114" fillId="0" borderId="0" xfId="0" applyFont="1" applyBorder="1"/>
    <xf numFmtId="0" fontId="114" fillId="0" borderId="0" xfId="0" applyFont="1" applyBorder="1" applyAlignment="1">
      <alignment horizontal="left"/>
    </xf>
    <xf numFmtId="0" fontId="116" fillId="0" borderId="130" xfId="0" applyNumberFormat="1" applyFont="1" applyFill="1" applyBorder="1" applyAlignment="1">
      <alignment horizontal="left" vertical="center" wrapText="1"/>
    </xf>
    <xf numFmtId="0" fontId="122" fillId="0" borderId="0" xfId="0" applyFont="1"/>
    <xf numFmtId="49" fontId="103" fillId="0" borderId="99" xfId="0" applyNumberFormat="1" applyFont="1" applyFill="1" applyBorder="1" applyAlignment="1">
      <alignment horizontal="right" vertical="center"/>
    </xf>
    <xf numFmtId="0" fontId="123" fillId="0" borderId="0" xfId="0" applyFont="1" applyFill="1" applyBorder="1" applyAlignment="1"/>
    <xf numFmtId="0" fontId="114" fillId="0" borderId="0" xfId="0" applyFont="1" applyBorder="1" applyAlignment="1">
      <alignment horizontal="left" indent="1"/>
    </xf>
    <xf numFmtId="0" fontId="114" fillId="0" borderId="0" xfId="0" applyFont="1" applyBorder="1" applyAlignment="1">
      <alignment horizontal="left" indent="2"/>
    </xf>
    <xf numFmtId="49" fontId="114" fillId="0" borderId="0" xfId="0" applyNumberFormat="1" applyFont="1" applyBorder="1" applyAlignment="1">
      <alignment horizontal="left" indent="3"/>
    </xf>
    <xf numFmtId="49" fontId="114" fillId="0" borderId="0" xfId="0" applyNumberFormat="1" applyFont="1" applyBorder="1" applyAlignment="1">
      <alignment horizontal="left" indent="1"/>
    </xf>
    <xf numFmtId="49" fontId="114" fillId="0" borderId="0" xfId="0" applyNumberFormat="1" applyFont="1" applyBorder="1" applyAlignment="1">
      <alignment horizontal="left" wrapText="1" indent="2"/>
    </xf>
    <xf numFmtId="49" fontId="114" fillId="0" borderId="0" xfId="0" applyNumberFormat="1" applyFont="1" applyFill="1" applyBorder="1" applyAlignment="1">
      <alignment horizontal="left" wrapText="1" indent="3"/>
    </xf>
    <xf numFmtId="0" fontId="114" fillId="0" borderId="0" xfId="0" applyNumberFormat="1" applyFont="1" applyFill="1" applyBorder="1" applyAlignment="1">
      <alignment horizontal="left" wrapText="1" indent="1"/>
    </xf>
    <xf numFmtId="0" fontId="114" fillId="0" borderId="0" xfId="0" applyFont="1" applyFill="1" applyAlignment="1">
      <alignment horizontal="left" vertical="top" wrapText="1"/>
    </xf>
    <xf numFmtId="0" fontId="9" fillId="0" borderId="99" xfId="0" applyFont="1" applyFill="1" applyBorder="1" applyAlignment="1" applyProtection="1">
      <alignment horizontal="center" vertical="center" wrapText="1"/>
    </xf>
    <xf numFmtId="0" fontId="3" fillId="0" borderId="99" xfId="0" applyFont="1" applyBorder="1" applyAlignment="1">
      <alignment horizontal="center" vertical="center"/>
    </xf>
    <xf numFmtId="0" fontId="127" fillId="3" borderId="99" xfId="21412" applyFont="1" applyFill="1" applyBorder="1" applyAlignment="1">
      <alignment horizontal="left" vertical="center" wrapText="1"/>
    </xf>
    <xf numFmtId="0" fontId="128" fillId="0" borderId="99" xfId="21412" applyFont="1" applyFill="1" applyBorder="1" applyAlignment="1">
      <alignment horizontal="left" vertical="center" wrapText="1" indent="1"/>
    </xf>
    <xf numFmtId="0" fontId="129" fillId="3" borderId="99" xfId="21412" applyFont="1" applyFill="1" applyBorder="1" applyAlignment="1">
      <alignment horizontal="left" vertical="center" wrapText="1"/>
    </xf>
    <xf numFmtId="0" fontId="128" fillId="3" borderId="99" xfId="21412" applyFont="1" applyFill="1" applyBorder="1" applyAlignment="1">
      <alignment horizontal="left" vertical="center" wrapText="1" indent="1"/>
    </xf>
    <xf numFmtId="0" fontId="127" fillId="0" borderId="137" xfId="0" applyFont="1" applyFill="1" applyBorder="1" applyAlignment="1">
      <alignment horizontal="left" vertical="center" wrapText="1"/>
    </xf>
    <xf numFmtId="0" fontId="129" fillId="0" borderId="137" xfId="0" applyFont="1" applyFill="1" applyBorder="1" applyAlignment="1">
      <alignment horizontal="left" vertical="center" wrapText="1"/>
    </xf>
    <xf numFmtId="0" fontId="130" fillId="3" borderId="137" xfId="0" applyFont="1" applyFill="1" applyBorder="1" applyAlignment="1">
      <alignment horizontal="left" vertical="center" wrapText="1" indent="1"/>
    </xf>
    <xf numFmtId="0" fontId="129" fillId="3" borderId="137" xfId="0" applyFont="1" applyFill="1" applyBorder="1" applyAlignment="1">
      <alignment horizontal="left" vertical="center" wrapText="1"/>
    </xf>
    <xf numFmtId="0" fontId="129" fillId="3" borderId="138" xfId="0" applyFont="1" applyFill="1" applyBorder="1" applyAlignment="1">
      <alignment horizontal="left" vertical="center" wrapText="1"/>
    </xf>
    <xf numFmtId="0" fontId="130" fillId="0" borderId="137" xfId="0" applyFont="1" applyFill="1" applyBorder="1" applyAlignment="1">
      <alignment horizontal="left" vertical="center" wrapText="1" indent="1"/>
    </xf>
    <xf numFmtId="0" fontId="130" fillId="0" borderId="99" xfId="21412" applyFont="1" applyFill="1" applyBorder="1" applyAlignment="1">
      <alignment horizontal="left" vertical="center" wrapText="1" indent="1"/>
    </xf>
    <xf numFmtId="0" fontId="129" fillId="0" borderId="99" xfId="21412" applyFont="1" applyFill="1" applyBorder="1" applyAlignment="1">
      <alignment horizontal="left" vertical="center" wrapText="1"/>
    </xf>
    <xf numFmtId="0" fontId="131" fillId="0" borderId="99" xfId="21412" applyFont="1" applyFill="1" applyBorder="1" applyAlignment="1">
      <alignment horizontal="center" vertical="center" wrapText="1"/>
    </xf>
    <xf numFmtId="0" fontId="129" fillId="3" borderId="139" xfId="0" applyFont="1" applyFill="1" applyBorder="1" applyAlignment="1">
      <alignment horizontal="left" vertical="center" wrapText="1"/>
    </xf>
    <xf numFmtId="0" fontId="128" fillId="3" borderId="140" xfId="21412" applyFont="1" applyFill="1" applyBorder="1" applyAlignment="1">
      <alignment horizontal="left" vertical="center" wrapText="1" indent="1"/>
    </xf>
    <xf numFmtId="0" fontId="128" fillId="3" borderId="137" xfId="0" applyFont="1" applyFill="1" applyBorder="1" applyAlignment="1">
      <alignment horizontal="left" vertical="center" wrapText="1" indent="1"/>
    </xf>
    <xf numFmtId="0" fontId="128" fillId="0" borderId="140" xfId="21412" applyFont="1" applyFill="1" applyBorder="1" applyAlignment="1">
      <alignment horizontal="left" vertical="center" wrapText="1" indent="1"/>
    </xf>
    <xf numFmtId="0" fontId="129" fillId="0" borderId="137" xfId="0" applyFont="1" applyBorder="1" applyAlignment="1">
      <alignment horizontal="left" vertical="center" wrapText="1"/>
    </xf>
    <xf numFmtId="0" fontId="128" fillId="0" borderId="137" xfId="0" applyFont="1" applyBorder="1" applyAlignment="1">
      <alignment horizontal="left" vertical="center" wrapText="1" indent="1"/>
    </xf>
    <xf numFmtId="0" fontId="128" fillId="0" borderId="138" xfId="0" applyFont="1" applyBorder="1" applyAlignment="1">
      <alignment horizontal="left" vertical="center" wrapText="1" indent="1"/>
    </xf>
    <xf numFmtId="0" fontId="129" fillId="0" borderId="140" xfId="21412" applyFont="1" applyFill="1" applyBorder="1" applyAlignment="1">
      <alignment horizontal="left" vertical="center" wrapText="1"/>
    </xf>
    <xf numFmtId="0" fontId="129" fillId="3" borderId="140" xfId="21412" applyFont="1" applyFill="1" applyBorder="1" applyAlignment="1">
      <alignment horizontal="left" vertical="center" wrapText="1"/>
    </xf>
    <xf numFmtId="0" fontId="131" fillId="0" borderId="140" xfId="21412" applyFont="1" applyFill="1" applyBorder="1" applyAlignment="1">
      <alignment horizontal="center" vertical="center" wrapText="1"/>
    </xf>
    <xf numFmtId="0" fontId="129" fillId="0" borderId="140" xfId="21412" applyFont="1" applyBorder="1" applyAlignment="1">
      <alignment horizontal="left" vertical="center" wrapText="1"/>
    </xf>
    <xf numFmtId="0" fontId="128" fillId="0" borderId="137" xfId="0" applyFont="1" applyFill="1" applyBorder="1" applyAlignment="1">
      <alignment horizontal="left" vertical="center" wrapText="1" indent="1"/>
    </xf>
    <xf numFmtId="0" fontId="132" fillId="0" borderId="140" xfId="0" applyFont="1" applyBorder="1" applyAlignment="1">
      <alignment horizontal="left"/>
    </xf>
    <xf numFmtId="0" fontId="129" fillId="0" borderId="140" xfId="0" applyFont="1" applyFill="1" applyBorder="1" applyAlignment="1">
      <alignment horizontal="left" vertical="center" wrapText="1"/>
    </xf>
    <xf numFmtId="0" fontId="0" fillId="0" borderId="0" xfId="0" applyAlignment="1">
      <alignment horizontal="left" vertical="center"/>
    </xf>
    <xf numFmtId="0" fontId="9" fillId="0" borderId="140" xfId="0" applyFont="1" applyFill="1" applyBorder="1" applyAlignment="1" applyProtection="1">
      <alignment horizontal="center" vertical="center" wrapText="1"/>
    </xf>
    <xf numFmtId="0" fontId="129" fillId="0" borderId="145" xfId="0" applyFont="1" applyFill="1" applyBorder="1" applyAlignment="1">
      <alignment horizontal="justify" vertical="center" wrapText="1"/>
    </xf>
    <xf numFmtId="0" fontId="128" fillId="0" borderId="139" xfId="0" applyFont="1" applyFill="1" applyBorder="1" applyAlignment="1">
      <alignment horizontal="left" vertical="center" wrapText="1" indent="1"/>
    </xf>
    <xf numFmtId="0" fontId="128" fillId="0" borderId="138" xfId="0" applyFont="1" applyFill="1" applyBorder="1" applyAlignment="1">
      <alignment horizontal="left" vertical="center" wrapText="1" indent="1"/>
    </xf>
    <xf numFmtId="0" fontId="129" fillId="0" borderId="137" xfId="0" applyFont="1" applyFill="1" applyBorder="1" applyAlignment="1">
      <alignment horizontal="justify" vertical="center" wrapText="1"/>
    </xf>
    <xf numFmtId="0" fontId="127" fillId="0" borderId="137" xfId="0" applyFont="1" applyFill="1" applyBorder="1" applyAlignment="1">
      <alignment horizontal="justify" vertical="center" wrapText="1"/>
    </xf>
    <xf numFmtId="0" fontId="129" fillId="3" borderId="137" xfId="0" applyFont="1" applyFill="1" applyBorder="1" applyAlignment="1">
      <alignment horizontal="justify" vertical="center" wrapText="1"/>
    </xf>
    <xf numFmtId="0" fontId="129" fillId="0" borderId="138" xfId="0" applyFont="1" applyFill="1" applyBorder="1" applyAlignment="1">
      <alignment horizontal="justify" vertical="center" wrapText="1"/>
    </xf>
    <xf numFmtId="0" fontId="129" fillId="0" borderId="139" xfId="0" applyFont="1" applyFill="1" applyBorder="1" applyAlignment="1">
      <alignment horizontal="justify" vertical="center" wrapText="1"/>
    </xf>
    <xf numFmtId="0" fontId="129" fillId="0" borderId="140" xfId="21412" applyFont="1" applyFill="1" applyBorder="1" applyAlignment="1">
      <alignment horizontal="justify" vertical="center" wrapText="1"/>
    </xf>
    <xf numFmtId="0" fontId="130" fillId="0" borderId="131" xfId="0" applyFont="1" applyFill="1" applyBorder="1" applyAlignment="1">
      <alignment horizontal="left" vertical="center" wrapText="1" indent="1"/>
    </xf>
    <xf numFmtId="0" fontId="127" fillId="0" borderId="137" xfId="0" applyFont="1" applyFill="1" applyBorder="1" applyAlignment="1">
      <alignment vertical="center" wrapText="1"/>
    </xf>
    <xf numFmtId="0" fontId="129" fillId="0" borderId="137" xfId="0" applyFont="1" applyFill="1" applyBorder="1" applyAlignment="1">
      <alignment vertical="center" wrapText="1"/>
    </xf>
    <xf numFmtId="0" fontId="129" fillId="0" borderId="140" xfId="21412" applyFont="1" applyFill="1" applyBorder="1" applyAlignment="1">
      <alignment vertical="center" wrapText="1"/>
    </xf>
    <xf numFmtId="0" fontId="9" fillId="0" borderId="114" xfId="0" applyFont="1" applyFill="1" applyBorder="1" applyAlignment="1" applyProtection="1">
      <alignment horizontal="center" vertical="center" wrapText="1"/>
    </xf>
    <xf numFmtId="0" fontId="0" fillId="0" borderId="140" xfId="0" applyBorder="1" applyAlignment="1">
      <alignment horizontal="center"/>
    </xf>
    <xf numFmtId="0" fontId="15" fillId="0" borderId="140" xfId="0" applyNumberFormat="1" applyFont="1" applyFill="1" applyBorder="1" applyAlignment="1">
      <alignment vertical="center" wrapText="1"/>
    </xf>
    <xf numFmtId="0" fontId="7" fillId="0" borderId="140" xfId="0" applyNumberFormat="1" applyFont="1" applyFill="1" applyBorder="1" applyAlignment="1">
      <alignment horizontal="left" vertical="center" wrapText="1" indent="1"/>
    </xf>
    <xf numFmtId="0" fontId="3" fillId="0" borderId="140" xfId="0" applyFont="1" applyBorder="1" applyAlignment="1">
      <alignment vertical="center"/>
    </xf>
    <xf numFmtId="0" fontId="133" fillId="0" borderId="140" xfId="0" applyFont="1" applyFill="1" applyBorder="1" applyAlignment="1" applyProtection="1">
      <alignment horizontal="left" vertical="center" indent="1"/>
      <protection locked="0"/>
    </xf>
    <xf numFmtId="0" fontId="134" fillId="0" borderId="140" xfId="0" applyFont="1" applyFill="1" applyBorder="1" applyAlignment="1" applyProtection="1">
      <alignment horizontal="left" vertical="center" indent="3"/>
      <protection locked="0"/>
    </xf>
    <xf numFmtId="0" fontId="135" fillId="0" borderId="140" xfId="0" applyFont="1" applyFill="1" applyBorder="1" applyAlignment="1" applyProtection="1">
      <alignment horizontal="left" vertical="center" indent="3"/>
      <protection locked="0"/>
    </xf>
    <xf numFmtId="0" fontId="3" fillId="0" borderId="140" xfId="0" applyFont="1" applyFill="1" applyBorder="1" applyAlignment="1">
      <alignment vertical="center"/>
    </xf>
    <xf numFmtId="0" fontId="3" fillId="0" borderId="140" xfId="0" applyFont="1" applyBorder="1"/>
    <xf numFmtId="0" fontId="0" fillId="0" borderId="0" xfId="0" applyAlignment="1">
      <alignment horizontal="center"/>
    </xf>
    <xf numFmtId="197" fontId="9" fillId="0" borderId="0" xfId="0" applyNumberFormat="1" applyFont="1" applyFill="1" applyBorder="1" applyAlignment="1" applyProtection="1">
      <alignment horizontal="right"/>
    </xf>
    <xf numFmtId="49" fontId="103" fillId="0" borderId="140" xfId="0" applyNumberFormat="1" applyFont="1" applyFill="1" applyBorder="1" applyAlignment="1">
      <alignment horizontal="right" vertical="center"/>
    </xf>
    <xf numFmtId="0" fontId="0" fillId="0" borderId="140" xfId="0" applyBorder="1" applyAlignment="1">
      <alignment horizontal="center" vertical="center"/>
    </xf>
    <xf numFmtId="0" fontId="0" fillId="0" borderId="144" xfId="0" applyBorder="1" applyAlignment="1">
      <alignment horizontal="center"/>
    </xf>
    <xf numFmtId="0" fontId="128" fillId="0" borderId="144" xfId="21412" applyFont="1" applyFill="1" applyBorder="1" applyAlignment="1">
      <alignment horizontal="left" vertical="center" wrapText="1" indent="1"/>
    </xf>
    <xf numFmtId="0" fontId="128" fillId="3" borderId="140" xfId="0" applyFont="1" applyFill="1" applyBorder="1" applyAlignment="1">
      <alignment horizontal="left" vertical="center" wrapText="1" indent="1"/>
    </xf>
    <xf numFmtId="171" fontId="22" fillId="0" borderId="140" xfId="0" applyNumberFormat="1" applyFont="1" applyBorder="1" applyAlignment="1">
      <alignment horizontal="center"/>
    </xf>
    <xf numFmtId="0" fontId="129" fillId="0" borderId="140" xfId="0" applyFont="1" applyBorder="1" applyAlignment="1">
      <alignment horizontal="left" vertical="center" wrapText="1"/>
    </xf>
    <xf numFmtId="0" fontId="22" fillId="0" borderId="140" xfId="0" applyFont="1" applyBorder="1"/>
    <xf numFmtId="0" fontId="128" fillId="0" borderId="140" xfId="0" applyFont="1" applyBorder="1" applyAlignment="1">
      <alignment horizontal="left" vertical="center" wrapText="1" indent="1"/>
    </xf>
    <xf numFmtId="0" fontId="128" fillId="0" borderId="140" xfId="0" applyFont="1" applyFill="1" applyBorder="1" applyAlignment="1">
      <alignment horizontal="left" vertical="center" wrapText="1" indent="1"/>
    </xf>
    <xf numFmtId="0" fontId="130" fillId="3" borderId="140" xfId="0" applyFont="1" applyFill="1" applyBorder="1" applyAlignment="1">
      <alignment horizontal="left" vertical="center" wrapText="1" indent="1"/>
    </xf>
    <xf numFmtId="0" fontId="130" fillId="0" borderId="140" xfId="0" applyFont="1" applyFill="1" applyBorder="1" applyAlignment="1">
      <alignment horizontal="left" vertical="center" wrapText="1" indent="1"/>
    </xf>
    <xf numFmtId="171" fontId="22" fillId="0" borderId="140" xfId="0" applyNumberFormat="1" applyFont="1" applyFill="1" applyBorder="1" applyAlignment="1">
      <alignment horizontal="center"/>
    </xf>
    <xf numFmtId="171" fontId="21" fillId="0" borderId="56" xfId="0" applyNumberFormat="1" applyFont="1" applyFill="1" applyBorder="1" applyAlignment="1">
      <alignment horizontal="center"/>
    </xf>
    <xf numFmtId="171" fontId="17" fillId="0" borderId="58" xfId="0" applyNumberFormat="1" applyFont="1" applyFill="1" applyBorder="1" applyAlignment="1">
      <alignment horizontal="center"/>
    </xf>
    <xf numFmtId="0" fontId="117" fillId="0" borderId="140" xfId="0" applyFont="1" applyBorder="1"/>
    <xf numFmtId="49" fontId="119" fillId="0" borderId="140" xfId="5" applyNumberFormat="1" applyFont="1" applyFill="1" applyBorder="1" applyAlignment="1" applyProtection="1">
      <alignment horizontal="right" vertical="center"/>
      <protection locked="0"/>
    </xf>
    <xf numFmtId="0" fontId="118" fillId="3" borderId="140" xfId="13" applyFont="1" applyFill="1" applyBorder="1" applyAlignment="1" applyProtection="1">
      <alignment horizontal="left" vertical="center" wrapText="1"/>
      <protection locked="0"/>
    </xf>
    <xf numFmtId="49" fontId="118" fillId="3" borderId="140" xfId="5" applyNumberFormat="1" applyFont="1" applyFill="1" applyBorder="1" applyAlignment="1" applyProtection="1">
      <alignment horizontal="right" vertical="center"/>
      <protection locked="0"/>
    </xf>
    <xf numFmtId="0" fontId="118" fillId="0" borderId="140" xfId="13" applyFont="1" applyFill="1" applyBorder="1" applyAlignment="1" applyProtection="1">
      <alignment horizontal="left" vertical="center" wrapText="1"/>
      <protection locked="0"/>
    </xf>
    <xf numFmtId="49" fontId="118" fillId="0" borderId="140" xfId="5" applyNumberFormat="1" applyFont="1" applyFill="1" applyBorder="1" applyAlignment="1" applyProtection="1">
      <alignment horizontal="right" vertical="center"/>
      <protection locked="0"/>
    </xf>
    <xf numFmtId="0" fontId="120" fillId="0" borderId="140" xfId="13" applyFont="1" applyFill="1" applyBorder="1" applyAlignment="1" applyProtection="1">
      <alignment horizontal="left" vertical="center" wrapText="1"/>
      <protection locked="0"/>
    </xf>
    <xf numFmtId="0" fontId="113" fillId="0" borderId="148" xfId="0" applyFont="1" applyBorder="1"/>
    <xf numFmtId="0" fontId="113" fillId="0" borderId="148" xfId="0" applyFont="1" applyFill="1" applyBorder="1"/>
    <xf numFmtId="0" fontId="113" fillId="0" borderId="148" xfId="0" applyFont="1" applyBorder="1" applyAlignment="1">
      <alignment horizontal="left" indent="8"/>
    </xf>
    <xf numFmtId="0" fontId="113" fillId="0" borderId="148" xfId="0" applyFont="1" applyBorder="1" applyAlignment="1">
      <alignment wrapText="1"/>
    </xf>
    <xf numFmtId="0" fontId="116" fillId="0" borderId="148" xfId="0" applyFont="1" applyBorder="1"/>
    <xf numFmtId="49" fontId="119" fillId="0" borderId="148" xfId="5" applyNumberFormat="1" applyFont="1" applyFill="1" applyBorder="1" applyAlignment="1" applyProtection="1">
      <alignment horizontal="right" vertical="center" wrapText="1"/>
      <protection locked="0"/>
    </xf>
    <xf numFmtId="49" fontId="118" fillId="3" borderId="148" xfId="5" applyNumberFormat="1" applyFont="1" applyFill="1" applyBorder="1" applyAlignment="1" applyProtection="1">
      <alignment horizontal="right" vertical="center" wrapText="1"/>
      <protection locked="0"/>
    </xf>
    <xf numFmtId="49" fontId="118" fillId="0" borderId="148" xfId="5" applyNumberFormat="1" applyFont="1" applyFill="1" applyBorder="1" applyAlignment="1" applyProtection="1">
      <alignment horizontal="right" vertical="center" wrapText="1"/>
      <protection locked="0"/>
    </xf>
    <xf numFmtId="0" fontId="113" fillId="0" borderId="148" xfId="0" applyFont="1" applyBorder="1" applyAlignment="1">
      <alignment horizontal="center" vertical="center" wrapText="1"/>
    </xf>
    <xf numFmtId="0" fontId="113" fillId="0" borderId="149" xfId="0" applyFont="1" applyFill="1" applyBorder="1" applyAlignment="1">
      <alignment horizontal="center" vertical="center" wrapText="1"/>
    </xf>
    <xf numFmtId="0" fontId="113" fillId="0" borderId="148" xfId="0" applyFont="1" applyBorder="1" applyAlignment="1">
      <alignment horizontal="center" vertical="center"/>
    </xf>
    <xf numFmtId="0" fontId="113" fillId="0" borderId="0" xfId="0" applyFont="1"/>
    <xf numFmtId="0" fontId="113" fillId="0" borderId="0" xfId="0" applyFont="1" applyAlignment="1">
      <alignment wrapText="1"/>
    </xf>
    <xf numFmtId="14" fontId="113" fillId="0" borderId="0" xfId="0" applyNumberFormat="1" applyFont="1"/>
    <xf numFmtId="0" fontId="116" fillId="0" borderId="148" xfId="0" applyFont="1" applyFill="1" applyBorder="1"/>
    <xf numFmtId="0" fontId="113" fillId="0" borderId="148" xfId="0" applyNumberFormat="1" applyFont="1" applyFill="1" applyBorder="1" applyAlignment="1">
      <alignment horizontal="left" vertical="center" wrapText="1"/>
    </xf>
    <xf numFmtId="0" fontId="116" fillId="0" borderId="148" xfId="0" applyFont="1" applyFill="1" applyBorder="1" applyAlignment="1">
      <alignment horizontal="left" wrapText="1" indent="1"/>
    </xf>
    <xf numFmtId="0" fontId="116" fillId="0" borderId="148" xfId="0" applyFont="1" applyFill="1" applyBorder="1" applyAlignment="1">
      <alignment horizontal="left" vertical="center" indent="1"/>
    </xf>
    <xf numFmtId="0" fontId="113" fillId="0" borderId="148" xfId="0" applyFont="1" applyFill="1" applyBorder="1" applyAlignment="1">
      <alignment horizontal="left" wrapText="1" indent="1"/>
    </xf>
    <xf numFmtId="0" fontId="113" fillId="0" borderId="148" xfId="0" applyFont="1" applyFill="1" applyBorder="1" applyAlignment="1">
      <alignment horizontal="left" indent="1"/>
    </xf>
    <xf numFmtId="0" fontId="113" fillId="0" borderId="148" xfId="0" applyFont="1" applyFill="1" applyBorder="1" applyAlignment="1">
      <alignment horizontal="left" wrapText="1" indent="4"/>
    </xf>
    <xf numFmtId="0" fontId="113" fillId="0" borderId="148" xfId="0" applyNumberFormat="1" applyFont="1" applyFill="1" applyBorder="1" applyAlignment="1">
      <alignment horizontal="left" indent="3"/>
    </xf>
    <xf numFmtId="0" fontId="116" fillId="0" borderId="148" xfId="0" applyFont="1" applyFill="1" applyBorder="1" applyAlignment="1">
      <alignment horizontal="left" indent="1"/>
    </xf>
    <xf numFmtId="0" fontId="117" fillId="0" borderId="148" xfId="0" applyFont="1" applyFill="1" applyBorder="1" applyAlignment="1">
      <alignment horizontal="center" vertical="center" wrapText="1"/>
    </xf>
    <xf numFmtId="0" fontId="113" fillId="80" borderId="148" xfId="0" applyFont="1" applyFill="1" applyBorder="1"/>
    <xf numFmtId="0" fontId="116" fillId="0" borderId="7" xfId="0" applyFont="1" applyBorder="1"/>
    <xf numFmtId="0" fontId="113" fillId="0" borderId="148" xfId="0" applyFont="1" applyFill="1" applyBorder="1" applyAlignment="1">
      <alignment horizontal="left" wrapText="1" indent="2"/>
    </xf>
    <xf numFmtId="0" fontId="113" fillId="0" borderId="148" xfId="0" applyFont="1" applyFill="1" applyBorder="1" applyAlignment="1">
      <alignment horizontal="left" wrapText="1"/>
    </xf>
    <xf numFmtId="0" fontId="113" fillId="0" borderId="0" xfId="0" applyFont="1" applyBorder="1"/>
    <xf numFmtId="0" fontId="116" fillId="83" borderId="148" xfId="0" applyFont="1" applyFill="1" applyBorder="1"/>
    <xf numFmtId="0" fontId="113" fillId="0" borderId="148" xfId="0" applyFont="1" applyBorder="1" applyAlignment="1">
      <alignment horizontal="left" indent="1"/>
    </xf>
    <xf numFmtId="0" fontId="113" fillId="0" borderId="148" xfId="0" applyFont="1" applyBorder="1" applyAlignment="1">
      <alignment horizontal="center"/>
    </xf>
    <xf numFmtId="0" fontId="113" fillId="0" borderId="0" xfId="0" applyFont="1" applyBorder="1" applyAlignment="1">
      <alignment horizontal="center" vertical="center"/>
    </xf>
    <xf numFmtId="0" fontId="113" fillId="0" borderId="148" xfId="0" applyFont="1" applyFill="1" applyBorder="1" applyAlignment="1">
      <alignment horizontal="center" vertical="center" wrapText="1"/>
    </xf>
    <xf numFmtId="0" fontId="113" fillId="0" borderId="7" xfId="0" applyFont="1" applyBorder="1" applyAlignment="1">
      <alignment horizontal="center" vertical="center" wrapText="1"/>
    </xf>
    <xf numFmtId="0" fontId="113" fillId="0" borderId="11" xfId="0" applyFont="1" applyBorder="1" applyAlignment="1">
      <alignment horizontal="center" vertical="center" wrapText="1"/>
    </xf>
    <xf numFmtId="0" fontId="113" fillId="0" borderId="53" xfId="0" applyFont="1" applyBorder="1" applyAlignment="1">
      <alignment wrapText="1"/>
    </xf>
    <xf numFmtId="0" fontId="113" fillId="0" borderId="7" xfId="0" applyFont="1" applyBorder="1" applyAlignment="1">
      <alignment wrapText="1"/>
    </xf>
    <xf numFmtId="0" fontId="113" fillId="0" borderId="0" xfId="0" applyFont="1" applyBorder="1" applyAlignment="1">
      <alignment horizontal="center" vertical="center" wrapText="1"/>
    </xf>
    <xf numFmtId="0" fontId="113" fillId="0" borderId="147" xfId="0" applyFont="1" applyFill="1" applyBorder="1" applyAlignment="1">
      <alignment horizontal="center" vertical="center" wrapText="1"/>
    </xf>
    <xf numFmtId="0" fontId="113" fillId="0" borderId="0" xfId="0" applyFont="1" applyFill="1" applyBorder="1" applyAlignment="1">
      <alignment horizontal="center" vertical="center" wrapText="1"/>
    </xf>
    <xf numFmtId="0" fontId="113" fillId="0" borderId="150" xfId="0" applyFont="1" applyFill="1" applyBorder="1" applyAlignment="1">
      <alignment horizontal="center" vertical="center" wrapText="1"/>
    </xf>
    <xf numFmtId="0" fontId="113" fillId="0" borderId="146" xfId="0" applyFont="1" applyFill="1" applyBorder="1" applyAlignment="1">
      <alignment horizontal="center" vertical="center" wrapText="1"/>
    </xf>
    <xf numFmtId="0" fontId="113" fillId="0" borderId="0" xfId="0" applyFont="1" applyFill="1"/>
    <xf numFmtId="49" fontId="113" fillId="0" borderId="154" xfId="0" applyNumberFormat="1" applyFont="1" applyFill="1" applyBorder="1" applyAlignment="1">
      <alignment horizontal="left" wrapText="1" indent="1"/>
    </xf>
    <xf numFmtId="0" fontId="113" fillId="0" borderId="155" xfId="0" applyNumberFormat="1" applyFont="1" applyFill="1" applyBorder="1" applyAlignment="1">
      <alignment horizontal="left" wrapText="1" indent="1"/>
    </xf>
    <xf numFmtId="49" fontId="113" fillId="0" borderId="156" xfId="0" applyNumberFormat="1" applyFont="1" applyFill="1" applyBorder="1" applyAlignment="1">
      <alignment horizontal="left" wrapText="1" indent="1"/>
    </xf>
    <xf numFmtId="0" fontId="113" fillId="0" borderId="157" xfId="0" applyNumberFormat="1" applyFont="1" applyFill="1" applyBorder="1" applyAlignment="1">
      <alignment horizontal="left" wrapText="1" indent="1"/>
    </xf>
    <xf numFmtId="49" fontId="113" fillId="0" borderId="157" xfId="0" applyNumberFormat="1" applyFont="1" applyFill="1" applyBorder="1" applyAlignment="1">
      <alignment horizontal="left" wrapText="1" indent="3"/>
    </xf>
    <xf numFmtId="49" fontId="113" fillId="0" borderId="156" xfId="0" applyNumberFormat="1" applyFont="1" applyFill="1" applyBorder="1" applyAlignment="1">
      <alignment horizontal="left" wrapText="1" indent="3"/>
    </xf>
    <xf numFmtId="49" fontId="113" fillId="0" borderId="156" xfId="0" applyNumberFormat="1" applyFont="1" applyFill="1" applyBorder="1" applyAlignment="1">
      <alignment horizontal="left" wrapText="1" indent="2"/>
    </xf>
    <xf numFmtId="49" fontId="113" fillId="0" borderId="157" xfId="0" applyNumberFormat="1" applyFont="1" applyBorder="1" applyAlignment="1">
      <alignment horizontal="left" wrapText="1" indent="2"/>
    </xf>
    <xf numFmtId="49" fontId="113" fillId="0" borderId="156" xfId="0" applyNumberFormat="1" applyFont="1" applyFill="1" applyBorder="1" applyAlignment="1">
      <alignment horizontal="left" vertical="top" wrapText="1" indent="2"/>
    </xf>
    <xf numFmtId="49" fontId="113" fillId="0" borderId="156" xfId="0" applyNumberFormat="1" applyFont="1" applyFill="1" applyBorder="1" applyAlignment="1">
      <alignment horizontal="left" indent="1"/>
    </xf>
    <xf numFmtId="0" fontId="113" fillId="0" borderId="157" xfId="0" applyNumberFormat="1" applyFont="1" applyBorder="1" applyAlignment="1">
      <alignment horizontal="left" indent="1"/>
    </xf>
    <xf numFmtId="49" fontId="113" fillId="0" borderId="157" xfId="0" applyNumberFormat="1" applyFont="1" applyBorder="1" applyAlignment="1">
      <alignment horizontal="left" indent="1"/>
    </xf>
    <xf numFmtId="49" fontId="113" fillId="0" borderId="156" xfId="0" applyNumberFormat="1" applyFont="1" applyFill="1" applyBorder="1" applyAlignment="1">
      <alignment horizontal="left" indent="3"/>
    </xf>
    <xf numFmtId="49" fontId="113" fillId="0" borderId="157" xfId="0" applyNumberFormat="1" applyFont="1" applyBorder="1" applyAlignment="1">
      <alignment horizontal="left" indent="3"/>
    </xf>
    <xf numFmtId="0" fontId="113" fillId="0" borderId="157" xfId="0" applyFont="1" applyBorder="1" applyAlignment="1">
      <alignment horizontal="left" indent="2"/>
    </xf>
    <xf numFmtId="0" fontId="113" fillId="0" borderId="156" xfId="0" applyFont="1" applyBorder="1" applyAlignment="1">
      <alignment horizontal="left" indent="2"/>
    </xf>
    <xf numFmtId="0" fontId="113" fillId="0" borderId="157" xfId="0" applyFont="1" applyBorder="1" applyAlignment="1">
      <alignment horizontal="left" indent="1"/>
    </xf>
    <xf numFmtId="0" fontId="113" fillId="0" borderId="156" xfId="0" applyFont="1" applyBorder="1" applyAlignment="1">
      <alignment horizontal="left" indent="1"/>
    </xf>
    <xf numFmtId="0" fontId="116" fillId="0" borderId="64" xfId="0" applyFont="1" applyBorder="1"/>
    <xf numFmtId="0" fontId="113" fillId="0" borderId="69" xfId="0" applyFont="1" applyBorder="1"/>
    <xf numFmtId="0" fontId="113" fillId="0" borderId="0" xfId="0" applyFont="1" applyBorder="1" applyAlignment="1">
      <alignment wrapText="1"/>
    </xf>
    <xf numFmtId="0" fontId="113" fillId="0" borderId="0" xfId="0" applyFont="1" applyAlignment="1">
      <alignment horizontal="center" vertical="center"/>
    </xf>
    <xf numFmtId="0" fontId="113" fillId="0" borderId="0" xfId="0" applyFont="1" applyBorder="1" applyAlignment="1">
      <alignment horizontal="left"/>
    </xf>
    <xf numFmtId="0" fontId="116" fillId="0" borderId="148" xfId="0" applyNumberFormat="1" applyFont="1" applyFill="1" applyBorder="1" applyAlignment="1">
      <alignment horizontal="left" vertical="center" wrapText="1"/>
    </xf>
    <xf numFmtId="0" fontId="113" fillId="0" borderId="7" xfId="0" applyFont="1" applyFill="1" applyBorder="1" applyAlignment="1">
      <alignment horizontal="center" vertical="center" wrapText="1"/>
    </xf>
    <xf numFmtId="0" fontId="9" fillId="0" borderId="0" xfId="0" applyFont="1" applyFill="1" applyBorder="1" applyAlignment="1">
      <alignment wrapText="1"/>
    </xf>
    <xf numFmtId="0" fontId="118" fillId="0" borderId="148" xfId="0" applyFont="1" applyBorder="1"/>
    <xf numFmtId="0" fontId="116" fillId="0" borderId="148" xfId="0" applyFont="1" applyBorder="1" applyAlignment="1">
      <alignment horizontal="center" vertical="center" wrapText="1"/>
    </xf>
    <xf numFmtId="0" fontId="118" fillId="0" borderId="0" xfId="0" applyFont="1" applyAlignment="1">
      <alignment horizontal="center" vertical="center"/>
    </xf>
    <xf numFmtId="0" fontId="118" fillId="0" borderId="0" xfId="0" applyFont="1"/>
    <xf numFmtId="0" fontId="136" fillId="0" borderId="0" xfId="0" applyFont="1"/>
    <xf numFmtId="0" fontId="113" fillId="0" borderId="135" xfId="0" applyNumberFormat="1" applyFont="1" applyFill="1" applyBorder="1" applyAlignment="1">
      <alignment horizontal="left" vertical="center" wrapText="1" indent="1" readingOrder="1"/>
    </xf>
    <xf numFmtId="0" fontId="118" fillId="0" borderId="148" xfId="0" applyFont="1" applyBorder="1" applyAlignment="1">
      <alignment horizontal="left" indent="3"/>
    </xf>
    <xf numFmtId="0" fontId="116" fillId="0" borderId="148" xfId="0" applyNumberFormat="1" applyFont="1" applyFill="1" applyBorder="1" applyAlignment="1">
      <alignment vertical="center" wrapText="1" readingOrder="1"/>
    </xf>
    <xf numFmtId="0" fontId="118" fillId="0" borderId="148" xfId="0" applyFont="1" applyFill="1" applyBorder="1" applyAlignment="1">
      <alignment horizontal="left" indent="2"/>
    </xf>
    <xf numFmtId="0" fontId="113" fillId="0" borderId="136" xfId="0" applyNumberFormat="1" applyFont="1" applyFill="1" applyBorder="1" applyAlignment="1">
      <alignment vertical="center" wrapText="1" readingOrder="1"/>
    </xf>
    <xf numFmtId="0" fontId="118" fillId="0" borderId="149" xfId="0" applyFont="1" applyBorder="1" applyAlignment="1">
      <alignment horizontal="left" indent="2"/>
    </xf>
    <xf numFmtId="0" fontId="113" fillId="0" borderId="135" xfId="0" applyNumberFormat="1" applyFont="1" applyFill="1" applyBorder="1" applyAlignment="1">
      <alignment vertical="center" wrapText="1" readingOrder="1"/>
    </xf>
    <xf numFmtId="0" fontId="118" fillId="0" borderId="148" xfId="0" applyFont="1" applyBorder="1" applyAlignment="1">
      <alignment horizontal="left" indent="2"/>
    </xf>
    <xf numFmtId="0" fontId="113" fillId="0" borderId="134" xfId="0" applyNumberFormat="1" applyFont="1" applyFill="1" applyBorder="1" applyAlignment="1">
      <alignment vertical="center" wrapText="1" readingOrder="1"/>
    </xf>
    <xf numFmtId="0" fontId="136" fillId="0" borderId="7" xfId="0" applyFont="1" applyBorder="1"/>
    <xf numFmtId="0" fontId="103" fillId="0" borderId="148" xfId="0" applyFont="1" applyFill="1" applyBorder="1" applyAlignment="1">
      <alignment vertical="center" wrapText="1"/>
    </xf>
    <xf numFmtId="0" fontId="103" fillId="0" borderId="148" xfId="0" applyFont="1" applyBorder="1" applyAlignment="1">
      <alignment horizontal="left" vertical="center" wrapText="1"/>
    </xf>
    <xf numFmtId="0" fontId="103" fillId="0" borderId="148" xfId="0" applyFont="1" applyBorder="1" applyAlignment="1">
      <alignment horizontal="left" indent="2"/>
    </xf>
    <xf numFmtId="0" fontId="103" fillId="0" borderId="148" xfId="0" applyNumberFormat="1" applyFont="1" applyFill="1" applyBorder="1" applyAlignment="1">
      <alignment vertical="center" wrapText="1"/>
    </xf>
    <xf numFmtId="0" fontId="103" fillId="0" borderId="148" xfId="0" applyNumberFormat="1" applyFont="1" applyFill="1" applyBorder="1" applyAlignment="1">
      <alignment horizontal="left" vertical="center" indent="1"/>
    </xf>
    <xf numFmtId="0" fontId="103" fillId="0" borderId="148" xfId="0" applyNumberFormat="1" applyFont="1" applyFill="1" applyBorder="1" applyAlignment="1">
      <alignment horizontal="left" vertical="center" wrapText="1" indent="1"/>
    </xf>
    <xf numFmtId="0" fontId="103" fillId="0" borderId="148" xfId="0" applyNumberFormat="1" applyFont="1" applyFill="1" applyBorder="1" applyAlignment="1">
      <alignment horizontal="right" vertical="center"/>
    </xf>
    <xf numFmtId="49" fontId="103" fillId="0" borderId="148" xfId="0" applyNumberFormat="1" applyFont="1" applyFill="1" applyBorder="1" applyAlignment="1">
      <alignment horizontal="right" vertical="center"/>
    </xf>
    <xf numFmtId="0" fontId="103" fillId="0" borderId="149" xfId="0" applyNumberFormat="1" applyFont="1" applyFill="1" applyBorder="1" applyAlignment="1">
      <alignment horizontal="left" vertical="top" wrapText="1"/>
    </xf>
    <xf numFmtId="49" fontId="103" fillId="0" borderId="148" xfId="0" applyNumberFormat="1" applyFont="1" applyFill="1" applyBorder="1" applyAlignment="1">
      <alignment vertical="top" wrapText="1"/>
    </xf>
    <xf numFmtId="49" fontId="103" fillId="0" borderId="148" xfId="0" applyNumberFormat="1" applyFont="1" applyFill="1" applyBorder="1" applyAlignment="1">
      <alignment horizontal="left" vertical="top" wrapText="1" indent="2"/>
    </xf>
    <xf numFmtId="49" fontId="103" fillId="0" borderId="148" xfId="0" applyNumberFormat="1" applyFont="1" applyFill="1" applyBorder="1" applyAlignment="1">
      <alignment horizontal="left" vertical="center" wrapText="1" indent="3"/>
    </xf>
    <xf numFmtId="49" fontId="103" fillId="0" borderId="148" xfId="0" applyNumberFormat="1" applyFont="1" applyFill="1" applyBorder="1" applyAlignment="1">
      <alignment horizontal="left" wrapText="1" indent="2"/>
    </xf>
    <xf numFmtId="49" fontId="103" fillId="0" borderId="148" xfId="0" applyNumberFormat="1" applyFont="1" applyFill="1" applyBorder="1" applyAlignment="1">
      <alignment horizontal="left" vertical="top" wrapText="1"/>
    </xf>
    <xf numFmtId="49" fontId="103" fillId="0" borderId="148" xfId="0" applyNumberFormat="1" applyFont="1" applyFill="1" applyBorder="1" applyAlignment="1">
      <alignment horizontal="left" wrapText="1" indent="3"/>
    </xf>
    <xf numFmtId="49" fontId="103" fillId="0" borderId="148" xfId="0" applyNumberFormat="1" applyFont="1" applyFill="1" applyBorder="1" applyAlignment="1">
      <alignment vertical="center"/>
    </xf>
    <xf numFmtId="0" fontId="103" fillId="0" borderId="148" xfId="0" applyFont="1" applyFill="1" applyBorder="1" applyAlignment="1">
      <alignment horizontal="left" vertical="center" wrapText="1"/>
    </xf>
    <xf numFmtId="49" fontId="103" fillId="0" borderId="148" xfId="0" applyNumberFormat="1" applyFont="1" applyFill="1" applyBorder="1" applyAlignment="1">
      <alignment horizontal="left" indent="3"/>
    </xf>
    <xf numFmtId="0" fontId="103" fillId="0" borderId="148" xfId="0" applyFont="1" applyBorder="1" applyAlignment="1">
      <alignment horizontal="left" indent="1"/>
    </xf>
    <xf numFmtId="0" fontId="103" fillId="0" borderId="148" xfId="0" applyNumberFormat="1" applyFont="1" applyFill="1" applyBorder="1" applyAlignment="1">
      <alignment horizontal="left" vertical="center" wrapText="1"/>
    </xf>
    <xf numFmtId="0" fontId="103" fillId="0" borderId="148" xfId="0" applyFont="1" applyFill="1" applyBorder="1" applyAlignment="1">
      <alignment horizontal="left" wrapText="1" indent="2"/>
    </xf>
    <xf numFmtId="0" fontId="103" fillId="0" borderId="148" xfId="0" applyFont="1" applyBorder="1" applyAlignment="1">
      <alignment horizontal="left" vertical="top" wrapText="1"/>
    </xf>
    <xf numFmtId="0" fontId="102" fillId="0" borderId="7" xfId="0" applyFont="1" applyBorder="1" applyAlignment="1">
      <alignment wrapText="1"/>
    </xf>
    <xf numFmtId="0" fontId="103" fillId="0" borderId="148" xfId="0" applyFont="1" applyBorder="1" applyAlignment="1">
      <alignment horizontal="left" vertical="top" wrapText="1" indent="2"/>
    </xf>
    <xf numFmtId="0" fontId="103" fillId="0" borderId="148" xfId="0" applyFont="1" applyBorder="1" applyAlignment="1">
      <alignment horizontal="left" wrapText="1"/>
    </xf>
    <xf numFmtId="0" fontId="103" fillId="0" borderId="148" xfId="12671" applyFont="1" applyFill="1" applyBorder="1" applyAlignment="1">
      <alignment horizontal="left" vertical="center" wrapText="1" indent="2"/>
    </xf>
    <xf numFmtId="0" fontId="103" fillId="0" borderId="148" xfId="0" applyFont="1" applyBorder="1" applyAlignment="1">
      <alignment horizontal="left" wrapText="1" indent="2"/>
    </xf>
    <xf numFmtId="0" fontId="103" fillId="0" borderId="148" xfId="0" applyFont="1" applyBorder="1" applyAlignment="1">
      <alignment wrapText="1"/>
    </xf>
    <xf numFmtId="0" fontId="103" fillId="0" borderId="148" xfId="0" applyFont="1" applyBorder="1"/>
    <xf numFmtId="0" fontId="103" fillId="0" borderId="148" xfId="12671" applyFont="1" applyFill="1" applyBorder="1" applyAlignment="1">
      <alignment horizontal="left" vertical="center" wrapText="1"/>
    </xf>
    <xf numFmtId="0" fontId="102" fillId="0" borderId="148" xfId="0" applyFont="1" applyBorder="1" applyAlignment="1">
      <alignment wrapText="1"/>
    </xf>
    <xf numFmtId="0" fontId="103" fillId="0" borderId="150" xfId="0" applyNumberFormat="1" applyFont="1" applyFill="1" applyBorder="1" applyAlignment="1">
      <alignment horizontal="left" vertical="center" wrapText="1"/>
    </xf>
    <xf numFmtId="0" fontId="103" fillId="3" borderId="148" xfId="5" applyNumberFormat="1" applyFont="1" applyFill="1" applyBorder="1" applyAlignment="1" applyProtection="1">
      <alignment horizontal="right" vertical="center"/>
      <protection locked="0"/>
    </xf>
    <xf numFmtId="2" fontId="103" fillId="3" borderId="148" xfId="5" applyNumberFormat="1" applyFont="1" applyFill="1" applyBorder="1" applyAlignment="1" applyProtection="1">
      <alignment horizontal="right" vertical="center"/>
      <protection locked="0"/>
    </xf>
    <xf numFmtId="0" fontId="103" fillId="0" borderId="148" xfId="0" applyNumberFormat="1" applyFont="1" applyFill="1" applyBorder="1" applyAlignment="1">
      <alignment vertical="center"/>
    </xf>
    <xf numFmtId="0" fontId="103" fillId="0" borderId="150" xfId="13" applyFont="1" applyFill="1" applyBorder="1" applyAlignment="1" applyProtection="1">
      <alignment horizontal="left" vertical="top" wrapText="1"/>
      <protection locked="0"/>
    </xf>
    <xf numFmtId="0" fontId="103" fillId="0" borderId="151" xfId="13" applyFont="1" applyFill="1" applyBorder="1" applyAlignment="1" applyProtection="1">
      <alignment horizontal="left" vertical="top" wrapText="1"/>
      <protection locked="0"/>
    </xf>
    <xf numFmtId="0" fontId="103" fillId="0" borderId="149" xfId="0" applyFont="1" applyFill="1" applyBorder="1" applyAlignment="1">
      <alignment vertical="center" wrapText="1"/>
    </xf>
    <xf numFmtId="0" fontId="122" fillId="0" borderId="0" xfId="0" applyFont="1" applyBorder="1" applyAlignment="1">
      <alignment horizontal="left" indent="2"/>
    </xf>
    <xf numFmtId="0" fontId="113" fillId="0" borderId="0" xfId="0" applyNumberFormat="1" applyFont="1" applyFill="1" applyBorder="1" applyAlignment="1">
      <alignment horizontal="left" vertical="center" indent="1"/>
    </xf>
    <xf numFmtId="0" fontId="113" fillId="0" borderId="0" xfId="0" applyNumberFormat="1" applyFont="1" applyFill="1" applyBorder="1" applyAlignment="1">
      <alignment vertical="center" wrapText="1"/>
    </xf>
    <xf numFmtId="0" fontId="113" fillId="0" borderId="0" xfId="0" applyFont="1" applyFill="1" applyBorder="1" applyAlignment="1">
      <alignment vertical="center" wrapText="1"/>
    </xf>
    <xf numFmtId="0" fontId="124" fillId="0" borderId="0" xfId="0" applyNumberFormat="1" applyFont="1" applyFill="1" applyBorder="1" applyAlignment="1">
      <alignment horizontal="left" vertical="center" wrapText="1" readingOrder="1"/>
    </xf>
    <xf numFmtId="0" fontId="122" fillId="0" borderId="0" xfId="0" applyFont="1" applyBorder="1" applyAlignment="1">
      <alignment horizontal="left" vertical="center" wrapText="1"/>
    </xf>
    <xf numFmtId="0" fontId="113" fillId="0" borderId="0" xfId="0" applyFont="1" applyFill="1" applyBorder="1" applyAlignment="1">
      <alignment horizontal="left" vertical="center" wrapText="1"/>
    </xf>
    <xf numFmtId="0" fontId="103" fillId="0" borderId="149" xfId="0" applyFont="1" applyBorder="1" applyAlignment="1">
      <alignment horizontal="left" indent="2"/>
    </xf>
    <xf numFmtId="0" fontId="103" fillId="0" borderId="136" xfId="0" applyNumberFormat="1" applyFont="1" applyFill="1" applyBorder="1" applyAlignment="1">
      <alignment horizontal="left" vertical="center" wrapText="1" readingOrder="1"/>
    </xf>
    <xf numFmtId="0" fontId="103" fillId="0" borderId="148" xfId="0" applyNumberFormat="1" applyFont="1" applyFill="1" applyBorder="1" applyAlignment="1">
      <alignment horizontal="left" vertical="center" wrapText="1" readingOrder="1"/>
    </xf>
    <xf numFmtId="171" fontId="18" fillId="84" borderId="57" xfId="0" applyNumberFormat="1" applyFont="1" applyFill="1" applyBorder="1" applyAlignment="1">
      <alignment horizontal="center"/>
    </xf>
    <xf numFmtId="0" fontId="2" fillId="0" borderId="16" xfId="0" applyNumberFormat="1" applyFont="1" applyFill="1" applyBorder="1" applyAlignment="1">
      <alignment horizontal="left" vertical="center" wrapText="1" indent="1"/>
    </xf>
    <xf numFmtId="173" fontId="25" fillId="37" borderId="63" xfId="20" applyBorder="1"/>
    <xf numFmtId="0" fontId="11" fillId="0" borderId="99" xfId="17" applyFill="1" applyBorder="1" applyAlignment="1" applyProtection="1">
      <alignment horizontal="left" vertical="top" wrapText="1"/>
    </xf>
    <xf numFmtId="0" fontId="103" fillId="0" borderId="0" xfId="0" applyFont="1" applyFill="1" applyBorder="1" applyAlignment="1">
      <alignment wrapText="1"/>
    </xf>
    <xf numFmtId="168" fontId="142" fillId="0" borderId="0" xfId="7" applyFont="1"/>
    <xf numFmtId="169" fontId="142" fillId="0" borderId="0" xfId="7" applyNumberFormat="1" applyFont="1" applyBorder="1"/>
    <xf numFmtId="168" fontId="117" fillId="0" borderId="148" xfId="7" applyFont="1" applyBorder="1"/>
    <xf numFmtId="168" fontId="114" fillId="0" borderId="148" xfId="7" applyFont="1" applyBorder="1"/>
    <xf numFmtId="169" fontId="114" fillId="0" borderId="0" xfId="7" applyNumberFormat="1" applyFont="1" applyBorder="1"/>
    <xf numFmtId="169" fontId="113" fillId="36" borderId="148" xfId="7" applyNumberFormat="1" applyFont="1" applyFill="1" applyBorder="1"/>
    <xf numFmtId="169" fontId="113" fillId="0" borderId="148" xfId="7" applyNumberFormat="1" applyFont="1" applyFill="1" applyBorder="1"/>
    <xf numFmtId="169" fontId="117" fillId="0" borderId="140" xfId="7" applyNumberFormat="1" applyFont="1" applyFill="1" applyBorder="1" applyAlignment="1">
      <alignment horizontal="center" vertical="center" wrapText="1"/>
    </xf>
    <xf numFmtId="169" fontId="117" fillId="0" borderId="140" xfId="7" applyNumberFormat="1" applyFont="1" applyBorder="1" applyAlignment="1">
      <alignment horizontal="center" vertical="center" wrapText="1"/>
    </xf>
    <xf numFmtId="168" fontId="114" fillId="0" borderId="0" xfId="7" applyFont="1"/>
    <xf numFmtId="169" fontId="117" fillId="0" borderId="140" xfId="7" applyNumberFormat="1" applyFont="1" applyBorder="1"/>
    <xf numFmtId="198" fontId="110" fillId="79" borderId="99" xfId="20959" applyNumberFormat="1" applyFont="1" applyFill="1" applyBorder="1" applyAlignment="1" applyProtection="1">
      <alignment horizontal="right" vertical="center"/>
    </xf>
    <xf numFmtId="168" fontId="4" fillId="36" borderId="24" xfId="7" applyFont="1" applyFill="1" applyBorder="1"/>
    <xf numFmtId="168" fontId="4" fillId="36" borderId="23" xfId="7" applyFont="1" applyFill="1" applyBorder="1"/>
    <xf numFmtId="168" fontId="4" fillId="0" borderId="20" xfId="7" applyFont="1" applyBorder="1" applyAlignment="1"/>
    <xf numFmtId="168" fontId="21" fillId="0" borderId="140" xfId="7" applyFont="1" applyFill="1" applyBorder="1" applyAlignment="1">
      <alignment horizontal="center" vertical="center"/>
    </xf>
    <xf numFmtId="168" fontId="21" fillId="0" borderId="14" xfId="7" applyFont="1" applyFill="1" applyBorder="1" applyAlignment="1">
      <alignment horizontal="center" vertical="center"/>
    </xf>
    <xf numFmtId="168" fontId="18" fillId="0" borderId="13" xfId="7" applyFont="1" applyBorder="1" applyAlignment="1">
      <alignment vertical="center"/>
    </xf>
    <xf numFmtId="168" fontId="21" fillId="0" borderId="13" xfId="7" applyFont="1" applyBorder="1" applyAlignment="1">
      <alignment horizontal="center" vertical="center"/>
    </xf>
    <xf numFmtId="168" fontId="21" fillId="0" borderId="15" xfId="7" applyFont="1" applyBorder="1" applyAlignment="1">
      <alignment horizontal="center" vertical="center"/>
    </xf>
    <xf numFmtId="168" fontId="22" fillId="0" borderId="13" xfId="7" applyFont="1" applyBorder="1" applyAlignment="1">
      <alignment horizontal="center" vertical="center"/>
    </xf>
    <xf numFmtId="168" fontId="22" fillId="0" borderId="12" xfId="7" applyFont="1" applyFill="1" applyBorder="1" applyAlignment="1">
      <alignment horizontal="center" vertical="center"/>
    </xf>
    <xf numFmtId="168" fontId="101" fillId="0" borderId="12" xfId="7" applyFont="1" applyBorder="1" applyAlignment="1">
      <alignment horizontal="center" vertical="center"/>
    </xf>
    <xf numFmtId="168" fontId="18" fillId="0" borderId="12" xfId="7" applyFont="1" applyBorder="1" applyAlignment="1">
      <alignment horizontal="center" vertical="center"/>
    </xf>
    <xf numFmtId="168" fontId="21" fillId="0" borderId="12" xfId="7" applyFont="1" applyBorder="1" applyAlignment="1">
      <alignment horizontal="center" vertical="center"/>
    </xf>
    <xf numFmtId="168" fontId="22" fillId="0" borderId="12" xfId="7" applyFont="1" applyBorder="1" applyAlignment="1">
      <alignment horizontal="center" vertical="center"/>
    </xf>
    <xf numFmtId="168" fontId="21" fillId="0" borderId="30" xfId="7" applyFont="1" applyBorder="1" applyAlignment="1">
      <alignment horizontal="center" vertical="center"/>
    </xf>
    <xf numFmtId="168" fontId="4" fillId="0" borderId="59" xfId="7" applyFont="1" applyFill="1" applyBorder="1" applyAlignment="1">
      <alignment horizontal="center" vertical="center" wrapText="1"/>
    </xf>
    <xf numFmtId="168" fontId="9" fillId="0" borderId="0" xfId="7" applyFont="1" applyFill="1" applyBorder="1" applyAlignment="1" applyProtection="1"/>
    <xf numFmtId="168" fontId="22" fillId="0" borderId="0" xfId="7" applyFont="1"/>
    <xf numFmtId="168" fontId="22" fillId="0" borderId="140" xfId="7" applyFont="1" applyBorder="1" applyAlignment="1">
      <alignment horizontal="center" vertical="center"/>
    </xf>
    <xf numFmtId="168" fontId="21" fillId="0" borderId="140" xfId="7" applyFont="1" applyBorder="1" applyAlignment="1">
      <alignment horizontal="center" vertical="center"/>
    </xf>
    <xf numFmtId="168" fontId="21" fillId="0" borderId="140" xfId="7" applyFont="1" applyBorder="1" applyAlignment="1">
      <alignment horizontal="center"/>
    </xf>
    <xf numFmtId="168" fontId="7" fillId="0" borderId="24" xfId="7" applyFont="1" applyFill="1" applyBorder="1" applyAlignment="1" applyProtection="1">
      <alignment horizontal="right" vertical="center"/>
    </xf>
    <xf numFmtId="168" fontId="6" fillId="36" borderId="114" xfId="7" applyFont="1" applyFill="1" applyBorder="1" applyAlignment="1">
      <alignment horizontal="center" vertical="center" wrapText="1"/>
    </xf>
    <xf numFmtId="168" fontId="106" fillId="0" borderId="114" xfId="7" applyFont="1" applyFill="1" applyBorder="1" applyAlignment="1">
      <alignment horizontal="right" vertical="center" wrapText="1"/>
    </xf>
    <xf numFmtId="168" fontId="6" fillId="36" borderId="114" xfId="7" applyFont="1" applyFill="1" applyBorder="1" applyAlignment="1">
      <alignment horizontal="right" vertical="center" wrapText="1"/>
    </xf>
    <xf numFmtId="168" fontId="4" fillId="0" borderId="114" xfId="7" applyFont="1" applyFill="1" applyBorder="1" applyAlignment="1">
      <alignment horizontal="right" vertical="center" wrapText="1"/>
    </xf>
    <xf numFmtId="197" fontId="0" fillId="0" borderId="0" xfId="0" applyNumberFormat="1" applyAlignment="1">
      <alignment wrapText="1"/>
    </xf>
    <xf numFmtId="171" fontId="0" fillId="0" borderId="0" xfId="0" applyNumberFormat="1"/>
    <xf numFmtId="3" fontId="4" fillId="0" borderId="0" xfId="0" applyNumberFormat="1" applyFont="1"/>
    <xf numFmtId="169" fontId="114" fillId="0" borderId="0" xfId="0" applyNumberFormat="1" applyFont="1"/>
    <xf numFmtId="169" fontId="113" fillId="0" borderId="0" xfId="7" applyNumberFormat="1" applyFont="1"/>
    <xf numFmtId="169" fontId="116" fillId="0" borderId="148" xfId="7" applyNumberFormat="1" applyFont="1" applyBorder="1"/>
    <xf numFmtId="169" fontId="113" fillId="0" borderId="148" xfId="7" applyNumberFormat="1" applyFont="1" applyBorder="1"/>
    <xf numFmtId="10" fontId="4" fillId="0" borderId="167" xfId="20959" applyNumberFormat="1" applyFont="1" applyBorder="1" applyAlignment="1"/>
    <xf numFmtId="10" fontId="4" fillId="0" borderId="169" xfId="20959" applyNumberFormat="1" applyFont="1" applyBorder="1" applyAlignment="1"/>
    <xf numFmtId="0" fontId="9" fillId="0" borderId="167" xfId="0" applyFont="1" applyBorder="1" applyAlignment="1"/>
    <xf numFmtId="0" fontId="9" fillId="0" borderId="172" xfId="0" applyFont="1" applyBorder="1" applyAlignment="1">
      <alignment wrapText="1"/>
    </xf>
    <xf numFmtId="0" fontId="4" fillId="0" borderId="167" xfId="0" applyFont="1" applyBorder="1" applyAlignment="1"/>
    <xf numFmtId="0" fontId="13" fillId="0" borderId="172" xfId="0" applyFont="1" applyBorder="1" applyAlignment="1">
      <alignment wrapText="1"/>
    </xf>
    <xf numFmtId="0" fontId="9" fillId="0" borderId="173" xfId="0" applyFont="1" applyBorder="1" applyAlignment="1">
      <alignment vertical="center"/>
    </xf>
    <xf numFmtId="169" fontId="0" fillId="36" borderId="166" xfId="7" applyNumberFormat="1" applyFont="1" applyFill="1" applyBorder="1" applyAlignment="1">
      <alignment vertical="center"/>
    </xf>
    <xf numFmtId="169" fontId="0" fillId="0" borderId="166" xfId="7" applyNumberFormat="1" applyFont="1" applyBorder="1" applyAlignment="1">
      <alignment vertical="center"/>
    </xf>
    <xf numFmtId="169" fontId="0" fillId="36" borderId="166" xfId="7" applyNumberFormat="1" applyFont="1" applyFill="1" applyBorder="1"/>
    <xf numFmtId="0" fontId="0" fillId="0" borderId="0" xfId="0"/>
    <xf numFmtId="0" fontId="2" fillId="0" borderId="0" xfId="0" applyFont="1"/>
    <xf numFmtId="0" fontId="140" fillId="0" borderId="0" xfId="0" applyFont="1"/>
    <xf numFmtId="0" fontId="141" fillId="0" borderId="0" xfId="0" applyFont="1"/>
    <xf numFmtId="0" fontId="141" fillId="0" borderId="0" xfId="0" applyFont="1" applyFill="1"/>
    <xf numFmtId="0" fontId="141" fillId="0" borderId="148" xfId="0" applyFont="1" applyBorder="1"/>
    <xf numFmtId="173" fontId="25" fillId="37" borderId="0" xfId="20" applyBorder="1"/>
    <xf numFmtId="14" fontId="141" fillId="0" borderId="0" xfId="0" applyNumberFormat="1" applyFont="1"/>
    <xf numFmtId="173" fontId="25" fillId="37" borderId="0" xfId="20" applyFont="1" applyBorder="1"/>
    <xf numFmtId="169" fontId="114" fillId="0" borderId="0" xfId="7" applyNumberFormat="1" applyFont="1"/>
    <xf numFmtId="169" fontId="114" fillId="0" borderId="0" xfId="7" applyNumberFormat="1" applyFont="1" applyFill="1"/>
    <xf numFmtId="197" fontId="9" fillId="2" borderId="170" xfId="0" applyNumberFormat="1" applyFont="1" applyFill="1" applyBorder="1" applyAlignment="1" applyProtection="1">
      <alignment vertical="center"/>
      <protection locked="0"/>
    </xf>
    <xf numFmtId="197" fontId="7" fillId="0" borderId="166" xfId="0" applyNumberFormat="1" applyFont="1" applyFill="1" applyBorder="1" applyAlignment="1" applyProtection="1">
      <alignment vertical="center" wrapText="1"/>
      <protection locked="0"/>
    </xf>
    <xf numFmtId="197" fontId="7" fillId="0" borderId="166" xfId="0" applyNumberFormat="1" applyFont="1" applyFill="1" applyBorder="1" applyAlignment="1" applyProtection="1">
      <alignment horizontal="right" vertical="center" wrapText="1"/>
      <protection locked="0"/>
    </xf>
    <xf numFmtId="10" fontId="7" fillId="0" borderId="166" xfId="20959" applyNumberFormat="1" applyFont="1" applyBorder="1" applyAlignment="1" applyProtection="1">
      <alignment vertical="center" wrapText="1"/>
      <protection locked="0"/>
    </xf>
    <xf numFmtId="10" fontId="9" fillId="2" borderId="166" xfId="20959" applyNumberFormat="1" applyFont="1" applyFill="1" applyBorder="1" applyAlignment="1" applyProtection="1">
      <alignment vertical="center"/>
      <protection locked="0"/>
    </xf>
    <xf numFmtId="197" fontId="9" fillId="2" borderId="166" xfId="0" applyNumberFormat="1" applyFont="1" applyFill="1" applyBorder="1" applyAlignment="1" applyProtection="1">
      <alignment vertical="center"/>
      <protection locked="0"/>
    </xf>
    <xf numFmtId="169" fontId="117" fillId="82" borderId="166" xfId="7" applyNumberFormat="1" applyFont="1" applyFill="1" applyBorder="1"/>
    <xf numFmtId="169" fontId="114" fillId="85" borderId="166" xfId="7" applyNumberFormat="1" applyFont="1" applyFill="1" applyBorder="1"/>
    <xf numFmtId="197" fontId="4" fillId="0" borderId="0" xfId="0" applyNumberFormat="1" applyFont="1"/>
    <xf numFmtId="169" fontId="0" fillId="0" borderId="166" xfId="7" applyNumberFormat="1" applyFont="1" applyBorder="1"/>
    <xf numFmtId="0" fontId="17" fillId="0" borderId="1" xfId="0" applyFont="1" applyFill="1" applyBorder="1" applyAlignment="1">
      <alignment horizontal="center" vertical="center"/>
    </xf>
    <xf numFmtId="169" fontId="116" fillId="0" borderId="69" xfId="7" applyNumberFormat="1" applyFont="1" applyBorder="1"/>
    <xf numFmtId="169" fontId="10" fillId="0" borderId="166" xfId="0" applyNumberFormat="1" applyFont="1" applyFill="1" applyBorder="1" applyAlignment="1">
      <alignment horizontal="left" vertical="center" wrapText="1"/>
    </xf>
    <xf numFmtId="169" fontId="113" fillId="0" borderId="0" xfId="0" applyNumberFormat="1" applyFont="1" applyBorder="1"/>
    <xf numFmtId="10" fontId="9" fillId="0" borderId="174" xfId="20959" applyNumberFormat="1" applyFont="1" applyFill="1" applyBorder="1" applyAlignment="1" applyProtection="1">
      <alignment vertical="center"/>
      <protection locked="0"/>
    </xf>
    <xf numFmtId="10" fontId="9" fillId="2" borderId="174" xfId="20959" applyNumberFormat="1" applyFont="1" applyFill="1" applyBorder="1" applyAlignment="1" applyProtection="1">
      <alignment vertical="center"/>
      <protection locked="0"/>
    </xf>
    <xf numFmtId="3" fontId="20" fillId="0" borderId="166" xfId="0" applyNumberFormat="1" applyFont="1" applyBorder="1" applyAlignment="1">
      <alignment vertical="center" wrapText="1"/>
    </xf>
    <xf numFmtId="3" fontId="20" fillId="0" borderId="166" xfId="0" applyNumberFormat="1" applyFont="1" applyFill="1" applyBorder="1" applyAlignment="1">
      <alignment vertical="center" wrapText="1"/>
    </xf>
    <xf numFmtId="168" fontId="4" fillId="0" borderId="0" xfId="0" applyNumberFormat="1" applyFont="1" applyFill="1" applyAlignment="1">
      <alignment horizontal="left" vertical="center"/>
    </xf>
    <xf numFmtId="168" fontId="4" fillId="0" borderId="166" xfId="7" applyFont="1" applyBorder="1" applyAlignment="1"/>
    <xf numFmtId="168" fontId="4" fillId="0" borderId="172" xfId="7" applyFont="1" applyBorder="1" applyAlignment="1"/>
    <xf numFmtId="197" fontId="4" fillId="0" borderId="166" xfId="0" applyNumberFormat="1" applyFont="1" applyBorder="1" applyAlignment="1"/>
    <xf numFmtId="197" fontId="4" fillId="0" borderId="167" xfId="0" applyNumberFormat="1" applyFont="1" applyBorder="1" applyAlignment="1"/>
    <xf numFmtId="197" fontId="4" fillId="0" borderId="173" xfId="0" applyNumberFormat="1" applyFont="1" applyBorder="1" applyAlignment="1"/>
    <xf numFmtId="197" fontId="4" fillId="0" borderId="169" xfId="0" applyNumberFormat="1" applyFont="1" applyBorder="1" applyAlignment="1">
      <alignment wrapText="1"/>
    </xf>
    <xf numFmtId="197" fontId="4" fillId="0" borderId="169" xfId="0" applyNumberFormat="1" applyFont="1" applyBorder="1" applyAlignment="1"/>
    <xf numFmtId="169" fontId="110" fillId="0" borderId="166" xfId="948" applyNumberFormat="1" applyFont="1" applyFill="1" applyBorder="1" applyAlignment="1" applyProtection="1">
      <alignment horizontal="right" vertical="center"/>
      <protection locked="0"/>
    </xf>
    <xf numFmtId="169" fontId="113" fillId="0" borderId="166" xfId="7" applyNumberFormat="1" applyFont="1" applyBorder="1"/>
    <xf numFmtId="169" fontId="113" fillId="0" borderId="166" xfId="7" applyNumberFormat="1" applyFont="1" applyFill="1" applyBorder="1"/>
    <xf numFmtId="169" fontId="116" fillId="0" borderId="166" xfId="7" applyNumberFormat="1" applyFont="1" applyBorder="1"/>
    <xf numFmtId="197" fontId="9" fillId="0" borderId="166" xfId="0" applyNumberFormat="1" applyFont="1" applyFill="1" applyBorder="1" applyAlignment="1" applyProtection="1">
      <alignment horizontal="right"/>
    </xf>
    <xf numFmtId="197" fontId="9" fillId="36" borderId="166" xfId="0" applyNumberFormat="1" applyFont="1" applyFill="1" applyBorder="1" applyAlignment="1" applyProtection="1">
      <alignment horizontal="right"/>
    </xf>
    <xf numFmtId="197" fontId="9" fillId="36" borderId="167" xfId="0" applyNumberFormat="1" applyFont="1" applyFill="1" applyBorder="1" applyAlignment="1" applyProtection="1">
      <alignment horizontal="right"/>
    </xf>
    <xf numFmtId="168" fontId="117" fillId="0" borderId="166" xfId="7" applyFont="1" applyBorder="1"/>
    <xf numFmtId="168" fontId="114" fillId="0" borderId="166" xfId="7" applyFont="1" applyBorder="1"/>
    <xf numFmtId="169" fontId="25" fillId="37" borderId="0" xfId="7" applyNumberFormat="1" applyFont="1" applyFill="1" applyBorder="1"/>
    <xf numFmtId="169" fontId="4" fillId="0" borderId="53" xfId="7" applyNumberFormat="1" applyFont="1" applyFill="1" applyBorder="1" applyAlignment="1">
      <alignment vertical="center"/>
    </xf>
    <xf numFmtId="169" fontId="4" fillId="0" borderId="64" xfId="7" applyNumberFormat="1" applyFont="1" applyFill="1" applyBorder="1" applyAlignment="1">
      <alignment vertical="center"/>
    </xf>
    <xf numFmtId="169" fontId="4" fillId="3" borderId="97" xfId="7" applyNumberFormat="1" applyFont="1" applyFill="1" applyBorder="1" applyAlignment="1">
      <alignment vertical="center"/>
    </xf>
    <xf numFmtId="169" fontId="4" fillId="3" borderId="21" xfId="7" applyNumberFormat="1" applyFont="1" applyFill="1" applyBorder="1" applyAlignment="1">
      <alignment vertical="center"/>
    </xf>
    <xf numFmtId="169" fontId="4" fillId="0" borderId="100" xfId="7" applyNumberFormat="1" applyFont="1" applyFill="1" applyBorder="1" applyAlignment="1">
      <alignment vertical="center"/>
    </xf>
    <xf numFmtId="169" fontId="4" fillId="0" borderId="114" xfId="7" applyNumberFormat="1" applyFont="1" applyFill="1" applyBorder="1" applyAlignment="1">
      <alignment vertical="center"/>
    </xf>
    <xf numFmtId="169" fontId="4" fillId="0" borderId="23" xfId="7" applyNumberFormat="1" applyFont="1" applyFill="1" applyBorder="1" applyAlignment="1">
      <alignment vertical="center"/>
    </xf>
    <xf numFmtId="169" fontId="4" fillId="0" borderId="25" xfId="7" applyNumberFormat="1" applyFont="1" applyFill="1" applyBorder="1" applyAlignment="1">
      <alignment vertical="center"/>
    </xf>
    <xf numFmtId="169" fontId="4" fillId="0" borderId="24" xfId="7" applyNumberFormat="1" applyFont="1" applyFill="1" applyBorder="1" applyAlignment="1">
      <alignment vertical="center"/>
    </xf>
    <xf numFmtId="169" fontId="4" fillId="0" borderId="26" xfId="7" applyNumberFormat="1" applyFont="1" applyFill="1" applyBorder="1" applyAlignment="1">
      <alignment vertical="center"/>
    </xf>
    <xf numFmtId="169" fontId="4" fillId="0" borderId="18" xfId="7" applyNumberFormat="1" applyFont="1" applyFill="1" applyBorder="1" applyAlignment="1">
      <alignment vertical="center"/>
    </xf>
    <xf numFmtId="169" fontId="4" fillId="0" borderId="95" xfId="7" applyNumberFormat="1" applyFont="1" applyFill="1" applyBorder="1" applyAlignment="1">
      <alignment vertical="center"/>
    </xf>
    <xf numFmtId="169" fontId="4" fillId="0" borderId="108" xfId="7" applyNumberFormat="1" applyFont="1" applyFill="1" applyBorder="1" applyAlignment="1">
      <alignment vertical="center"/>
    </xf>
    <xf numFmtId="9" fontId="4" fillId="0" borderId="93" xfId="20959" applyFont="1" applyFill="1" applyBorder="1" applyAlignment="1">
      <alignment vertical="center"/>
    </xf>
    <xf numFmtId="9" fontId="4" fillId="0" borderId="110" xfId="20959" applyFont="1" applyFill="1" applyBorder="1" applyAlignment="1">
      <alignment vertical="center"/>
    </xf>
    <xf numFmtId="14" fontId="4" fillId="0" borderId="0" xfId="0" applyNumberFormat="1" applyFont="1" applyAlignment="1">
      <alignment horizontal="left"/>
    </xf>
    <xf numFmtId="197" fontId="7" fillId="3" borderId="167" xfId="2" applyNumberFormat="1" applyFont="1" applyFill="1" applyBorder="1" applyAlignment="1" applyProtection="1">
      <alignment vertical="top"/>
      <protection locked="0"/>
    </xf>
    <xf numFmtId="197" fontId="7" fillId="36" borderId="167" xfId="2" applyNumberFormat="1" applyFont="1" applyFill="1" applyBorder="1" applyAlignment="1" applyProtection="1">
      <alignment vertical="top" wrapText="1"/>
    </xf>
    <xf numFmtId="197" fontId="7" fillId="3" borderId="167" xfId="2" applyNumberFormat="1" applyFont="1" applyFill="1" applyBorder="1" applyAlignment="1" applyProtection="1">
      <alignment vertical="top" wrapText="1"/>
      <protection locked="0"/>
    </xf>
    <xf numFmtId="197" fontId="7" fillId="36" borderId="167" xfId="2" applyNumberFormat="1" applyFont="1" applyFill="1" applyBorder="1" applyAlignment="1" applyProtection="1">
      <alignment vertical="top" wrapText="1"/>
      <protection locked="0"/>
    </xf>
    <xf numFmtId="169" fontId="113" fillId="0" borderId="166" xfId="7" applyNumberFormat="1" applyFont="1" applyBorder="1" applyAlignment="1">
      <alignment horizontal="left" indent="1"/>
    </xf>
    <xf numFmtId="0" fontId="113" fillId="0" borderId="166" xfId="0" applyFont="1" applyBorder="1"/>
    <xf numFmtId="0" fontId="113" fillId="0" borderId="166" xfId="0" applyFont="1" applyBorder="1" applyAlignment="1">
      <alignment horizontal="left" indent="1"/>
    </xf>
    <xf numFmtId="168" fontId="113" fillId="0" borderId="166" xfId="7" applyFont="1" applyBorder="1" applyAlignment="1">
      <alignment horizontal="left" indent="1"/>
    </xf>
    <xf numFmtId="168" fontId="116" fillId="0" borderId="166" xfId="7" applyFont="1" applyBorder="1"/>
    <xf numFmtId="168" fontId="116" fillId="83" borderId="166" xfId="7" applyFont="1" applyFill="1" applyBorder="1"/>
    <xf numFmtId="0" fontId="116" fillId="83" borderId="166" xfId="0" applyFont="1" applyFill="1" applyBorder="1"/>
    <xf numFmtId="0" fontId="116" fillId="0" borderId="166" xfId="0" applyFont="1" applyBorder="1"/>
    <xf numFmtId="0" fontId="113" fillId="0" borderId="167" xfId="0" applyFont="1" applyBorder="1"/>
    <xf numFmtId="169" fontId="113" fillId="0" borderId="173" xfId="7" applyNumberFormat="1" applyFont="1" applyBorder="1" applyAlignment="1">
      <alignment horizontal="left" indent="1"/>
    </xf>
    <xf numFmtId="169" fontId="113" fillId="0" borderId="173" xfId="7" applyNumberFormat="1" applyFont="1" applyBorder="1" applyAlignment="1">
      <alignment horizontal="left" indent="2"/>
    </xf>
    <xf numFmtId="169" fontId="113" fillId="0" borderId="173" xfId="7" applyNumberFormat="1" applyFont="1" applyFill="1" applyBorder="1" applyAlignment="1">
      <alignment horizontal="left" indent="3"/>
    </xf>
    <xf numFmtId="169" fontId="113" fillId="0" borderId="173" xfId="7" applyNumberFormat="1" applyFont="1" applyFill="1" applyBorder="1" applyAlignment="1">
      <alignment horizontal="left" indent="1"/>
    </xf>
    <xf numFmtId="169" fontId="113" fillId="81" borderId="173" xfId="7" applyNumberFormat="1" applyFont="1" applyFill="1" applyBorder="1"/>
    <xf numFmtId="169" fontId="113" fillId="81" borderId="166" xfId="7" applyNumberFormat="1" applyFont="1" applyFill="1" applyBorder="1"/>
    <xf numFmtId="0" fontId="113" fillId="81" borderId="166" xfId="0" applyFont="1" applyFill="1" applyBorder="1"/>
    <xf numFmtId="0" fontId="113" fillId="81" borderId="167" xfId="0" applyFont="1" applyFill="1" applyBorder="1"/>
    <xf numFmtId="169" fontId="113" fillId="0" borderId="173" xfId="7" applyNumberFormat="1" applyFont="1" applyFill="1" applyBorder="1" applyAlignment="1">
      <alignment horizontal="left" vertical="top" wrapText="1" indent="2"/>
    </xf>
    <xf numFmtId="0" fontId="113" fillId="0" borderId="166" xfId="0" applyFont="1" applyFill="1" applyBorder="1"/>
    <xf numFmtId="0" fontId="113" fillId="0" borderId="167" xfId="0" applyFont="1" applyFill="1" applyBorder="1"/>
    <xf numFmtId="169" fontId="113" fillId="0" borderId="173" xfId="7" applyNumberFormat="1" applyFont="1" applyFill="1" applyBorder="1" applyAlignment="1">
      <alignment horizontal="left" wrapText="1" indent="3"/>
    </xf>
    <xf numFmtId="169" fontId="113" fillId="0" borderId="173" xfId="7" applyNumberFormat="1" applyFont="1" applyFill="1" applyBorder="1" applyAlignment="1">
      <alignment horizontal="left" wrapText="1" indent="2"/>
    </xf>
    <xf numFmtId="169" fontId="113" fillId="0" borderId="173" xfId="7" applyNumberFormat="1" applyFont="1" applyFill="1" applyBorder="1" applyAlignment="1">
      <alignment horizontal="left" wrapText="1" indent="1"/>
    </xf>
    <xf numFmtId="169" fontId="113" fillId="0" borderId="175" xfId="7" applyNumberFormat="1" applyFont="1" applyFill="1" applyBorder="1" applyAlignment="1">
      <alignment horizontal="left" wrapText="1" indent="1"/>
    </xf>
    <xf numFmtId="169" fontId="113" fillId="0" borderId="174" xfId="7" applyNumberFormat="1" applyFont="1" applyFill="1" applyBorder="1"/>
    <xf numFmtId="0" fontId="113" fillId="0" borderId="174" xfId="0" applyFont="1" applyFill="1" applyBorder="1"/>
    <xf numFmtId="0" fontId="113" fillId="0" borderId="176" xfId="0" applyFont="1" applyFill="1" applyBorder="1"/>
    <xf numFmtId="169" fontId="113" fillId="0" borderId="166" xfId="7" applyNumberFormat="1" applyFont="1" applyFill="1" applyBorder="1" applyAlignment="1">
      <alignment horizontal="left" vertical="center" wrapText="1"/>
    </xf>
    <xf numFmtId="169" fontId="113" fillId="0" borderId="166" xfId="7" applyNumberFormat="1" applyFont="1" applyBorder="1" applyAlignment="1">
      <alignment horizontal="center" vertical="center" wrapText="1"/>
    </xf>
    <xf numFmtId="169" fontId="113" fillId="0" borderId="166" xfId="7" applyNumberFormat="1" applyFont="1" applyBorder="1" applyAlignment="1">
      <alignment horizontal="center" vertical="center"/>
    </xf>
    <xf numFmtId="168" fontId="113" fillId="0" borderId="166" xfId="7" applyFont="1" applyBorder="1"/>
    <xf numFmtId="168" fontId="118" fillId="0" borderId="166" xfId="7" applyFont="1" applyBorder="1"/>
    <xf numFmtId="169" fontId="118" fillId="0" borderId="166" xfId="7" applyNumberFormat="1" applyFont="1" applyBorder="1"/>
    <xf numFmtId="169" fontId="118" fillId="0" borderId="170" xfId="7" applyNumberFormat="1" applyFont="1" applyBorder="1"/>
    <xf numFmtId="0" fontId="11" fillId="0" borderId="148" xfId="17" applyBorder="1" applyAlignment="1" applyProtection="1"/>
    <xf numFmtId="169" fontId="0" fillId="0" borderId="0" xfId="0" applyNumberFormat="1"/>
    <xf numFmtId="10" fontId="7" fillId="0" borderId="177" xfId="20959" applyNumberFormat="1" applyFont="1" applyFill="1" applyBorder="1" applyAlignment="1">
      <alignment horizontal="left" vertical="center" wrapText="1"/>
    </xf>
    <xf numFmtId="10" fontId="4" fillId="0" borderId="177" xfId="20959" applyNumberFormat="1" applyFont="1" applyFill="1" applyBorder="1" applyAlignment="1">
      <alignment horizontal="left" vertical="center" wrapText="1"/>
    </xf>
    <xf numFmtId="10" fontId="6" fillId="36" borderId="177" xfId="0" applyNumberFormat="1" applyFont="1" applyFill="1" applyBorder="1" applyAlignment="1">
      <alignment horizontal="left" vertical="center" wrapText="1"/>
    </xf>
    <xf numFmtId="10" fontId="106" fillId="0" borderId="177" xfId="20959" applyNumberFormat="1" applyFont="1" applyFill="1" applyBorder="1" applyAlignment="1">
      <alignment horizontal="left" vertical="center" wrapText="1"/>
    </xf>
    <xf numFmtId="10" fontId="6" fillId="36" borderId="177" xfId="20959" applyNumberFormat="1" applyFont="1" applyFill="1" applyBorder="1" applyAlignment="1">
      <alignment horizontal="left" vertical="center" wrapText="1"/>
    </xf>
    <xf numFmtId="168" fontId="4" fillId="0" borderId="0" xfId="0" applyNumberFormat="1" applyFont="1"/>
    <xf numFmtId="3" fontId="20" fillId="0" borderId="177" xfId="0" applyNumberFormat="1" applyFont="1" applyBorder="1" applyAlignment="1">
      <alignment vertical="center" wrapText="1"/>
    </xf>
    <xf numFmtId="3" fontId="20" fillId="0" borderId="177" xfId="0" applyNumberFormat="1" applyFont="1" applyFill="1" applyBorder="1" applyAlignment="1">
      <alignment vertical="center" wrapText="1"/>
    </xf>
    <xf numFmtId="197" fontId="4" fillId="0" borderId="177" xfId="0" applyNumberFormat="1" applyFont="1" applyBorder="1"/>
    <xf numFmtId="169" fontId="117" fillId="0" borderId="177" xfId="7" applyNumberFormat="1" applyFont="1" applyBorder="1"/>
    <xf numFmtId="169" fontId="113" fillId="0" borderId="177" xfId="7" applyNumberFormat="1" applyFont="1" applyBorder="1"/>
    <xf numFmtId="169" fontId="113" fillId="0" borderId="177" xfId="7" applyNumberFormat="1" applyFont="1" applyFill="1" applyBorder="1"/>
    <xf numFmtId="0" fontId="103" fillId="0" borderId="99" xfId="0" applyFont="1" applyFill="1" applyBorder="1" applyAlignment="1">
      <alignment horizontal="left" vertical="center" wrapText="1"/>
    </xf>
    <xf numFmtId="0" fontId="13" fillId="0" borderId="178" xfId="0" applyFont="1" applyBorder="1" applyAlignment="1">
      <alignment wrapText="1"/>
    </xf>
    <xf numFmtId="0" fontId="103" fillId="0" borderId="99" xfId="0" applyFont="1" applyFill="1" applyBorder="1" applyAlignment="1">
      <alignment horizontal="left"/>
    </xf>
    <xf numFmtId="14" fontId="114" fillId="0" borderId="0" xfId="0" applyNumberFormat="1" applyFont="1" applyAlignment="1">
      <alignment horizontal="left"/>
    </xf>
    <xf numFmtId="0" fontId="7" fillId="0" borderId="148" xfId="13" applyFont="1" applyFill="1" applyBorder="1" applyAlignment="1" applyProtection="1">
      <alignment wrapText="1"/>
      <protection locked="0"/>
    </xf>
    <xf numFmtId="0" fontId="7" fillId="0" borderId="3" xfId="13" applyFont="1" applyFill="1" applyBorder="1" applyAlignment="1" applyProtection="1">
      <alignment vertical="center" wrapText="1"/>
      <protection locked="0"/>
    </xf>
    <xf numFmtId="169" fontId="144" fillId="0" borderId="0" xfId="7" applyNumberFormat="1" applyFont="1"/>
    <xf numFmtId="10" fontId="7" fillId="0" borderId="177" xfId="20959" applyNumberFormat="1" applyFont="1" applyBorder="1" applyAlignment="1" applyProtection="1">
      <alignment vertical="center" wrapText="1"/>
      <protection locked="0"/>
    </xf>
    <xf numFmtId="10" fontId="9" fillId="2" borderId="177" xfId="20959" applyNumberFormat="1" applyFont="1" applyFill="1" applyBorder="1" applyAlignment="1" applyProtection="1">
      <alignment vertical="center"/>
      <protection locked="0"/>
    </xf>
    <xf numFmtId="197" fontId="9" fillId="2" borderId="177" xfId="0" applyNumberFormat="1" applyFont="1" applyFill="1" applyBorder="1" applyAlignment="1" applyProtection="1">
      <alignment vertical="center"/>
      <protection locked="0"/>
    </xf>
    <xf numFmtId="169" fontId="0" fillId="0" borderId="177" xfId="7" applyNumberFormat="1" applyFont="1" applyBorder="1"/>
    <xf numFmtId="169" fontId="0" fillId="0" borderId="177" xfId="7" applyNumberFormat="1" applyFont="1" applyBorder="1" applyAlignment="1">
      <alignment vertical="center"/>
    </xf>
    <xf numFmtId="168" fontId="4" fillId="0" borderId="177" xfId="7" applyFont="1" applyFill="1" applyBorder="1" applyAlignment="1">
      <alignment vertical="center" wrapText="1"/>
    </xf>
    <xf numFmtId="168" fontId="4" fillId="0" borderId="177" xfId="7" applyFont="1" applyBorder="1" applyAlignment="1">
      <alignment vertical="center"/>
    </xf>
    <xf numFmtId="43" fontId="4" fillId="0" borderId="177" xfId="22106" applyFont="1" applyBorder="1" applyAlignment="1">
      <alignment vertical="center"/>
    </xf>
    <xf numFmtId="197" fontId="7" fillId="36" borderId="167" xfId="2" applyNumberFormat="1" applyFont="1" applyFill="1" applyBorder="1" applyAlignment="1" applyProtection="1">
      <alignment vertical="top"/>
    </xf>
    <xf numFmtId="197" fontId="7" fillId="36" borderId="176" xfId="2" applyNumberFormat="1" applyFont="1" applyFill="1" applyBorder="1" applyAlignment="1" applyProtection="1">
      <alignment vertical="top" wrapText="1"/>
    </xf>
    <xf numFmtId="169" fontId="4" fillId="0" borderId="177" xfId="7" applyNumberFormat="1" applyFont="1" applyBorder="1"/>
    <xf numFmtId="169" fontId="4" fillId="0" borderId="167" xfId="7" applyNumberFormat="1" applyFont="1" applyBorder="1"/>
    <xf numFmtId="173" fontId="25" fillId="37" borderId="177" xfId="20" applyBorder="1"/>
    <xf numFmtId="169" fontId="4" fillId="0" borderId="177" xfId="7" applyNumberFormat="1" applyFont="1" applyBorder="1" applyAlignment="1">
      <alignment vertical="center"/>
    </xf>
    <xf numFmtId="169" fontId="6" fillId="0" borderId="167" xfId="7" applyNumberFormat="1" applyFont="1" applyBorder="1"/>
    <xf numFmtId="169" fontId="4" fillId="0" borderId="177" xfId="7" applyNumberFormat="1" applyFont="1" applyFill="1" applyBorder="1"/>
    <xf numFmtId="169" fontId="4" fillId="0" borderId="177" xfId="7" applyNumberFormat="1" applyFont="1" applyFill="1" applyBorder="1" applyAlignment="1">
      <alignment vertical="center"/>
    </xf>
    <xf numFmtId="169" fontId="116" fillId="0" borderId="177" xfId="7" applyNumberFormat="1" applyFont="1" applyBorder="1"/>
    <xf numFmtId="169" fontId="117" fillId="82" borderId="177" xfId="7" applyNumberFormat="1" applyFont="1" applyFill="1" applyBorder="1"/>
    <xf numFmtId="0" fontId="113" fillId="0" borderId="177" xfId="0" applyFont="1" applyBorder="1" applyAlignment="1">
      <alignment horizontal="left" indent="1"/>
    </xf>
    <xf numFmtId="0" fontId="113" fillId="0" borderId="177" xfId="0" applyFont="1" applyBorder="1"/>
    <xf numFmtId="169" fontId="113" fillId="0" borderId="177" xfId="7" applyNumberFormat="1" applyFont="1" applyBorder="1" applyAlignment="1">
      <alignment horizontal="left" indent="1"/>
    </xf>
    <xf numFmtId="169" fontId="22" fillId="0" borderId="0" xfId="7" applyNumberFormat="1" applyFont="1"/>
    <xf numFmtId="10" fontId="9" fillId="0" borderId="177" xfId="20959" applyNumberFormat="1" applyFont="1" applyFill="1" applyBorder="1" applyAlignment="1" applyProtection="1">
      <alignment vertical="center"/>
      <protection locked="0"/>
    </xf>
    <xf numFmtId="197" fontId="7" fillId="0" borderId="177" xfId="0" applyNumberFormat="1" applyFont="1" applyBorder="1" applyAlignment="1" applyProtection="1">
      <alignment vertical="center" wrapText="1"/>
      <protection locked="0"/>
    </xf>
    <xf numFmtId="173" fontId="25" fillId="37" borderId="0" xfId="20"/>
    <xf numFmtId="197" fontId="7" fillId="0" borderId="177" xfId="0" applyNumberFormat="1" applyFont="1" applyBorder="1" applyAlignment="1" applyProtection="1">
      <alignment horizontal="right" vertical="center" wrapText="1"/>
      <protection locked="0"/>
    </xf>
    <xf numFmtId="0" fontId="9" fillId="0" borderId="178" xfId="0" applyFont="1" applyBorder="1" applyAlignment="1">
      <alignment wrapText="1"/>
    </xf>
    <xf numFmtId="0" fontId="9" fillId="0" borderId="167" xfId="0" applyFont="1" applyBorder="1"/>
    <xf numFmtId="10" fontId="4" fillId="0" borderId="0" xfId="0" applyNumberFormat="1" applyFont="1"/>
    <xf numFmtId="4" fontId="0" fillId="0" borderId="0" xfId="0" applyNumberFormat="1"/>
    <xf numFmtId="200" fontId="0" fillId="0" borderId="0" xfId="0" applyNumberFormat="1"/>
    <xf numFmtId="0" fontId="101" fillId="0" borderId="66" xfId="0" applyFont="1" applyBorder="1" applyAlignment="1">
      <alignment horizontal="left" vertical="center" wrapText="1"/>
    </xf>
    <xf numFmtId="0" fontId="101" fillId="0" borderId="65" xfId="0" applyFont="1" applyBorder="1" applyAlignment="1">
      <alignment horizontal="left" vertical="center" wrapText="1"/>
    </xf>
    <xf numFmtId="0" fontId="138" fillId="0" borderId="160" xfId="0" applyFont="1" applyBorder="1" applyAlignment="1">
      <alignment horizontal="center" vertical="center"/>
    </xf>
    <xf numFmtId="0" fontId="138" fillId="0" borderId="29" xfId="0" applyFont="1" applyBorder="1" applyAlignment="1">
      <alignment horizontal="center" vertical="center"/>
    </xf>
    <xf numFmtId="0" fontId="138" fillId="0" borderId="161" xfId="0" applyFont="1" applyBorder="1" applyAlignment="1">
      <alignment horizontal="center" vertical="center"/>
    </xf>
    <xf numFmtId="0" fontId="139" fillId="0" borderId="160" xfId="0" applyFont="1" applyBorder="1" applyAlignment="1">
      <alignment horizontal="center" wrapText="1"/>
    </xf>
    <xf numFmtId="0" fontId="139" fillId="0" borderId="29" xfId="0" applyFont="1" applyBorder="1" applyAlignment="1">
      <alignment horizontal="center" wrapText="1"/>
    </xf>
    <xf numFmtId="0" fontId="139" fillId="0" borderId="161" xfId="0" applyFont="1" applyBorder="1" applyAlignment="1">
      <alignment horizontal="center" wrapText="1"/>
    </xf>
    <xf numFmtId="169" fontId="0" fillId="0" borderId="172" xfId="7" applyNumberFormat="1" applyFont="1" applyBorder="1" applyAlignment="1">
      <alignment horizontal="center"/>
    </xf>
    <xf numFmtId="169" fontId="0" fillId="0" borderId="168" xfId="7" applyNumberFormat="1" applyFont="1" applyBorder="1" applyAlignment="1">
      <alignment horizontal="center"/>
    </xf>
    <xf numFmtId="169" fontId="0" fillId="0" borderId="171" xfId="7" applyNumberFormat="1" applyFont="1" applyBorder="1" applyAlignment="1">
      <alignment horizontal="center"/>
    </xf>
    <xf numFmtId="0" fontId="0" fillId="0" borderId="140" xfId="0" applyBorder="1" applyAlignment="1">
      <alignment horizontal="center" vertical="center"/>
    </xf>
    <xf numFmtId="0" fontId="125" fillId="0" borderId="94" xfId="0" applyFont="1" applyBorder="1" applyAlignment="1">
      <alignment horizontal="center" vertical="center"/>
    </xf>
    <xf numFmtId="0" fontId="125" fillId="0" borderId="7" xfId="0" applyFont="1" applyBorder="1" applyAlignment="1">
      <alignment horizontal="center" vertical="center"/>
    </xf>
    <xf numFmtId="0" fontId="10" fillId="0" borderId="17" xfId="0" applyFont="1" applyFill="1" applyBorder="1" applyAlignment="1" applyProtection="1">
      <alignment horizontal="center" vertical="center"/>
    </xf>
    <xf numFmtId="0" fontId="10" fillId="0" borderId="18" xfId="0" applyFont="1" applyFill="1" applyBorder="1" applyAlignment="1" applyProtection="1">
      <alignment horizontal="center" vertical="center"/>
    </xf>
    <xf numFmtId="0" fontId="0" fillId="0" borderId="100" xfId="0" applyBorder="1" applyAlignment="1">
      <alignment horizontal="center"/>
    </xf>
    <xf numFmtId="0" fontId="0" fillId="0" borderId="97" xfId="0" applyBorder="1" applyAlignment="1">
      <alignment horizontal="center"/>
    </xf>
    <xf numFmtId="0" fontId="0" fillId="0" borderId="98" xfId="0" applyBorder="1" applyAlignment="1">
      <alignment horizontal="center"/>
    </xf>
    <xf numFmtId="0" fontId="125" fillId="0" borderId="144" xfId="0" applyFont="1" applyBorder="1" applyAlignment="1">
      <alignment horizontal="center" vertical="center" wrapText="1"/>
    </xf>
    <xf numFmtId="0" fontId="125" fillId="0" borderId="7" xfId="0" applyFont="1" applyBorder="1" applyAlignment="1">
      <alignment horizontal="center" vertical="center" wrapText="1"/>
    </xf>
    <xf numFmtId="0" fontId="0" fillId="0" borderId="130" xfId="0" applyBorder="1" applyAlignment="1">
      <alignment horizontal="center" vertical="center"/>
    </xf>
    <xf numFmtId="0" fontId="0" fillId="0" borderId="11" xfId="0" applyBorder="1" applyAlignment="1">
      <alignment horizontal="center" vertical="center"/>
    </xf>
    <xf numFmtId="0" fontId="0" fillId="0" borderId="140" xfId="0" applyBorder="1" applyAlignment="1">
      <alignment horizontal="center" vertical="center" wrapText="1"/>
    </xf>
    <xf numFmtId="0" fontId="10" fillId="0" borderId="17" xfId="0" applyFont="1" applyFill="1" applyBorder="1" applyAlignment="1" applyProtection="1">
      <alignment horizontal="center"/>
    </xf>
    <xf numFmtId="0" fontId="10" fillId="0" borderId="18" xfId="0" applyFont="1" applyFill="1" applyBorder="1" applyAlignment="1" applyProtection="1">
      <alignment horizontal="center"/>
    </xf>
    <xf numFmtId="0" fontId="143" fillId="0" borderId="160" xfId="0" applyFont="1" applyBorder="1" applyAlignment="1">
      <alignment horizontal="center" wrapText="1"/>
    </xf>
    <xf numFmtId="0" fontId="143" fillId="0" borderId="29" xfId="0" applyFont="1" applyBorder="1" applyAlignment="1">
      <alignment horizontal="center" wrapText="1"/>
    </xf>
    <xf numFmtId="0" fontId="143" fillId="0" borderId="161" xfId="0" applyFont="1" applyBorder="1" applyAlignment="1">
      <alignment horizontal="center" wrapText="1"/>
    </xf>
    <xf numFmtId="0" fontId="13" fillId="0" borderId="3" xfId="0" applyFont="1" applyBorder="1" applyAlignment="1">
      <alignment wrapText="1"/>
    </xf>
    <xf numFmtId="0" fontId="4" fillId="0" borderId="20" xfId="0" applyFont="1" applyBorder="1" applyAlignment="1"/>
    <xf numFmtId="0" fontId="10" fillId="0" borderId="8" xfId="0" applyFont="1" applyBorder="1" applyAlignment="1">
      <alignment horizontal="center" vertical="center" wrapText="1"/>
    </xf>
    <xf numFmtId="0" fontId="10" fillId="0" borderId="21" xfId="0" applyFont="1" applyBorder="1" applyAlignment="1">
      <alignment horizontal="center" vertical="center" wrapText="1"/>
    </xf>
    <xf numFmtId="0" fontId="4" fillId="0" borderId="99" xfId="0" applyFont="1" applyFill="1" applyBorder="1" applyAlignment="1">
      <alignment horizontal="center" vertical="center" wrapText="1"/>
    </xf>
    <xf numFmtId="0" fontId="4" fillId="0" borderId="100" xfId="0" applyFont="1" applyFill="1" applyBorder="1" applyAlignment="1">
      <alignment horizontal="center"/>
    </xf>
    <xf numFmtId="0" fontId="4" fillId="0" borderId="21" xfId="0" applyFont="1" applyFill="1" applyBorder="1" applyAlignment="1">
      <alignment horizontal="center"/>
    </xf>
    <xf numFmtId="0" fontId="6" fillId="36" borderId="118" xfId="0" applyFont="1" applyFill="1" applyBorder="1" applyAlignment="1">
      <alignment horizontal="center" vertical="center" wrapText="1"/>
    </xf>
    <xf numFmtId="0" fontId="6" fillId="36" borderId="28" xfId="0" applyFont="1" applyFill="1" applyBorder="1" applyAlignment="1">
      <alignment horizontal="center" vertical="center" wrapText="1"/>
    </xf>
    <xf numFmtId="0" fontId="6" fillId="36" borderId="115" xfId="0" applyFont="1" applyFill="1" applyBorder="1" applyAlignment="1">
      <alignment horizontal="center" vertical="center" wrapText="1"/>
    </xf>
    <xf numFmtId="0" fontId="6" fillId="36" borderId="98" xfId="0" applyFont="1" applyFill="1" applyBorder="1" applyAlignment="1">
      <alignment horizontal="center" vertical="center" wrapText="1"/>
    </xf>
    <xf numFmtId="0" fontId="99" fillId="3" borderId="67" xfId="13" applyFont="1" applyFill="1" applyBorder="1" applyAlignment="1" applyProtection="1">
      <alignment horizontal="center" vertical="center" wrapText="1"/>
      <protection locked="0"/>
    </xf>
    <xf numFmtId="0" fontId="99" fillId="3" borderId="64"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9" fontId="15" fillId="3" borderId="16" xfId="1" applyNumberFormat="1" applyFont="1" applyFill="1" applyBorder="1" applyAlignment="1" applyProtection="1">
      <alignment horizontal="center"/>
      <protection locked="0"/>
    </xf>
    <xf numFmtId="169" fontId="15" fillId="3" borderId="17" xfId="1" applyNumberFormat="1" applyFont="1" applyFill="1" applyBorder="1" applyAlignment="1" applyProtection="1">
      <alignment horizontal="center"/>
      <protection locked="0"/>
    </xf>
    <xf numFmtId="169" fontId="15" fillId="3" borderId="18" xfId="1" applyNumberFormat="1" applyFont="1" applyFill="1" applyBorder="1" applyAlignment="1" applyProtection="1">
      <alignment horizontal="center"/>
      <protection locked="0"/>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169" fontId="15" fillId="0" borderId="90" xfId="1" applyNumberFormat="1" applyFont="1" applyFill="1" applyBorder="1" applyAlignment="1" applyProtection="1">
      <alignment horizontal="center" vertical="center" wrapText="1"/>
      <protection locked="0"/>
    </xf>
    <xf numFmtId="169" fontId="15" fillId="0" borderId="91" xfId="1" applyNumberFormat="1" applyFont="1" applyFill="1" applyBorder="1" applyAlignment="1" applyProtection="1">
      <alignment horizontal="center" vertical="center" wrapText="1"/>
      <protection locked="0"/>
    </xf>
    <xf numFmtId="0" fontId="4" fillId="0" borderId="2"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67" xfId="0" applyFont="1" applyFill="1" applyBorder="1" applyAlignment="1">
      <alignment horizontal="center" vertical="center" wrapText="1"/>
    </xf>
    <xf numFmtId="0" fontId="4" fillId="0" borderId="64" xfId="0" applyFont="1" applyFill="1" applyBorder="1" applyAlignment="1">
      <alignment horizontal="center" vertical="center" wrapText="1"/>
    </xf>
    <xf numFmtId="0" fontId="4" fillId="0" borderId="8" xfId="0" applyFont="1" applyFill="1" applyBorder="1" applyAlignment="1">
      <alignment horizontal="center" wrapText="1"/>
    </xf>
    <xf numFmtId="0" fontId="4" fillId="0" borderId="10" xfId="0" applyFont="1" applyFill="1" applyBorder="1" applyAlignment="1">
      <alignment horizontal="center" wrapText="1"/>
    </xf>
    <xf numFmtId="0" fontId="4" fillId="0" borderId="59"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4" fillId="0" borderId="106" xfId="0" applyFont="1" applyFill="1" applyBorder="1" applyAlignment="1">
      <alignment horizontal="center" vertical="center" wrapText="1"/>
    </xf>
    <xf numFmtId="0" fontId="14" fillId="0" borderId="54" xfId="0" applyFont="1" applyFill="1" applyBorder="1" applyAlignment="1">
      <alignment horizontal="left" vertical="center"/>
    </xf>
    <xf numFmtId="0" fontId="14" fillId="0" borderId="55" xfId="0" applyFont="1" applyFill="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4" xfId="0" applyFont="1" applyBorder="1" applyAlignment="1">
      <alignment horizontal="center" vertical="center" wrapText="1"/>
    </xf>
    <xf numFmtId="0" fontId="116" fillId="0" borderId="121" xfId="0" applyNumberFormat="1" applyFont="1" applyFill="1" applyBorder="1" applyAlignment="1">
      <alignment horizontal="left" vertical="center" wrapText="1"/>
    </xf>
    <xf numFmtId="0" fontId="116" fillId="0" borderId="122" xfId="0" applyNumberFormat="1" applyFont="1" applyFill="1" applyBorder="1" applyAlignment="1">
      <alignment horizontal="left" vertical="center" wrapText="1"/>
    </xf>
    <xf numFmtId="0" fontId="116" fillId="0" borderId="124" xfId="0" applyNumberFormat="1" applyFont="1" applyFill="1" applyBorder="1" applyAlignment="1">
      <alignment horizontal="left" vertical="center" wrapText="1"/>
    </xf>
    <xf numFmtId="0" fontId="116" fillId="0" borderId="125" xfId="0" applyNumberFormat="1" applyFont="1" applyFill="1" applyBorder="1" applyAlignment="1">
      <alignment horizontal="left" vertical="center" wrapText="1"/>
    </xf>
    <xf numFmtId="0" fontId="116" fillId="0" borderId="127" xfId="0" applyNumberFormat="1" applyFont="1" applyFill="1" applyBorder="1" applyAlignment="1">
      <alignment horizontal="left" vertical="center" wrapText="1"/>
    </xf>
    <xf numFmtId="0" fontId="116" fillId="0" borderId="128" xfId="0" applyNumberFormat="1" applyFont="1" applyFill="1" applyBorder="1" applyAlignment="1">
      <alignment horizontal="left" vertical="center" wrapText="1"/>
    </xf>
    <xf numFmtId="169" fontId="117" fillId="0" borderId="147" xfId="7" applyNumberFormat="1" applyFont="1" applyFill="1" applyBorder="1" applyAlignment="1">
      <alignment horizontal="center" vertical="center" wrapText="1"/>
    </xf>
    <xf numFmtId="169" fontId="117" fillId="0" borderId="146" xfId="7" applyNumberFormat="1" applyFont="1" applyFill="1" applyBorder="1" applyAlignment="1">
      <alignment horizontal="center" vertical="center" wrapText="1"/>
    </xf>
    <xf numFmtId="169" fontId="117" fillId="0" borderId="123" xfId="7" applyNumberFormat="1" applyFont="1" applyFill="1" applyBorder="1" applyAlignment="1">
      <alignment horizontal="center" vertical="center" wrapText="1"/>
    </xf>
    <xf numFmtId="169" fontId="117" fillId="0" borderId="53" xfId="7" applyNumberFormat="1" applyFont="1" applyFill="1" applyBorder="1" applyAlignment="1">
      <alignment horizontal="center" vertical="center" wrapText="1"/>
    </xf>
    <xf numFmtId="169" fontId="117" fillId="0" borderId="126" xfId="7" applyNumberFormat="1" applyFont="1" applyFill="1" applyBorder="1" applyAlignment="1">
      <alignment horizontal="center" vertical="center" wrapText="1"/>
    </xf>
    <xf numFmtId="169" fontId="117" fillId="0" borderId="11" xfId="7" applyNumberFormat="1" applyFont="1" applyFill="1" applyBorder="1" applyAlignment="1">
      <alignment horizontal="center" vertical="center" wrapText="1"/>
    </xf>
    <xf numFmtId="0" fontId="113" fillId="0" borderId="149" xfId="0" applyFont="1" applyBorder="1" applyAlignment="1">
      <alignment horizontal="center" vertical="center" wrapText="1"/>
    </xf>
    <xf numFmtId="0" fontId="113" fillId="0" borderId="7" xfId="0" applyFont="1" applyBorder="1" applyAlignment="1">
      <alignment horizontal="center" vertical="center" wrapText="1"/>
    </xf>
    <xf numFmtId="0" fontId="113" fillId="0" borderId="148" xfId="0" applyFont="1" applyBorder="1" applyAlignment="1">
      <alignment horizontal="center" vertical="center" wrapText="1"/>
    </xf>
    <xf numFmtId="0" fontId="113" fillId="0" borderId="151" xfId="0" applyFont="1" applyBorder="1" applyAlignment="1">
      <alignment horizontal="center" vertical="center" wrapText="1"/>
    </xf>
    <xf numFmtId="0" fontId="113" fillId="0" borderId="150" xfId="0" applyFont="1" applyBorder="1" applyAlignment="1">
      <alignment horizontal="center" vertical="center" wrapText="1"/>
    </xf>
    <xf numFmtId="0" fontId="121" fillId="0" borderId="148" xfId="0" applyFont="1" applyFill="1" applyBorder="1" applyAlignment="1">
      <alignment horizontal="center" vertical="center"/>
    </xf>
    <xf numFmtId="0" fontId="115" fillId="0" borderId="147" xfId="0" applyFont="1" applyFill="1" applyBorder="1" applyAlignment="1">
      <alignment horizontal="center" vertical="center"/>
    </xf>
    <xf numFmtId="0" fontId="115" fillId="0" borderId="152" xfId="0" applyFont="1" applyFill="1" applyBorder="1" applyAlignment="1">
      <alignment horizontal="center" vertical="center"/>
    </xf>
    <xf numFmtId="0" fontId="115" fillId="0" borderId="53" xfId="0" applyFont="1" applyFill="1" applyBorder="1" applyAlignment="1">
      <alignment horizontal="center" vertical="center"/>
    </xf>
    <xf numFmtId="0" fontId="115" fillId="0" borderId="11" xfId="0" applyFont="1" applyFill="1" applyBorder="1" applyAlignment="1">
      <alignment horizontal="center" vertical="center"/>
    </xf>
    <xf numFmtId="0" fontId="116" fillId="0" borderId="148" xfId="0" applyFont="1" applyFill="1" applyBorder="1" applyAlignment="1">
      <alignment horizontal="center" vertical="center" wrapText="1"/>
    </xf>
    <xf numFmtId="0" fontId="116" fillId="0" borderId="147" xfId="0" applyFont="1" applyFill="1" applyBorder="1" applyAlignment="1">
      <alignment horizontal="center" vertical="center" wrapText="1"/>
    </xf>
    <xf numFmtId="0" fontId="116" fillId="0" borderId="152" xfId="0" applyFont="1" applyFill="1" applyBorder="1" applyAlignment="1">
      <alignment horizontal="center" vertical="center" wrapText="1"/>
    </xf>
    <xf numFmtId="0" fontId="116" fillId="0" borderId="129" xfId="0" applyFont="1" applyFill="1" applyBorder="1" applyAlignment="1">
      <alignment horizontal="center" vertical="center" wrapText="1"/>
    </xf>
    <xf numFmtId="0" fontId="116" fillId="0" borderId="130" xfId="0" applyFont="1" applyFill="1" applyBorder="1" applyAlignment="1">
      <alignment horizontal="center" vertical="center" wrapText="1"/>
    </xf>
    <xf numFmtId="0" fontId="116" fillId="0" borderId="53" xfId="0" applyFont="1" applyFill="1" applyBorder="1" applyAlignment="1">
      <alignment horizontal="center" vertical="center" wrapText="1"/>
    </xf>
    <xf numFmtId="0" fontId="116" fillId="0" borderId="11" xfId="0" applyFont="1" applyFill="1" applyBorder="1" applyAlignment="1">
      <alignment horizontal="center" vertical="center" wrapText="1"/>
    </xf>
    <xf numFmtId="0" fontId="113" fillId="0" borderId="151" xfId="0" applyFont="1" applyFill="1" applyBorder="1" applyAlignment="1">
      <alignment horizontal="center" vertical="center" wrapText="1"/>
    </xf>
    <xf numFmtId="0" fontId="113" fillId="0" borderId="153" xfId="0" applyFont="1" applyFill="1" applyBorder="1" applyAlignment="1">
      <alignment horizontal="center" vertical="center" wrapText="1"/>
    </xf>
    <xf numFmtId="0" fontId="116" fillId="0" borderId="131" xfId="0" applyFont="1" applyFill="1" applyBorder="1" applyAlignment="1">
      <alignment horizontal="center" vertical="center" wrapText="1"/>
    </xf>
    <xf numFmtId="0" fontId="116" fillId="0" borderId="7" xfId="0" applyFont="1" applyFill="1" applyBorder="1" applyAlignment="1">
      <alignment horizontal="center" vertical="center" wrapText="1"/>
    </xf>
    <xf numFmtId="0" fontId="113" fillId="0" borderId="131" xfId="0" applyFont="1" applyFill="1" applyBorder="1" applyAlignment="1">
      <alignment horizontal="center" vertical="center" wrapText="1"/>
    </xf>
    <xf numFmtId="0" fontId="113" fillId="0" borderId="147" xfId="0" applyFont="1" applyFill="1" applyBorder="1" applyAlignment="1">
      <alignment horizontal="center" vertical="center" wrapText="1"/>
    </xf>
    <xf numFmtId="0" fontId="113" fillId="0" borderId="146" xfId="0" applyFont="1" applyFill="1" applyBorder="1" applyAlignment="1">
      <alignment horizontal="center" vertical="center" wrapText="1"/>
    </xf>
    <xf numFmtId="0" fontId="113" fillId="0" borderId="152" xfId="0" applyFont="1" applyFill="1" applyBorder="1" applyAlignment="1">
      <alignment horizontal="center" vertical="center" wrapText="1"/>
    </xf>
    <xf numFmtId="0" fontId="113" fillId="0" borderId="11" xfId="0" applyFont="1" applyBorder="1" applyAlignment="1">
      <alignment horizontal="center" vertical="center" wrapText="1"/>
    </xf>
    <xf numFmtId="0" fontId="113" fillId="0" borderId="156" xfId="0" applyFont="1" applyBorder="1" applyAlignment="1">
      <alignment horizontal="center" vertical="center" wrapText="1"/>
    </xf>
    <xf numFmtId="0" fontId="113" fillId="0" borderId="54" xfId="0" applyFont="1" applyFill="1" applyBorder="1" applyAlignment="1">
      <alignment horizontal="center" vertical="center" wrapText="1"/>
    </xf>
    <xf numFmtId="0" fontId="113" fillId="0" borderId="55" xfId="0" applyFont="1" applyFill="1" applyBorder="1" applyAlignment="1">
      <alignment horizontal="center" vertical="center" wrapText="1"/>
    </xf>
    <xf numFmtId="0" fontId="113" fillId="0" borderId="106" xfId="0" applyFont="1" applyFill="1" applyBorder="1" applyAlignment="1">
      <alignment horizontal="center" vertical="center" wrapText="1"/>
    </xf>
    <xf numFmtId="0" fontId="116" fillId="0" borderId="54" xfId="0" applyNumberFormat="1" applyFont="1" applyFill="1" applyBorder="1" applyAlignment="1">
      <alignment horizontal="left" vertical="top" wrapText="1"/>
    </xf>
    <xf numFmtId="0" fontId="116" fillId="0" borderId="106" xfId="0" applyNumberFormat="1" applyFont="1" applyFill="1" applyBorder="1" applyAlignment="1">
      <alignment horizontal="left" vertical="top" wrapText="1"/>
    </xf>
    <xf numFmtId="0" fontId="116" fillId="0" borderId="63" xfId="0" applyNumberFormat="1" applyFont="1" applyFill="1" applyBorder="1" applyAlignment="1">
      <alignment horizontal="left" vertical="top" wrapText="1"/>
    </xf>
    <xf numFmtId="0" fontId="116" fillId="0" borderId="92" xfId="0" applyNumberFormat="1" applyFont="1" applyFill="1" applyBorder="1" applyAlignment="1">
      <alignment horizontal="left" vertical="top" wrapText="1"/>
    </xf>
    <xf numFmtId="0" fontId="116" fillId="0" borderId="120" xfId="0" applyNumberFormat="1" applyFont="1" applyFill="1" applyBorder="1" applyAlignment="1">
      <alignment horizontal="left" vertical="top" wrapText="1"/>
    </xf>
    <xf numFmtId="0" fontId="116" fillId="0" borderId="158" xfId="0" applyNumberFormat="1" applyFont="1" applyFill="1" applyBorder="1" applyAlignment="1">
      <alignment horizontal="left" vertical="top" wrapText="1"/>
    </xf>
    <xf numFmtId="0" fontId="113" fillId="0" borderId="149" xfId="0" applyFont="1" applyFill="1" applyBorder="1" applyAlignment="1">
      <alignment horizontal="center" vertical="center" wrapText="1"/>
    </xf>
    <xf numFmtId="0" fontId="116" fillId="0" borderId="159" xfId="0" applyFont="1" applyFill="1" applyBorder="1" applyAlignment="1">
      <alignment horizontal="center" vertical="center" wrapText="1"/>
    </xf>
    <xf numFmtId="0" fontId="116" fillId="0" borderId="69" xfId="0" applyFont="1" applyFill="1" applyBorder="1" applyAlignment="1">
      <alignment horizontal="center" vertical="center" wrapText="1"/>
    </xf>
    <xf numFmtId="0" fontId="113" fillId="0" borderId="147" xfId="0" applyFont="1" applyBorder="1" applyAlignment="1">
      <alignment horizontal="center" vertical="top" wrapText="1"/>
    </xf>
    <xf numFmtId="0" fontId="113" fillId="0" borderId="146" xfId="0" applyFont="1" applyBorder="1" applyAlignment="1">
      <alignment horizontal="center" vertical="top" wrapText="1"/>
    </xf>
    <xf numFmtId="0" fontId="113" fillId="0" borderId="147" xfId="0" applyFont="1" applyFill="1" applyBorder="1" applyAlignment="1">
      <alignment horizontal="center" vertical="top" wrapText="1"/>
    </xf>
    <xf numFmtId="0" fontId="113" fillId="0" borderId="153" xfId="0" applyFont="1" applyFill="1" applyBorder="1" applyAlignment="1">
      <alignment horizontal="center" vertical="top" wrapText="1"/>
    </xf>
    <xf numFmtId="0" fontId="113" fillId="0" borderId="150" xfId="0" applyFont="1" applyFill="1" applyBorder="1" applyAlignment="1">
      <alignment horizontal="center" vertical="top" wrapText="1"/>
    </xf>
    <xf numFmtId="0" fontId="102" fillId="0" borderId="132" xfId="0" applyNumberFormat="1" applyFont="1" applyFill="1" applyBorder="1" applyAlignment="1">
      <alignment horizontal="left" vertical="top" wrapText="1"/>
    </xf>
    <xf numFmtId="0" fontId="102" fillId="0" borderId="133" xfId="0" applyNumberFormat="1" applyFont="1" applyFill="1" applyBorder="1" applyAlignment="1">
      <alignment horizontal="left" vertical="top" wrapText="1"/>
    </xf>
    <xf numFmtId="0" fontId="119" fillId="0" borderId="148" xfId="0" applyFont="1" applyBorder="1" applyAlignment="1">
      <alignment horizontal="center" vertical="center"/>
    </xf>
    <xf numFmtId="0" fontId="118" fillId="0" borderId="148" xfId="0" applyFont="1" applyBorder="1" applyAlignment="1">
      <alignment horizontal="center" vertical="center" wrapText="1"/>
    </xf>
    <xf numFmtId="0" fontId="118" fillId="0" borderId="149" xfId="0" applyFont="1" applyBorder="1" applyAlignment="1">
      <alignment horizontal="center" vertical="center" wrapText="1"/>
    </xf>
    <xf numFmtId="0" fontId="102" fillId="0" borderId="70" xfId="0" applyFont="1" applyFill="1" applyBorder="1" applyAlignment="1">
      <alignment horizontal="center" vertical="center"/>
    </xf>
    <xf numFmtId="0" fontId="102" fillId="0" borderId="71" xfId="0" applyFont="1" applyFill="1" applyBorder="1" applyAlignment="1">
      <alignment horizontal="center" vertical="center"/>
    </xf>
    <xf numFmtId="0" fontId="102" fillId="0" borderId="72" xfId="0" applyFont="1" applyFill="1" applyBorder="1" applyAlignment="1">
      <alignment horizontal="center" vertical="center"/>
    </xf>
    <xf numFmtId="0" fontId="103" fillId="0" borderId="99" xfId="0" applyFont="1" applyFill="1" applyBorder="1" applyAlignment="1">
      <alignment horizontal="left" vertical="center" wrapText="1"/>
    </xf>
    <xf numFmtId="0" fontId="102" fillId="76" borderId="73" xfId="0" applyFont="1" applyFill="1" applyBorder="1" applyAlignment="1">
      <alignment horizontal="center" vertical="center" wrapText="1"/>
    </xf>
    <xf numFmtId="0" fontId="102" fillId="76" borderId="74" xfId="0" applyFont="1" applyFill="1" applyBorder="1" applyAlignment="1">
      <alignment horizontal="center" vertical="center" wrapText="1"/>
    </xf>
    <xf numFmtId="0" fontId="102" fillId="76" borderId="75" xfId="0" applyFont="1" applyFill="1" applyBorder="1" applyAlignment="1">
      <alignment horizontal="center" vertical="center" wrapText="1"/>
    </xf>
    <xf numFmtId="0" fontId="103" fillId="0" borderId="53" xfId="0" applyFont="1" applyFill="1" applyBorder="1" applyAlignment="1">
      <alignment horizontal="left" vertical="center" wrapText="1"/>
    </xf>
    <xf numFmtId="0" fontId="103" fillId="0" borderId="11" xfId="0" applyFont="1" applyFill="1" applyBorder="1" applyAlignment="1">
      <alignment horizontal="left" vertical="center" wrapText="1"/>
    </xf>
    <xf numFmtId="0" fontId="103" fillId="0" borderId="100" xfId="0" applyFont="1" applyFill="1" applyBorder="1" applyAlignment="1">
      <alignment horizontal="left" vertical="center" wrapText="1"/>
    </xf>
    <xf numFmtId="0" fontId="103" fillId="0" borderId="98" xfId="0" applyFont="1" applyFill="1" applyBorder="1" applyAlignment="1">
      <alignment horizontal="left" vertical="center" wrapText="1"/>
    </xf>
    <xf numFmtId="0" fontId="103" fillId="3" borderId="100" xfId="0" applyFont="1" applyFill="1" applyBorder="1" applyAlignment="1">
      <alignment vertical="center" wrapText="1"/>
    </xf>
    <xf numFmtId="0" fontId="103" fillId="3" borderId="98" xfId="0" applyFont="1" applyFill="1" applyBorder="1" applyAlignment="1">
      <alignment vertical="center" wrapText="1"/>
    </xf>
    <xf numFmtId="0" fontId="123" fillId="3" borderId="100" xfId="0" applyFont="1" applyFill="1" applyBorder="1" applyAlignment="1">
      <alignment vertical="center" wrapText="1"/>
    </xf>
    <xf numFmtId="0" fontId="123" fillId="3" borderId="98" xfId="0" applyFont="1" applyFill="1" applyBorder="1" applyAlignment="1">
      <alignment vertical="center" wrapText="1"/>
    </xf>
    <xf numFmtId="0" fontId="103" fillId="0" borderId="100" xfId="0" applyFont="1" applyFill="1" applyBorder="1" applyAlignment="1">
      <alignment horizontal="left"/>
    </xf>
    <xf numFmtId="0" fontId="103" fillId="0" borderId="98" xfId="0" applyFont="1" applyFill="1" applyBorder="1" applyAlignment="1">
      <alignment horizontal="left"/>
    </xf>
    <xf numFmtId="0" fontId="103" fillId="82" borderId="100" xfId="0" applyFont="1" applyFill="1" applyBorder="1" applyAlignment="1">
      <alignment vertical="center" wrapText="1"/>
    </xf>
    <xf numFmtId="0" fontId="103" fillId="82" borderId="98" xfId="0" applyFont="1" applyFill="1" applyBorder="1" applyAlignment="1">
      <alignment vertical="center" wrapText="1"/>
    </xf>
    <xf numFmtId="0" fontId="103" fillId="82" borderId="141" xfId="0" applyFont="1" applyFill="1" applyBorder="1" applyAlignment="1">
      <alignment horizontal="left" vertical="center" wrapText="1"/>
    </xf>
    <xf numFmtId="0" fontId="103" fillId="82" borderId="142" xfId="0" applyFont="1" applyFill="1" applyBorder="1" applyAlignment="1">
      <alignment horizontal="left" vertical="center" wrapText="1"/>
    </xf>
    <xf numFmtId="0" fontId="103" fillId="82" borderId="143" xfId="0" applyFont="1" applyFill="1" applyBorder="1" applyAlignment="1">
      <alignment horizontal="left" vertical="center" wrapText="1"/>
    </xf>
    <xf numFmtId="0" fontId="103" fillId="3" borderId="77" xfId="0" applyFont="1" applyFill="1" applyBorder="1" applyAlignment="1">
      <alignment horizontal="left" vertical="center" wrapText="1"/>
    </xf>
    <xf numFmtId="0" fontId="103" fillId="3" borderId="78" xfId="0" applyFont="1" applyFill="1" applyBorder="1" applyAlignment="1">
      <alignment horizontal="left" vertical="center" wrapText="1"/>
    </xf>
    <xf numFmtId="0" fontId="103" fillId="82" borderId="80" xfId="0" applyFont="1" applyFill="1" applyBorder="1" applyAlignment="1">
      <alignment horizontal="left" vertical="center" wrapText="1"/>
    </xf>
    <xf numFmtId="0" fontId="103" fillId="82" borderId="81" xfId="0" applyFont="1" applyFill="1" applyBorder="1" applyAlignment="1">
      <alignment horizontal="left" vertical="center" wrapText="1"/>
    </xf>
    <xf numFmtId="0" fontId="103" fillId="82" borderId="53" xfId="0" applyFont="1" applyFill="1" applyBorder="1" applyAlignment="1">
      <alignment vertical="center" wrapText="1"/>
    </xf>
    <xf numFmtId="0" fontId="103" fillId="82" borderId="11" xfId="0" applyFont="1" applyFill="1" applyBorder="1" applyAlignment="1">
      <alignment vertical="center" wrapText="1"/>
    </xf>
    <xf numFmtId="0" fontId="103" fillId="0" borderId="77" xfId="0" applyFont="1" applyFill="1" applyBorder="1" applyAlignment="1">
      <alignment horizontal="left" vertical="center" wrapText="1"/>
    </xf>
    <xf numFmtId="0" fontId="103" fillId="0" borderId="78" xfId="0" applyFont="1" applyFill="1" applyBorder="1" applyAlignment="1">
      <alignment horizontal="left" vertical="center" wrapText="1"/>
    </xf>
    <xf numFmtId="0" fontId="103" fillId="3" borderId="100" xfId="0" applyFont="1" applyFill="1" applyBorder="1" applyAlignment="1">
      <alignment horizontal="left" vertical="center" wrapText="1"/>
    </xf>
    <xf numFmtId="0" fontId="103" fillId="3" borderId="98" xfId="0" applyFont="1" applyFill="1" applyBorder="1" applyAlignment="1">
      <alignment horizontal="left" vertical="center" wrapText="1"/>
    </xf>
    <xf numFmtId="0" fontId="102" fillId="76" borderId="82" xfId="0" applyFont="1" applyFill="1" applyBorder="1" applyAlignment="1">
      <alignment horizontal="center" vertical="center" wrapText="1"/>
    </xf>
    <xf numFmtId="0" fontId="102" fillId="76" borderId="0" xfId="0" applyFont="1" applyFill="1" applyBorder="1" applyAlignment="1">
      <alignment horizontal="center" vertical="center" wrapText="1"/>
    </xf>
    <xf numFmtId="0" fontId="102" fillId="76" borderId="83" xfId="0" applyFont="1" applyFill="1" applyBorder="1" applyAlignment="1">
      <alignment horizontal="center" vertical="center" wrapText="1"/>
    </xf>
    <xf numFmtId="0" fontId="103" fillId="77" borderId="100" xfId="0" applyFont="1" applyFill="1" applyBorder="1" applyAlignment="1">
      <alignment vertical="center" wrapText="1"/>
    </xf>
    <xf numFmtId="0" fontId="103" fillId="77" borderId="98" xfId="0" applyFont="1" applyFill="1" applyBorder="1" applyAlignment="1">
      <alignment vertical="center" wrapText="1"/>
    </xf>
    <xf numFmtId="0" fontId="103" fillId="0" borderId="100" xfId="0" applyFont="1" applyFill="1" applyBorder="1" applyAlignment="1">
      <alignment vertical="center" wrapText="1"/>
    </xf>
    <xf numFmtId="0" fontId="103" fillId="0" borderId="98" xfId="0" applyFont="1" applyFill="1" applyBorder="1" applyAlignment="1">
      <alignment vertical="center" wrapText="1"/>
    </xf>
    <xf numFmtId="0" fontId="102" fillId="76" borderId="87" xfId="0" applyFont="1" applyFill="1" applyBorder="1" applyAlignment="1">
      <alignment horizontal="center" vertical="center"/>
    </xf>
    <xf numFmtId="0" fontId="102" fillId="76" borderId="88" xfId="0" applyFont="1" applyFill="1" applyBorder="1" applyAlignment="1">
      <alignment horizontal="center" vertical="center"/>
    </xf>
    <xf numFmtId="0" fontId="102" fillId="76" borderId="89" xfId="0" applyFont="1" applyFill="1" applyBorder="1" applyAlignment="1">
      <alignment horizontal="center" vertical="center"/>
    </xf>
    <xf numFmtId="0" fontId="102" fillId="76" borderId="148" xfId="0" applyFont="1" applyFill="1" applyBorder="1" applyAlignment="1">
      <alignment horizontal="center" vertical="center" wrapText="1"/>
    </xf>
    <xf numFmtId="0" fontId="102" fillId="0" borderId="148" xfId="0" applyFont="1" applyFill="1" applyBorder="1" applyAlignment="1">
      <alignment horizontal="center" vertical="center"/>
    </xf>
    <xf numFmtId="0" fontId="103" fillId="0" borderId="151" xfId="13" applyFont="1" applyFill="1" applyBorder="1" applyAlignment="1" applyProtection="1">
      <alignment horizontal="left" vertical="top" wrapText="1"/>
      <protection locked="0"/>
    </xf>
    <xf numFmtId="0" fontId="103" fillId="0" borderId="150" xfId="13" applyFont="1" applyFill="1" applyBorder="1" applyAlignment="1" applyProtection="1">
      <alignment horizontal="left" vertical="top" wrapText="1"/>
      <protection locked="0"/>
    </xf>
    <xf numFmtId="0" fontId="103" fillId="3" borderId="151" xfId="13" applyFont="1" applyFill="1" applyBorder="1" applyAlignment="1" applyProtection="1">
      <alignment horizontal="left" vertical="top" wrapText="1"/>
      <protection locked="0"/>
    </xf>
    <xf numFmtId="0" fontId="103" fillId="3" borderId="150" xfId="13" applyFont="1" applyFill="1" applyBorder="1" applyAlignment="1" applyProtection="1">
      <alignment horizontal="left" vertical="top" wrapText="1"/>
      <protection locked="0"/>
    </xf>
    <xf numFmtId="0" fontId="102" fillId="0" borderId="85" xfId="0" applyFont="1" applyFill="1" applyBorder="1" applyAlignment="1">
      <alignment horizontal="center" vertical="center"/>
    </xf>
    <xf numFmtId="49" fontId="103" fillId="0" borderId="0" xfId="0" applyNumberFormat="1" applyFont="1" applyFill="1" applyBorder="1" applyAlignment="1">
      <alignment horizontal="center" vertical="center"/>
    </xf>
    <xf numFmtId="0" fontId="102" fillId="76" borderId="151" xfId="0" applyFont="1" applyFill="1" applyBorder="1" applyAlignment="1">
      <alignment horizontal="center" vertical="center" wrapText="1"/>
    </xf>
    <xf numFmtId="0" fontId="102" fillId="76" borderId="150" xfId="0" applyFont="1" applyFill="1" applyBorder="1" applyAlignment="1">
      <alignment horizontal="center" vertical="center" wrapText="1"/>
    </xf>
    <xf numFmtId="0" fontId="103" fillId="0" borderId="151" xfId="0" applyNumberFormat="1" applyFont="1" applyFill="1" applyBorder="1" applyAlignment="1">
      <alignment horizontal="left" vertical="center" wrapText="1"/>
    </xf>
    <xf numFmtId="0" fontId="103" fillId="0" borderId="150" xfId="0" applyNumberFormat="1" applyFont="1" applyFill="1" applyBorder="1" applyAlignment="1">
      <alignment horizontal="left" vertical="center" wrapText="1"/>
    </xf>
    <xf numFmtId="0" fontId="103" fillId="0" borderId="148" xfId="0" applyFont="1" applyFill="1" applyBorder="1" applyAlignment="1">
      <alignment horizontal="left" vertical="top" wrapText="1"/>
    </xf>
    <xf numFmtId="0" fontId="103" fillId="0" borderId="151" xfId="0" applyFont="1" applyFill="1" applyBorder="1" applyAlignment="1">
      <alignment horizontal="left" vertical="top" wrapText="1"/>
    </xf>
    <xf numFmtId="0" fontId="103" fillId="0" borderId="148" xfId="0" applyFont="1" applyFill="1" applyBorder="1" applyAlignment="1">
      <alignment horizontal="left" vertical="center" wrapText="1"/>
    </xf>
    <xf numFmtId="0" fontId="103" fillId="0" borderId="148" xfId="0" applyNumberFormat="1" applyFont="1" applyFill="1" applyBorder="1" applyAlignment="1">
      <alignment horizontal="left" vertical="top" wrapText="1"/>
    </xf>
    <xf numFmtId="0" fontId="103" fillId="0" borderId="148" xfId="0" applyFont="1" applyBorder="1" applyAlignment="1">
      <alignment horizontal="center"/>
    </xf>
    <xf numFmtId="0" fontId="103" fillId="0" borderId="151" xfId="0" applyFont="1" applyFill="1" applyBorder="1" applyAlignment="1">
      <alignment horizontal="left" vertical="center" wrapText="1"/>
    </xf>
    <xf numFmtId="0" fontId="103" fillId="0" borderId="150" xfId="0" applyFont="1" applyFill="1" applyBorder="1" applyAlignment="1">
      <alignment horizontal="left" vertical="center" wrapText="1"/>
    </xf>
    <xf numFmtId="0" fontId="103" fillId="0" borderId="151" xfId="0" applyNumberFormat="1" applyFont="1" applyFill="1" applyBorder="1" applyAlignment="1">
      <alignment horizontal="left" vertical="top" wrapText="1"/>
    </xf>
    <xf numFmtId="0" fontId="103" fillId="0" borderId="150" xfId="0" applyNumberFormat="1" applyFont="1" applyFill="1" applyBorder="1" applyAlignment="1">
      <alignment horizontal="left" vertical="top" wrapText="1"/>
    </xf>
  </cellXfs>
  <cellStyles count="22107">
    <cellStyle name="_RC VALUTEBIS WRILSI " xfId="18"/>
    <cellStyle name="=C:\WINNT35\SYSTEM32\COMMAND.COM" xfId="21410"/>
    <cellStyle name="1Normal" xfId="19"/>
    <cellStyle name="1Normal 2" xfId="20"/>
    <cellStyle name="1Normal 3" xfId="21"/>
    <cellStyle name="20% - 1. jelölőszín" xfId="21863"/>
    <cellStyle name="20% - 1. jelölőszín 2" xfId="21864"/>
    <cellStyle name="20% - 1. jelölőszín_20130128_ITS on reporting_Annex I_CA" xfId="21865"/>
    <cellStyle name="20% - 2. jelölőszín" xfId="21866"/>
    <cellStyle name="20% - 2. jelölőszín 2" xfId="21867"/>
    <cellStyle name="20% - 2. jelölőszín_20130128_ITS on reporting_Annex I_CA" xfId="21868"/>
    <cellStyle name="20% - 3. jelölőszín" xfId="21869"/>
    <cellStyle name="20% - 3. jelölőszín 2" xfId="21870"/>
    <cellStyle name="20% - 3. jelölőszín_20130128_ITS on reporting_Annex I_CA" xfId="21871"/>
    <cellStyle name="20% - 4. jelölőszín" xfId="21872"/>
    <cellStyle name="20% - 4. jelölőszín 2" xfId="21873"/>
    <cellStyle name="20% - 4. jelölőszín_20130128_ITS on reporting_Annex I_CA" xfId="21874"/>
    <cellStyle name="20% - 5. jelölőszín" xfId="21875"/>
    <cellStyle name="20% - 5. jelölőszín 2" xfId="21876"/>
    <cellStyle name="20% - 5. jelölőszín_20130128_ITS on reporting_Annex I_CA" xfId="21877"/>
    <cellStyle name="20% - 6. jelölőszín" xfId="21878"/>
    <cellStyle name="20% - 6. jelölőszín 2" xfId="21879"/>
    <cellStyle name="20% - 6. jelölőszín_20130128_ITS on reporting_Annex I_CA" xfId="21880"/>
    <cellStyle name="20% - Accent1 2" xfId="22"/>
    <cellStyle name="20% - Accent1 2 10" xfId="23"/>
    <cellStyle name="20% - Accent1 2 11" xfId="24"/>
    <cellStyle name="20% - Accent1 2 12" xfId="25"/>
    <cellStyle name="20% - Accent1 2 13" xfId="21882"/>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3 4" xfId="21881"/>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13" xfId="21884"/>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3 4" xfId="2188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13" xfId="21886"/>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3 4" xfId="21885"/>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13" xfId="21888"/>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3 4" xfId="21887"/>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13" xfId="21890"/>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3 4" xfId="21889"/>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13" xfId="21892"/>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3 4" xfId="21891"/>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20% - Énfasis1" xfId="21893"/>
    <cellStyle name="20% - Énfasis2" xfId="21894"/>
    <cellStyle name="20% - Énfasis3" xfId="21895"/>
    <cellStyle name="20% - Énfasis4" xfId="21896"/>
    <cellStyle name="20% - Énfasis5" xfId="21897"/>
    <cellStyle name="20% - Énfasis6" xfId="21898"/>
    <cellStyle name="40% - 1. jelölőszín" xfId="21899"/>
    <cellStyle name="40% - 1. jelölőszín 2" xfId="21900"/>
    <cellStyle name="40% - 1. jelölőszín_20130128_ITS on reporting_Annex I_CA" xfId="21901"/>
    <cellStyle name="40% - 2. jelölőszín" xfId="21902"/>
    <cellStyle name="40% - 2. jelölőszín 2" xfId="21903"/>
    <cellStyle name="40% - 2. jelölőszín_20130128_ITS on reporting_Annex I_CA" xfId="21904"/>
    <cellStyle name="40% - 3. jelölőszín" xfId="21905"/>
    <cellStyle name="40% - 3. jelölőszín 2" xfId="21906"/>
    <cellStyle name="40% - 3. jelölőszín_20130128_ITS on reporting_Annex I_CA" xfId="21907"/>
    <cellStyle name="40% - 4. jelölőszín" xfId="21908"/>
    <cellStyle name="40% - 4. jelölőszín 2" xfId="21909"/>
    <cellStyle name="40% - 4. jelölőszín_20130128_ITS on reporting_Annex I_CA" xfId="21910"/>
    <cellStyle name="40% - 5. jelölőszín" xfId="21911"/>
    <cellStyle name="40% - 5. jelölőszín 2" xfId="21912"/>
    <cellStyle name="40% - 5. jelölőszín_20130128_ITS on reporting_Annex I_CA" xfId="21913"/>
    <cellStyle name="40% - 6. jelölőszín" xfId="21914"/>
    <cellStyle name="40% - 6. jelölőszín 2" xfId="21915"/>
    <cellStyle name="40% - 6. jelölőszín_20130128_ITS on reporting_Annex I_CA" xfId="21916"/>
    <cellStyle name="40% - Accent1 2" xfId="178"/>
    <cellStyle name="40% - Accent1 2 10" xfId="179"/>
    <cellStyle name="40% - Accent1 2 11" xfId="180"/>
    <cellStyle name="40% - Accent1 2 12" xfId="181"/>
    <cellStyle name="40% - Accent1 2 13" xfId="21918"/>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3 4" xfId="21917"/>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13" xfId="21920"/>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3 4" xfId="219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13" xfId="21922"/>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3 4" xfId="21921"/>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13" xfId="21924"/>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3 4" xfId="21923"/>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13" xfId="21926"/>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3 4" xfId="21925"/>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13" xfId="21928"/>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3 4" xfId="21927"/>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40% - Énfasis1" xfId="21929"/>
    <cellStyle name="40% - Énfasis2" xfId="21930"/>
    <cellStyle name="40% - Énfasis3" xfId="21931"/>
    <cellStyle name="40% - Énfasis4" xfId="21932"/>
    <cellStyle name="40% - Énfasis5" xfId="21933"/>
    <cellStyle name="40% - Énfasis6" xfId="21934"/>
    <cellStyle name="60% - 1. jelölőszín" xfId="21935"/>
    <cellStyle name="60% - 2. jelölőszín" xfId="21936"/>
    <cellStyle name="60% - 3. jelölőszín" xfId="21937"/>
    <cellStyle name="60% - 4. jelölőszín" xfId="21938"/>
    <cellStyle name="60% - 5. jelölőszín" xfId="21939"/>
    <cellStyle name="60% - 6. jelölőszín" xfId="21940"/>
    <cellStyle name="60% - Accent1 2" xfId="334"/>
    <cellStyle name="60% - Accent1 2 10" xfId="335"/>
    <cellStyle name="60% - Accent1 2 11" xfId="336"/>
    <cellStyle name="60% - Accent1 2 12" xfId="337"/>
    <cellStyle name="60% - Accent1 2 13" xfId="21942"/>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3 4" xfId="21941"/>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13" xfId="21944"/>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3 4" xfId="21943"/>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13" xfId="21946"/>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3 4" xfId="21945"/>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13" xfId="21948"/>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3 4" xfId="2194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13" xfId="21950"/>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3 4" xfId="21949"/>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13" xfId="21952"/>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3 4" xfId="21951"/>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60% - Énfasis1" xfId="21953"/>
    <cellStyle name="60% - Énfasis2" xfId="21954"/>
    <cellStyle name="60% - Énfasis3" xfId="21955"/>
    <cellStyle name="60% - Énfasis4" xfId="21956"/>
    <cellStyle name="60% - Énfasis5" xfId="21957"/>
    <cellStyle name="60% - Énfasis6" xfId="21958"/>
    <cellStyle name="Accent1 - 20%" xfId="490"/>
    <cellStyle name="Accent1 - 40%" xfId="491"/>
    <cellStyle name="Accent1 - 60%" xfId="492"/>
    <cellStyle name="Accent1 2" xfId="493"/>
    <cellStyle name="Accent1 2 10" xfId="494"/>
    <cellStyle name="Accent1 2 11" xfId="495"/>
    <cellStyle name="Accent1 2 12" xfId="496"/>
    <cellStyle name="Accent1 2 13" xfId="21960"/>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3 4" xfId="21959"/>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13" xfId="21962"/>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3 4" xfId="21961"/>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13" xfId="21964"/>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3 4" xfId="21963"/>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13" xfId="21966"/>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3 4" xfId="21965"/>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13" xfId="21968"/>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3 4" xfId="21967"/>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13" xfId="21970"/>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3 4" xfId="21969"/>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13" xfId="21972"/>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3 4" xfId="2197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Bevitel" xfId="21973"/>
    <cellStyle name="Buena" xfId="21974"/>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1406"/>
    <cellStyle name="Calculation 2 10 2 3" xfId="21414"/>
    <cellStyle name="Calculation 2 10 3" xfId="724"/>
    <cellStyle name="Calculation 2 10 3 2" xfId="21405"/>
    <cellStyle name="Calculation 2 10 3 3" xfId="21415"/>
    <cellStyle name="Calculation 2 10 4" xfId="725"/>
    <cellStyle name="Calculation 2 10 4 2" xfId="21404"/>
    <cellStyle name="Calculation 2 10 4 3" xfId="21416"/>
    <cellStyle name="Calculation 2 10 5" xfId="726"/>
    <cellStyle name="Calculation 2 10 5 2" xfId="21403"/>
    <cellStyle name="Calculation 2 10 5 3" xfId="21417"/>
    <cellStyle name="Calculation 2 11" xfId="727"/>
    <cellStyle name="Calculation 2 11 2" xfId="728"/>
    <cellStyle name="Calculation 2 11 2 2" xfId="21401"/>
    <cellStyle name="Calculation 2 11 2 3" xfId="21419"/>
    <cellStyle name="Calculation 2 11 3" xfId="729"/>
    <cellStyle name="Calculation 2 11 3 2" xfId="21400"/>
    <cellStyle name="Calculation 2 11 3 3" xfId="21420"/>
    <cellStyle name="Calculation 2 11 4" xfId="730"/>
    <cellStyle name="Calculation 2 11 4 2" xfId="21399"/>
    <cellStyle name="Calculation 2 11 4 3" xfId="21421"/>
    <cellStyle name="Calculation 2 11 5" xfId="731"/>
    <cellStyle name="Calculation 2 11 5 2" xfId="21398"/>
    <cellStyle name="Calculation 2 11 5 3" xfId="21422"/>
    <cellStyle name="Calculation 2 11 6" xfId="21402"/>
    <cellStyle name="Calculation 2 11 7" xfId="21418"/>
    <cellStyle name="Calculation 2 12" xfId="732"/>
    <cellStyle name="Calculation 2 12 2" xfId="733"/>
    <cellStyle name="Calculation 2 12 2 2" xfId="21396"/>
    <cellStyle name="Calculation 2 12 2 3" xfId="21424"/>
    <cellStyle name="Calculation 2 12 3" xfId="734"/>
    <cellStyle name="Calculation 2 12 3 2" xfId="21395"/>
    <cellStyle name="Calculation 2 12 3 3" xfId="21425"/>
    <cellStyle name="Calculation 2 12 4" xfId="735"/>
    <cellStyle name="Calculation 2 12 4 2" xfId="21394"/>
    <cellStyle name="Calculation 2 12 4 3" xfId="21426"/>
    <cellStyle name="Calculation 2 12 5" xfId="736"/>
    <cellStyle name="Calculation 2 12 5 2" xfId="21393"/>
    <cellStyle name="Calculation 2 12 5 3" xfId="21427"/>
    <cellStyle name="Calculation 2 12 6" xfId="21397"/>
    <cellStyle name="Calculation 2 12 7" xfId="21423"/>
    <cellStyle name="Calculation 2 13" xfId="737"/>
    <cellStyle name="Calculation 2 13 2" xfId="738"/>
    <cellStyle name="Calculation 2 13 2 2" xfId="21391"/>
    <cellStyle name="Calculation 2 13 2 3" xfId="21429"/>
    <cellStyle name="Calculation 2 13 3" xfId="739"/>
    <cellStyle name="Calculation 2 13 3 2" xfId="21390"/>
    <cellStyle name="Calculation 2 13 3 3" xfId="21430"/>
    <cellStyle name="Calculation 2 13 4" xfId="740"/>
    <cellStyle name="Calculation 2 13 4 2" xfId="21389"/>
    <cellStyle name="Calculation 2 13 4 3" xfId="21431"/>
    <cellStyle name="Calculation 2 13 5" xfId="21392"/>
    <cellStyle name="Calculation 2 13 6" xfId="21428"/>
    <cellStyle name="Calculation 2 14" xfId="741"/>
    <cellStyle name="Calculation 2 14 2" xfId="21388"/>
    <cellStyle name="Calculation 2 14 3" xfId="21432"/>
    <cellStyle name="Calculation 2 15" xfId="742"/>
    <cellStyle name="Calculation 2 15 2" xfId="21387"/>
    <cellStyle name="Calculation 2 15 3" xfId="21433"/>
    <cellStyle name="Calculation 2 16" xfId="743"/>
    <cellStyle name="Calculation 2 16 2" xfId="21386"/>
    <cellStyle name="Calculation 2 16 3" xfId="21434"/>
    <cellStyle name="Calculation 2 17" xfId="21407"/>
    <cellStyle name="Calculation 2 18" xfId="21413"/>
    <cellStyle name="Calculation 2 19" xfId="21976"/>
    <cellStyle name="Calculation 2 2" xfId="744"/>
    <cellStyle name="Calculation 2 2 10" xfId="21385"/>
    <cellStyle name="Calculation 2 2 11" xfId="21435"/>
    <cellStyle name="Calculation 2 2 2" xfId="745"/>
    <cellStyle name="Calculation 2 2 2 2" xfId="746"/>
    <cellStyle name="Calculation 2 2 2 2 2" xfId="21383"/>
    <cellStyle name="Calculation 2 2 2 2 3" xfId="21437"/>
    <cellStyle name="Calculation 2 2 2 3" xfId="747"/>
    <cellStyle name="Calculation 2 2 2 3 2" xfId="21382"/>
    <cellStyle name="Calculation 2 2 2 3 3" xfId="21438"/>
    <cellStyle name="Calculation 2 2 2 4" xfId="748"/>
    <cellStyle name="Calculation 2 2 2 4 2" xfId="21381"/>
    <cellStyle name="Calculation 2 2 2 4 3" xfId="21439"/>
    <cellStyle name="Calculation 2 2 2 5" xfId="21384"/>
    <cellStyle name="Calculation 2 2 2 6" xfId="21436"/>
    <cellStyle name="Calculation 2 2 3" xfId="749"/>
    <cellStyle name="Calculation 2 2 3 2" xfId="750"/>
    <cellStyle name="Calculation 2 2 3 2 2" xfId="21379"/>
    <cellStyle name="Calculation 2 2 3 2 3" xfId="21441"/>
    <cellStyle name="Calculation 2 2 3 3" xfId="751"/>
    <cellStyle name="Calculation 2 2 3 3 2" xfId="21378"/>
    <cellStyle name="Calculation 2 2 3 3 3" xfId="21442"/>
    <cellStyle name="Calculation 2 2 3 4" xfId="752"/>
    <cellStyle name="Calculation 2 2 3 4 2" xfId="21377"/>
    <cellStyle name="Calculation 2 2 3 4 3" xfId="21443"/>
    <cellStyle name="Calculation 2 2 3 5" xfId="21380"/>
    <cellStyle name="Calculation 2 2 3 6" xfId="21440"/>
    <cellStyle name="Calculation 2 2 4" xfId="753"/>
    <cellStyle name="Calculation 2 2 4 2" xfId="754"/>
    <cellStyle name="Calculation 2 2 4 2 2" xfId="21375"/>
    <cellStyle name="Calculation 2 2 4 2 3" xfId="21445"/>
    <cellStyle name="Calculation 2 2 4 3" xfId="755"/>
    <cellStyle name="Calculation 2 2 4 3 2" xfId="21374"/>
    <cellStyle name="Calculation 2 2 4 3 3" xfId="21446"/>
    <cellStyle name="Calculation 2 2 4 4" xfId="756"/>
    <cellStyle name="Calculation 2 2 4 4 2" xfId="21373"/>
    <cellStyle name="Calculation 2 2 4 4 3" xfId="21447"/>
    <cellStyle name="Calculation 2 2 4 5" xfId="21376"/>
    <cellStyle name="Calculation 2 2 4 6" xfId="21444"/>
    <cellStyle name="Calculation 2 2 5" xfId="757"/>
    <cellStyle name="Calculation 2 2 5 2" xfId="758"/>
    <cellStyle name="Calculation 2 2 5 2 2" xfId="21371"/>
    <cellStyle name="Calculation 2 2 5 2 3" xfId="21449"/>
    <cellStyle name="Calculation 2 2 5 3" xfId="759"/>
    <cellStyle name="Calculation 2 2 5 3 2" xfId="21370"/>
    <cellStyle name="Calculation 2 2 5 3 3" xfId="21450"/>
    <cellStyle name="Calculation 2 2 5 4" xfId="760"/>
    <cellStyle name="Calculation 2 2 5 4 2" xfId="21369"/>
    <cellStyle name="Calculation 2 2 5 4 3" xfId="21451"/>
    <cellStyle name="Calculation 2 2 5 5" xfId="21372"/>
    <cellStyle name="Calculation 2 2 5 6" xfId="21448"/>
    <cellStyle name="Calculation 2 2 6" xfId="761"/>
    <cellStyle name="Calculation 2 2 6 2" xfId="21368"/>
    <cellStyle name="Calculation 2 2 6 3" xfId="21452"/>
    <cellStyle name="Calculation 2 2 7" xfId="762"/>
    <cellStyle name="Calculation 2 2 7 2" xfId="21367"/>
    <cellStyle name="Calculation 2 2 7 3" xfId="21453"/>
    <cellStyle name="Calculation 2 2 8" xfId="763"/>
    <cellStyle name="Calculation 2 2 8 2" xfId="21366"/>
    <cellStyle name="Calculation 2 2 8 3" xfId="21454"/>
    <cellStyle name="Calculation 2 2 9" xfId="764"/>
    <cellStyle name="Calculation 2 2 9 2" xfId="21365"/>
    <cellStyle name="Calculation 2 2 9 3" xfId="21455"/>
    <cellStyle name="Calculation 2 3" xfId="765"/>
    <cellStyle name="Calculation 2 3 2" xfId="766"/>
    <cellStyle name="Calculation 2 3 2 2" xfId="21364"/>
    <cellStyle name="Calculation 2 3 2 3" xfId="21456"/>
    <cellStyle name="Calculation 2 3 3" xfId="767"/>
    <cellStyle name="Calculation 2 3 3 2" xfId="21363"/>
    <cellStyle name="Calculation 2 3 3 3" xfId="21457"/>
    <cellStyle name="Calculation 2 3 4" xfId="768"/>
    <cellStyle name="Calculation 2 3 4 2" xfId="21362"/>
    <cellStyle name="Calculation 2 3 4 3" xfId="21458"/>
    <cellStyle name="Calculation 2 3 5" xfId="769"/>
    <cellStyle name="Calculation 2 3 5 2" xfId="21361"/>
    <cellStyle name="Calculation 2 3 5 3" xfId="21459"/>
    <cellStyle name="Calculation 2 4" xfId="770"/>
    <cellStyle name="Calculation 2 4 2" xfId="771"/>
    <cellStyle name="Calculation 2 4 2 2" xfId="21360"/>
    <cellStyle name="Calculation 2 4 2 3" xfId="21460"/>
    <cellStyle name="Calculation 2 4 3" xfId="772"/>
    <cellStyle name="Calculation 2 4 3 2" xfId="21359"/>
    <cellStyle name="Calculation 2 4 3 3" xfId="21461"/>
    <cellStyle name="Calculation 2 4 4" xfId="773"/>
    <cellStyle name="Calculation 2 4 4 2" xfId="21358"/>
    <cellStyle name="Calculation 2 4 4 3" xfId="21462"/>
    <cellStyle name="Calculation 2 4 5" xfId="774"/>
    <cellStyle name="Calculation 2 4 5 2" xfId="21357"/>
    <cellStyle name="Calculation 2 4 5 3" xfId="21463"/>
    <cellStyle name="Calculation 2 5" xfId="775"/>
    <cellStyle name="Calculation 2 5 2" xfId="776"/>
    <cellStyle name="Calculation 2 5 2 2" xfId="21356"/>
    <cellStyle name="Calculation 2 5 2 3" xfId="21464"/>
    <cellStyle name="Calculation 2 5 3" xfId="777"/>
    <cellStyle name="Calculation 2 5 3 2" xfId="21355"/>
    <cellStyle name="Calculation 2 5 3 3" xfId="21465"/>
    <cellStyle name="Calculation 2 5 4" xfId="778"/>
    <cellStyle name="Calculation 2 5 4 2" xfId="21354"/>
    <cellStyle name="Calculation 2 5 4 3" xfId="21466"/>
    <cellStyle name="Calculation 2 5 5" xfId="779"/>
    <cellStyle name="Calculation 2 5 5 2" xfId="21353"/>
    <cellStyle name="Calculation 2 5 5 3" xfId="21467"/>
    <cellStyle name="Calculation 2 6" xfId="780"/>
    <cellStyle name="Calculation 2 6 2" xfId="781"/>
    <cellStyle name="Calculation 2 6 2 2" xfId="21352"/>
    <cellStyle name="Calculation 2 6 2 3" xfId="21468"/>
    <cellStyle name="Calculation 2 6 3" xfId="782"/>
    <cellStyle name="Calculation 2 6 3 2" xfId="21351"/>
    <cellStyle name="Calculation 2 6 3 3" xfId="21469"/>
    <cellStyle name="Calculation 2 6 4" xfId="783"/>
    <cellStyle name="Calculation 2 6 4 2" xfId="21350"/>
    <cellStyle name="Calculation 2 6 4 3" xfId="21470"/>
    <cellStyle name="Calculation 2 6 5" xfId="784"/>
    <cellStyle name="Calculation 2 6 5 2" xfId="21349"/>
    <cellStyle name="Calculation 2 6 5 3" xfId="21471"/>
    <cellStyle name="Calculation 2 7" xfId="785"/>
    <cellStyle name="Calculation 2 7 2" xfId="786"/>
    <cellStyle name="Calculation 2 7 2 2" xfId="21348"/>
    <cellStyle name="Calculation 2 7 2 3" xfId="21472"/>
    <cellStyle name="Calculation 2 7 3" xfId="787"/>
    <cellStyle name="Calculation 2 7 3 2" xfId="21347"/>
    <cellStyle name="Calculation 2 7 3 3" xfId="21473"/>
    <cellStyle name="Calculation 2 7 4" xfId="788"/>
    <cellStyle name="Calculation 2 7 4 2" xfId="21346"/>
    <cellStyle name="Calculation 2 7 4 3" xfId="21474"/>
    <cellStyle name="Calculation 2 7 5" xfId="789"/>
    <cellStyle name="Calculation 2 7 5 2" xfId="21345"/>
    <cellStyle name="Calculation 2 7 5 3" xfId="21475"/>
    <cellStyle name="Calculation 2 8" xfId="790"/>
    <cellStyle name="Calculation 2 8 2" xfId="791"/>
    <cellStyle name="Calculation 2 8 2 2" xfId="21344"/>
    <cellStyle name="Calculation 2 8 2 3" xfId="21476"/>
    <cellStyle name="Calculation 2 8 3" xfId="792"/>
    <cellStyle name="Calculation 2 8 3 2" xfId="21343"/>
    <cellStyle name="Calculation 2 8 3 3" xfId="21477"/>
    <cellStyle name="Calculation 2 8 4" xfId="793"/>
    <cellStyle name="Calculation 2 8 4 2" xfId="21342"/>
    <cellStyle name="Calculation 2 8 4 3" xfId="21478"/>
    <cellStyle name="Calculation 2 8 5" xfId="794"/>
    <cellStyle name="Calculation 2 8 5 2" xfId="21341"/>
    <cellStyle name="Calculation 2 8 5 3" xfId="21479"/>
    <cellStyle name="Calculation 2 9" xfId="795"/>
    <cellStyle name="Calculation 2 9 2" xfId="796"/>
    <cellStyle name="Calculation 2 9 2 2" xfId="21340"/>
    <cellStyle name="Calculation 2 9 2 3" xfId="21480"/>
    <cellStyle name="Calculation 2 9 3" xfId="797"/>
    <cellStyle name="Calculation 2 9 3 2" xfId="21339"/>
    <cellStyle name="Calculation 2 9 3 3" xfId="21481"/>
    <cellStyle name="Calculation 2 9 4" xfId="798"/>
    <cellStyle name="Calculation 2 9 4 2" xfId="21338"/>
    <cellStyle name="Calculation 2 9 4 3" xfId="21482"/>
    <cellStyle name="Calculation 2 9 5" xfId="799"/>
    <cellStyle name="Calculation 2 9 5 2" xfId="21337"/>
    <cellStyle name="Calculation 2 9 5 3" xfId="21483"/>
    <cellStyle name="Calculation 3" xfId="800"/>
    <cellStyle name="Calculation 3 2" xfId="801"/>
    <cellStyle name="Calculation 3 2 2" xfId="21335"/>
    <cellStyle name="Calculation 3 2 3" xfId="21485"/>
    <cellStyle name="Calculation 3 3" xfId="802"/>
    <cellStyle name="Calculation 3 3 2" xfId="21334"/>
    <cellStyle name="Calculation 3 3 3" xfId="21486"/>
    <cellStyle name="Calculation 3 4" xfId="21336"/>
    <cellStyle name="Calculation 3 5" xfId="21484"/>
    <cellStyle name="Calculation 3 6" xfId="21975"/>
    <cellStyle name="Calculation 4" xfId="803"/>
    <cellStyle name="Calculation 4 2" xfId="804"/>
    <cellStyle name="Calculation 4 2 2" xfId="21332"/>
    <cellStyle name="Calculation 4 2 3" xfId="21488"/>
    <cellStyle name="Calculation 4 3" xfId="805"/>
    <cellStyle name="Calculation 4 3 2" xfId="21331"/>
    <cellStyle name="Calculation 4 3 3" xfId="21489"/>
    <cellStyle name="Calculation 4 4" xfId="21333"/>
    <cellStyle name="Calculation 4 5" xfId="21487"/>
    <cellStyle name="Calculation 5" xfId="806"/>
    <cellStyle name="Calculation 5 2" xfId="807"/>
    <cellStyle name="Calculation 5 2 2" xfId="21329"/>
    <cellStyle name="Calculation 5 2 3" xfId="21491"/>
    <cellStyle name="Calculation 5 3" xfId="808"/>
    <cellStyle name="Calculation 5 3 2" xfId="21328"/>
    <cellStyle name="Calculation 5 3 3" xfId="21492"/>
    <cellStyle name="Calculation 5 4" xfId="21330"/>
    <cellStyle name="Calculation 5 5" xfId="21490"/>
    <cellStyle name="Calculation 6" xfId="809"/>
    <cellStyle name="Calculation 6 2" xfId="810"/>
    <cellStyle name="Calculation 6 2 2" xfId="21326"/>
    <cellStyle name="Calculation 6 2 3" xfId="21494"/>
    <cellStyle name="Calculation 6 3" xfId="811"/>
    <cellStyle name="Calculation 6 3 2" xfId="21325"/>
    <cellStyle name="Calculation 6 3 3" xfId="21495"/>
    <cellStyle name="Calculation 6 4" xfId="21327"/>
    <cellStyle name="Calculation 6 5" xfId="21493"/>
    <cellStyle name="Calculation 7" xfId="812"/>
    <cellStyle name="Calculation 7 2" xfId="21324"/>
    <cellStyle name="Calculation 7 3" xfId="21496"/>
    <cellStyle name="Cálculo" xfId="21977"/>
    <cellStyle name="Celda de comprobación" xfId="21978"/>
    <cellStyle name="Celda vinculada" xfId="21979"/>
    <cellStyle name="Check Cell 2" xfId="813"/>
    <cellStyle name="Check Cell 2 10" xfId="814"/>
    <cellStyle name="Check Cell 2 11" xfId="815"/>
    <cellStyle name="Check Cell 2 12" xfId="816"/>
    <cellStyle name="Check Cell 2 13" xfId="21981"/>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10" xfId="21980"/>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ím" xfId="21982"/>
    <cellStyle name="Címsor 1" xfId="21983"/>
    <cellStyle name="Címsor 2" xfId="21984"/>
    <cellStyle name="Címsor 3" xfId="21985"/>
    <cellStyle name="Címsor 4" xfId="21986"/>
    <cellStyle name="Comma" xfId="7" builtinId="3"/>
    <cellStyle name="Comma [0] 10" xfId="923"/>
    <cellStyle name="Comma [0] 10 2" xfId="22096"/>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2 8" xfId="218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1411"/>
    <cellStyle name="Comma 112" xfId="22106"/>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24" xfId="22095"/>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 7" xfId="22097"/>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85" xfId="22083"/>
    <cellStyle name="Comma 3 85 2" xfId="2209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 5" xfId="22099"/>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 5" xfId="22100"/>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 6" xfId="22094"/>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 5" xfId="2209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llenőrzőcella" xfId="21987"/>
    <cellStyle name="Emphasis 1" xfId="9145"/>
    <cellStyle name="Emphasis 2" xfId="9146"/>
    <cellStyle name="Emphasis 3" xfId="9147"/>
    <cellStyle name="Encabezado 4" xfId="21988"/>
    <cellStyle name="Énfasis1" xfId="21989"/>
    <cellStyle name="Énfasis2" xfId="21990"/>
    <cellStyle name="Énfasis3" xfId="21991"/>
    <cellStyle name="Énfasis4" xfId="21992"/>
    <cellStyle name="Énfasis5" xfId="21993"/>
    <cellStyle name="Énfasis6" xfId="21994"/>
    <cellStyle name="Enter Currency (0)" xfId="9148"/>
    <cellStyle name="Enter Currency (2)" xfId="9149"/>
    <cellStyle name="Enter Units (0)" xfId="9150"/>
    <cellStyle name="Enter Units (1)" xfId="9151"/>
    <cellStyle name="Enter Units (2)" xfId="9152"/>
    <cellStyle name="Entrada" xfId="21995"/>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13" xfId="21997"/>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3 4" xfId="21996"/>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igyelmeztetés" xfId="21998"/>
    <cellStyle name="Flag" xfId="9182"/>
    <cellStyle name="Flag 2" xfId="9183"/>
    <cellStyle name="Flag 3" xfId="9184"/>
    <cellStyle name="Gia's" xfId="9185"/>
    <cellStyle name="Gia's 10" xfId="9186"/>
    <cellStyle name="Gia's 10 2" xfId="21322"/>
    <cellStyle name="Gia's 10 3" xfId="21498"/>
    <cellStyle name="Gia's 11" xfId="21323"/>
    <cellStyle name="Gia's 12" xfId="21497"/>
    <cellStyle name="Gia's 2" xfId="9187"/>
    <cellStyle name="Gia's 2 2" xfId="21321"/>
    <cellStyle name="Gia's 2 3" xfId="21499"/>
    <cellStyle name="Gia's 3" xfId="9188"/>
    <cellStyle name="Gia's 3 2" xfId="21320"/>
    <cellStyle name="Gia's 3 3" xfId="21500"/>
    <cellStyle name="Gia's 4" xfId="9189"/>
    <cellStyle name="Gia's 4 2" xfId="21319"/>
    <cellStyle name="Gia's 4 3" xfId="21501"/>
    <cellStyle name="Gia's 5" xfId="9190"/>
    <cellStyle name="Gia's 5 2" xfId="21318"/>
    <cellStyle name="Gia's 5 3" xfId="21502"/>
    <cellStyle name="Gia's 6" xfId="9191"/>
    <cellStyle name="Gia's 6 2" xfId="21317"/>
    <cellStyle name="Gia's 6 3" xfId="21503"/>
    <cellStyle name="Gia's 7" xfId="9192"/>
    <cellStyle name="Gia's 7 2" xfId="21316"/>
    <cellStyle name="Gia's 7 3" xfId="21504"/>
    <cellStyle name="Gia's 8" xfId="9193"/>
    <cellStyle name="Gia's 8 2" xfId="21315"/>
    <cellStyle name="Gia's 8 3" xfId="21505"/>
    <cellStyle name="Gia's 9" xfId="9194"/>
    <cellStyle name="Gia's 9 2" xfId="21314"/>
    <cellStyle name="Gia's 9 3" xfId="21506"/>
    <cellStyle name="Good 2" xfId="9195"/>
    <cellStyle name="Good 2 10" xfId="9196"/>
    <cellStyle name="Good 2 11" xfId="9197"/>
    <cellStyle name="Good 2 12" xfId="9198"/>
    <cellStyle name="Good 2 13" xfId="22000"/>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3 4" xfId="21999"/>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313"/>
    <cellStyle name="greyed 3" xfId="21507"/>
    <cellStyle name="greyed 4" xfId="22001"/>
    <cellStyle name="greyed 5" xfId="22101"/>
    <cellStyle name="Header1" xfId="9222"/>
    <cellStyle name="Header1 2" xfId="9223"/>
    <cellStyle name="Header1 3" xfId="9224"/>
    <cellStyle name="Header2" xfId="9225"/>
    <cellStyle name="Header2 2" xfId="9226"/>
    <cellStyle name="Header2 2 2" xfId="21311"/>
    <cellStyle name="Header2 2 3" xfId="21509"/>
    <cellStyle name="Header2 3" xfId="9227"/>
    <cellStyle name="Header2 3 2" xfId="21310"/>
    <cellStyle name="Header2 3 3" xfId="21510"/>
    <cellStyle name="Header2 4" xfId="21312"/>
    <cellStyle name="Header2 5" xfId="21508"/>
    <cellStyle name="Heading 1 2" xfId="9228"/>
    <cellStyle name="Heading 1 2 2" xfId="9229"/>
    <cellStyle name="Heading 1 2 2 2" xfId="9230"/>
    <cellStyle name="Heading 1 2 3" xfId="9231"/>
    <cellStyle name="Heading 1 2 4" xfId="9232"/>
    <cellStyle name="Heading 1 2 5" xfId="22003"/>
    <cellStyle name="Heading 1 3" xfId="9233"/>
    <cellStyle name="Heading 1 3 2" xfId="9234"/>
    <cellStyle name="Heading 1 3 3" xfId="9235"/>
    <cellStyle name="Heading 1 3 4" xfId="22002"/>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2 5" xfId="22005"/>
    <cellStyle name="Heading 2 3" xfId="9251"/>
    <cellStyle name="Heading 2 3 2" xfId="9252"/>
    <cellStyle name="Heading 2 3 3" xfId="9253"/>
    <cellStyle name="Heading 2 3 4" xfId="22004"/>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2 6" xfId="22007"/>
    <cellStyle name="Heading 3 3" xfId="9272"/>
    <cellStyle name="Heading 3 3 2" xfId="9273"/>
    <cellStyle name="Heading 3 3 3" xfId="9274"/>
    <cellStyle name="Heading 3 3 4" xfId="22006"/>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2 5" xfId="22009"/>
    <cellStyle name="Heading 4 3" xfId="9290"/>
    <cellStyle name="Heading 4 3 2" xfId="9291"/>
    <cellStyle name="Heading 4 3 3" xfId="9292"/>
    <cellStyle name="Heading 4 3 4" xfId="22008"/>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309"/>
    <cellStyle name="HeadingTable 3" xfId="21511"/>
    <cellStyle name="highlightExposure" xfId="9323"/>
    <cellStyle name="highlightExposure 2" xfId="21308"/>
    <cellStyle name="highlightExposure 3" xfId="21512"/>
    <cellStyle name="highlightExposure 4" xfId="22010"/>
    <cellStyle name="highlightExposure 5" xfId="22102"/>
    <cellStyle name="highlightPercentage" xfId="9324"/>
    <cellStyle name="highlightPercentage 2" xfId="21307"/>
    <cellStyle name="highlightPercentage 3" xfId="21513"/>
    <cellStyle name="highlightText" xfId="9325"/>
    <cellStyle name="highlightText 2" xfId="21306"/>
    <cellStyle name="highlightText 3" xfId="21514"/>
    <cellStyle name="highlightText 4" xfId="22011"/>
    <cellStyle name="highlightText 5" xfId="22103"/>
    <cellStyle name="Hipervínculo 2" xfId="22012"/>
    <cellStyle name="Hivatkozott cella" xfId="22013"/>
    <cellStyle name="Horizontal" xfId="9326"/>
    <cellStyle name="Horizontal 2" xfId="9327"/>
    <cellStyle name="Horizontal 3" xfId="9328"/>
    <cellStyle name="Hyperlink" xfId="17" builtinId="8"/>
    <cellStyle name="Hyperlink 2" xfId="9329"/>
    <cellStyle name="Hyperlink 2 2" xfId="9330"/>
    <cellStyle name="Hyperlink 2 3" xfId="9331"/>
    <cellStyle name="Hyperlink 2 4" xfId="22014"/>
    <cellStyle name="Hyperlink 3" xfId="22015"/>
    <cellStyle name="Hyperlink 3 2" xfId="22016"/>
    <cellStyle name="Hyperlink 4" xfId="22081"/>
    <cellStyle name="Hyperlink 5" xfId="22090"/>
    <cellStyle name="Îáû÷íûé_23_1 " xfId="9332"/>
    <cellStyle name="Incorrecto" xfId="22017"/>
    <cellStyle name="Input 2" xfId="9333"/>
    <cellStyle name="Input 2 10" xfId="9334"/>
    <cellStyle name="Input 2 10 2" xfId="9335"/>
    <cellStyle name="Input 2 10 2 2" xfId="21304"/>
    <cellStyle name="Input 2 10 2 3" xfId="21516"/>
    <cellStyle name="Input 2 10 3" xfId="9336"/>
    <cellStyle name="Input 2 10 3 2" xfId="21303"/>
    <cellStyle name="Input 2 10 3 3" xfId="21517"/>
    <cellStyle name="Input 2 10 4" xfId="9337"/>
    <cellStyle name="Input 2 10 4 2" xfId="21302"/>
    <cellStyle name="Input 2 10 4 3" xfId="21518"/>
    <cellStyle name="Input 2 10 5" xfId="9338"/>
    <cellStyle name="Input 2 10 5 2" xfId="21301"/>
    <cellStyle name="Input 2 10 5 3" xfId="21519"/>
    <cellStyle name="Input 2 11" xfId="9339"/>
    <cellStyle name="Input 2 11 2" xfId="9340"/>
    <cellStyle name="Input 2 11 2 2" xfId="21299"/>
    <cellStyle name="Input 2 11 2 3" xfId="21521"/>
    <cellStyle name="Input 2 11 3" xfId="9341"/>
    <cellStyle name="Input 2 11 3 2" xfId="21298"/>
    <cellStyle name="Input 2 11 3 3" xfId="21522"/>
    <cellStyle name="Input 2 11 4" xfId="9342"/>
    <cellStyle name="Input 2 11 4 2" xfId="21297"/>
    <cellStyle name="Input 2 11 4 3" xfId="21523"/>
    <cellStyle name="Input 2 11 5" xfId="9343"/>
    <cellStyle name="Input 2 11 5 2" xfId="21296"/>
    <cellStyle name="Input 2 11 5 3" xfId="21524"/>
    <cellStyle name="Input 2 11 6" xfId="21300"/>
    <cellStyle name="Input 2 11 7" xfId="21520"/>
    <cellStyle name="Input 2 12" xfId="9344"/>
    <cellStyle name="Input 2 12 2" xfId="9345"/>
    <cellStyle name="Input 2 12 2 2" xfId="21294"/>
    <cellStyle name="Input 2 12 2 3" xfId="21526"/>
    <cellStyle name="Input 2 12 3" xfId="9346"/>
    <cellStyle name="Input 2 12 3 2" xfId="21293"/>
    <cellStyle name="Input 2 12 3 3" xfId="21527"/>
    <cellStyle name="Input 2 12 4" xfId="9347"/>
    <cellStyle name="Input 2 12 4 2" xfId="21292"/>
    <cellStyle name="Input 2 12 4 3" xfId="21528"/>
    <cellStyle name="Input 2 12 5" xfId="9348"/>
    <cellStyle name="Input 2 12 5 2" xfId="21291"/>
    <cellStyle name="Input 2 12 5 3" xfId="21529"/>
    <cellStyle name="Input 2 12 6" xfId="21295"/>
    <cellStyle name="Input 2 12 7" xfId="21525"/>
    <cellStyle name="Input 2 13" xfId="9349"/>
    <cellStyle name="Input 2 13 2" xfId="9350"/>
    <cellStyle name="Input 2 13 2 2" xfId="21289"/>
    <cellStyle name="Input 2 13 2 3" xfId="21531"/>
    <cellStyle name="Input 2 13 3" xfId="9351"/>
    <cellStyle name="Input 2 13 3 2" xfId="21288"/>
    <cellStyle name="Input 2 13 3 3" xfId="21532"/>
    <cellStyle name="Input 2 13 4" xfId="9352"/>
    <cellStyle name="Input 2 13 4 2" xfId="21287"/>
    <cellStyle name="Input 2 13 4 3" xfId="21533"/>
    <cellStyle name="Input 2 13 5" xfId="21290"/>
    <cellStyle name="Input 2 13 6" xfId="21530"/>
    <cellStyle name="Input 2 14" xfId="9353"/>
    <cellStyle name="Input 2 14 2" xfId="21286"/>
    <cellStyle name="Input 2 14 3" xfId="21534"/>
    <cellStyle name="Input 2 15" xfId="9354"/>
    <cellStyle name="Input 2 15 2" xfId="21285"/>
    <cellStyle name="Input 2 15 3" xfId="21535"/>
    <cellStyle name="Input 2 16" xfId="9355"/>
    <cellStyle name="Input 2 16 2" xfId="21284"/>
    <cellStyle name="Input 2 16 3" xfId="21536"/>
    <cellStyle name="Input 2 17" xfId="21305"/>
    <cellStyle name="Input 2 18" xfId="21515"/>
    <cellStyle name="Input 2 19" xfId="22019"/>
    <cellStyle name="Input 2 2" xfId="9356"/>
    <cellStyle name="Input 2 2 10" xfId="21283"/>
    <cellStyle name="Input 2 2 11" xfId="21537"/>
    <cellStyle name="Input 2 2 2" xfId="9357"/>
    <cellStyle name="Input 2 2 2 2" xfId="9358"/>
    <cellStyle name="Input 2 2 2 2 2" xfId="21281"/>
    <cellStyle name="Input 2 2 2 2 3" xfId="21539"/>
    <cellStyle name="Input 2 2 2 3" xfId="9359"/>
    <cellStyle name="Input 2 2 2 3 2" xfId="21280"/>
    <cellStyle name="Input 2 2 2 3 3" xfId="21540"/>
    <cellStyle name="Input 2 2 2 4" xfId="9360"/>
    <cellStyle name="Input 2 2 2 4 2" xfId="21279"/>
    <cellStyle name="Input 2 2 2 4 3" xfId="21541"/>
    <cellStyle name="Input 2 2 2 5" xfId="21282"/>
    <cellStyle name="Input 2 2 2 6" xfId="21538"/>
    <cellStyle name="Input 2 2 3" xfId="9361"/>
    <cellStyle name="Input 2 2 3 2" xfId="9362"/>
    <cellStyle name="Input 2 2 3 2 2" xfId="21277"/>
    <cellStyle name="Input 2 2 3 2 3" xfId="21543"/>
    <cellStyle name="Input 2 2 3 3" xfId="9363"/>
    <cellStyle name="Input 2 2 3 3 2" xfId="21276"/>
    <cellStyle name="Input 2 2 3 3 3" xfId="21544"/>
    <cellStyle name="Input 2 2 3 4" xfId="9364"/>
    <cellStyle name="Input 2 2 3 4 2" xfId="21275"/>
    <cellStyle name="Input 2 2 3 4 3" xfId="21545"/>
    <cellStyle name="Input 2 2 3 5" xfId="21278"/>
    <cellStyle name="Input 2 2 3 6" xfId="21542"/>
    <cellStyle name="Input 2 2 4" xfId="9365"/>
    <cellStyle name="Input 2 2 4 2" xfId="9366"/>
    <cellStyle name="Input 2 2 4 2 2" xfId="21273"/>
    <cellStyle name="Input 2 2 4 2 3" xfId="21547"/>
    <cellStyle name="Input 2 2 4 3" xfId="9367"/>
    <cellStyle name="Input 2 2 4 3 2" xfId="21272"/>
    <cellStyle name="Input 2 2 4 3 3" xfId="21548"/>
    <cellStyle name="Input 2 2 4 4" xfId="9368"/>
    <cellStyle name="Input 2 2 4 4 2" xfId="21271"/>
    <cellStyle name="Input 2 2 4 4 3" xfId="21549"/>
    <cellStyle name="Input 2 2 4 5" xfId="21274"/>
    <cellStyle name="Input 2 2 4 6" xfId="21546"/>
    <cellStyle name="Input 2 2 5" xfId="9369"/>
    <cellStyle name="Input 2 2 5 2" xfId="9370"/>
    <cellStyle name="Input 2 2 5 2 2" xfId="21269"/>
    <cellStyle name="Input 2 2 5 2 3" xfId="21551"/>
    <cellStyle name="Input 2 2 5 3" xfId="9371"/>
    <cellStyle name="Input 2 2 5 3 2" xfId="21268"/>
    <cellStyle name="Input 2 2 5 3 3" xfId="21552"/>
    <cellStyle name="Input 2 2 5 4" xfId="9372"/>
    <cellStyle name="Input 2 2 5 4 2" xfId="21267"/>
    <cellStyle name="Input 2 2 5 4 3" xfId="21553"/>
    <cellStyle name="Input 2 2 5 5" xfId="21270"/>
    <cellStyle name="Input 2 2 5 6" xfId="21550"/>
    <cellStyle name="Input 2 2 6" xfId="9373"/>
    <cellStyle name="Input 2 2 6 2" xfId="21266"/>
    <cellStyle name="Input 2 2 6 3" xfId="21554"/>
    <cellStyle name="Input 2 2 7" xfId="9374"/>
    <cellStyle name="Input 2 2 7 2" xfId="21265"/>
    <cellStyle name="Input 2 2 7 3" xfId="21555"/>
    <cellStyle name="Input 2 2 8" xfId="9375"/>
    <cellStyle name="Input 2 2 8 2" xfId="21264"/>
    <cellStyle name="Input 2 2 8 3" xfId="21556"/>
    <cellStyle name="Input 2 2 9" xfId="9376"/>
    <cellStyle name="Input 2 2 9 2" xfId="21263"/>
    <cellStyle name="Input 2 2 9 3" xfId="21557"/>
    <cellStyle name="Input 2 3" xfId="9377"/>
    <cellStyle name="Input 2 3 2" xfId="9378"/>
    <cellStyle name="Input 2 3 2 2" xfId="21262"/>
    <cellStyle name="Input 2 3 2 3" xfId="21558"/>
    <cellStyle name="Input 2 3 3" xfId="9379"/>
    <cellStyle name="Input 2 3 3 2" xfId="21261"/>
    <cellStyle name="Input 2 3 3 3" xfId="21559"/>
    <cellStyle name="Input 2 3 4" xfId="9380"/>
    <cellStyle name="Input 2 3 4 2" xfId="21260"/>
    <cellStyle name="Input 2 3 4 3" xfId="21560"/>
    <cellStyle name="Input 2 3 5" xfId="9381"/>
    <cellStyle name="Input 2 3 5 2" xfId="21259"/>
    <cellStyle name="Input 2 3 5 3" xfId="21561"/>
    <cellStyle name="Input 2 4" xfId="9382"/>
    <cellStyle name="Input 2 4 2" xfId="9383"/>
    <cellStyle name="Input 2 4 2 2" xfId="21258"/>
    <cellStyle name="Input 2 4 2 3" xfId="21562"/>
    <cellStyle name="Input 2 4 3" xfId="9384"/>
    <cellStyle name="Input 2 4 3 2" xfId="21257"/>
    <cellStyle name="Input 2 4 3 3" xfId="21563"/>
    <cellStyle name="Input 2 4 4" xfId="9385"/>
    <cellStyle name="Input 2 4 4 2" xfId="21256"/>
    <cellStyle name="Input 2 4 4 3" xfId="21564"/>
    <cellStyle name="Input 2 4 5" xfId="9386"/>
    <cellStyle name="Input 2 4 5 2" xfId="21255"/>
    <cellStyle name="Input 2 4 5 3" xfId="21565"/>
    <cellStyle name="Input 2 5" xfId="9387"/>
    <cellStyle name="Input 2 5 2" xfId="9388"/>
    <cellStyle name="Input 2 5 2 2" xfId="21254"/>
    <cellStyle name="Input 2 5 2 3" xfId="21566"/>
    <cellStyle name="Input 2 5 3" xfId="9389"/>
    <cellStyle name="Input 2 5 3 2" xfId="21253"/>
    <cellStyle name="Input 2 5 3 3" xfId="21567"/>
    <cellStyle name="Input 2 5 4" xfId="9390"/>
    <cellStyle name="Input 2 5 4 2" xfId="21252"/>
    <cellStyle name="Input 2 5 4 3" xfId="21568"/>
    <cellStyle name="Input 2 5 5" xfId="9391"/>
    <cellStyle name="Input 2 5 5 2" xfId="21251"/>
    <cellStyle name="Input 2 5 5 3" xfId="21569"/>
    <cellStyle name="Input 2 6" xfId="9392"/>
    <cellStyle name="Input 2 6 2" xfId="9393"/>
    <cellStyle name="Input 2 6 2 2" xfId="21250"/>
    <cellStyle name="Input 2 6 2 3" xfId="21570"/>
    <cellStyle name="Input 2 6 3" xfId="9394"/>
    <cellStyle name="Input 2 6 3 2" xfId="21249"/>
    <cellStyle name="Input 2 6 3 3" xfId="21571"/>
    <cellStyle name="Input 2 6 4" xfId="9395"/>
    <cellStyle name="Input 2 6 4 2" xfId="21248"/>
    <cellStyle name="Input 2 6 4 3" xfId="21572"/>
    <cellStyle name="Input 2 6 5" xfId="9396"/>
    <cellStyle name="Input 2 6 5 2" xfId="21247"/>
    <cellStyle name="Input 2 6 5 3" xfId="21573"/>
    <cellStyle name="Input 2 7" xfId="9397"/>
    <cellStyle name="Input 2 7 2" xfId="9398"/>
    <cellStyle name="Input 2 7 2 2" xfId="21246"/>
    <cellStyle name="Input 2 7 2 3" xfId="21574"/>
    <cellStyle name="Input 2 7 3" xfId="9399"/>
    <cellStyle name="Input 2 7 3 2" xfId="21245"/>
    <cellStyle name="Input 2 7 3 3" xfId="21575"/>
    <cellStyle name="Input 2 7 4" xfId="9400"/>
    <cellStyle name="Input 2 7 4 2" xfId="21244"/>
    <cellStyle name="Input 2 7 4 3" xfId="21576"/>
    <cellStyle name="Input 2 7 5" xfId="9401"/>
    <cellStyle name="Input 2 7 5 2" xfId="21243"/>
    <cellStyle name="Input 2 7 5 3" xfId="21577"/>
    <cellStyle name="Input 2 8" xfId="9402"/>
    <cellStyle name="Input 2 8 2" xfId="9403"/>
    <cellStyle name="Input 2 8 2 2" xfId="21242"/>
    <cellStyle name="Input 2 8 2 3" xfId="21578"/>
    <cellStyle name="Input 2 8 3" xfId="9404"/>
    <cellStyle name="Input 2 8 3 2" xfId="21241"/>
    <cellStyle name="Input 2 8 3 3" xfId="21579"/>
    <cellStyle name="Input 2 8 4" xfId="9405"/>
    <cellStyle name="Input 2 8 4 2" xfId="21240"/>
    <cellStyle name="Input 2 8 4 3" xfId="21580"/>
    <cellStyle name="Input 2 8 5" xfId="9406"/>
    <cellStyle name="Input 2 8 5 2" xfId="21239"/>
    <cellStyle name="Input 2 8 5 3" xfId="21581"/>
    <cellStyle name="Input 2 9" xfId="9407"/>
    <cellStyle name="Input 2 9 2" xfId="9408"/>
    <cellStyle name="Input 2 9 2 2" xfId="21238"/>
    <cellStyle name="Input 2 9 2 3" xfId="21582"/>
    <cellStyle name="Input 2 9 3" xfId="9409"/>
    <cellStyle name="Input 2 9 3 2" xfId="21237"/>
    <cellStyle name="Input 2 9 3 3" xfId="21583"/>
    <cellStyle name="Input 2 9 4" xfId="9410"/>
    <cellStyle name="Input 2 9 4 2" xfId="21236"/>
    <cellStyle name="Input 2 9 4 3" xfId="21584"/>
    <cellStyle name="Input 2 9 5" xfId="9411"/>
    <cellStyle name="Input 2 9 5 2" xfId="21235"/>
    <cellStyle name="Input 2 9 5 3" xfId="21585"/>
    <cellStyle name="Input 3" xfId="9412"/>
    <cellStyle name="Input 3 2" xfId="9413"/>
    <cellStyle name="Input 3 2 2" xfId="21233"/>
    <cellStyle name="Input 3 2 3" xfId="21587"/>
    <cellStyle name="Input 3 3" xfId="9414"/>
    <cellStyle name="Input 3 3 2" xfId="21232"/>
    <cellStyle name="Input 3 3 3" xfId="21588"/>
    <cellStyle name="Input 3 4" xfId="21234"/>
    <cellStyle name="Input 3 5" xfId="21586"/>
    <cellStyle name="Input 3 6" xfId="22018"/>
    <cellStyle name="Input 4" xfId="9415"/>
    <cellStyle name="Input 4 2" xfId="9416"/>
    <cellStyle name="Input 4 2 2" xfId="21230"/>
    <cellStyle name="Input 4 2 3" xfId="21590"/>
    <cellStyle name="Input 4 3" xfId="9417"/>
    <cellStyle name="Input 4 3 2" xfId="21229"/>
    <cellStyle name="Input 4 3 3" xfId="21591"/>
    <cellStyle name="Input 4 4" xfId="21231"/>
    <cellStyle name="Input 4 5" xfId="21589"/>
    <cellStyle name="Input 5" xfId="9418"/>
    <cellStyle name="Input 5 2" xfId="9419"/>
    <cellStyle name="Input 5 2 2" xfId="21227"/>
    <cellStyle name="Input 5 2 3" xfId="21593"/>
    <cellStyle name="Input 5 3" xfId="9420"/>
    <cellStyle name="Input 5 3 2" xfId="21226"/>
    <cellStyle name="Input 5 3 3" xfId="21594"/>
    <cellStyle name="Input 5 4" xfId="21228"/>
    <cellStyle name="Input 5 5" xfId="21592"/>
    <cellStyle name="Input 6" xfId="9421"/>
    <cellStyle name="Input 6 2" xfId="9422"/>
    <cellStyle name="Input 6 2 2" xfId="21224"/>
    <cellStyle name="Input 6 2 3" xfId="21596"/>
    <cellStyle name="Input 6 3" xfId="9423"/>
    <cellStyle name="Input 6 3 2" xfId="21223"/>
    <cellStyle name="Input 6 3 3" xfId="21597"/>
    <cellStyle name="Input 6 4" xfId="21225"/>
    <cellStyle name="Input 6 5" xfId="21595"/>
    <cellStyle name="Input 7" xfId="9424"/>
    <cellStyle name="Input 7 2" xfId="21222"/>
    <cellStyle name="Input 7 3" xfId="21598"/>
    <cellStyle name="inputExposure" xfId="9425"/>
    <cellStyle name="inputExposure 2" xfId="21221"/>
    <cellStyle name="inputExposure 3" xfId="21599"/>
    <cellStyle name="inputExposure 4" xfId="22020"/>
    <cellStyle name="inputExposure 5" xfId="22104"/>
    <cellStyle name="Jegyzet" xfId="22021"/>
    <cellStyle name="Jelölőszín (1)" xfId="22022"/>
    <cellStyle name="Jelölőszín (2)" xfId="22023"/>
    <cellStyle name="Jelölőszín (3)" xfId="22024"/>
    <cellStyle name="Jelölőszín (4)" xfId="22025"/>
    <cellStyle name="Jelölőszín (5)" xfId="22026"/>
    <cellStyle name="Jelölőszín (6)" xfId="22027"/>
    <cellStyle name="Jó" xfId="22028"/>
    <cellStyle name="Kimenet" xfId="22029"/>
    <cellStyle name="Lien hypertexte 2" xfId="22030"/>
    <cellStyle name="Lien hypertexte 3" xfId="22031"/>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13" xfId="22033"/>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3 4" xfId="22032"/>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gyarázó szöveg" xfId="22034"/>
    <cellStyle name="Matrix" xfId="9457"/>
    <cellStyle name="Matrix 2" xfId="9458"/>
    <cellStyle name="Matrix 3" xfId="9459"/>
    <cellStyle name="Millares [0]_A" xfId="9460"/>
    <cellStyle name="Millares 2" xfId="22035"/>
    <cellStyle name="Millares 2 2" xfId="22036"/>
    <cellStyle name="Millares 3" xfId="22037"/>
    <cellStyle name="Millares 3 2" xfId="22038"/>
    <cellStyle name="Millares 3 2 2" xfId="22093"/>
    <cellStyle name="Millares 3 3" xfId="22092"/>
    <cellStyle name="Millares_A" xfId="9461"/>
    <cellStyle name="Moneda [0]_A" xfId="9462"/>
    <cellStyle name="Moneda_A" xfId="9463"/>
    <cellStyle name="Navadno_List1" xfId="22039"/>
    <cellStyle name="Neutral 2" xfId="9464"/>
    <cellStyle name="Neutral 2 10" xfId="9465"/>
    <cellStyle name="Neutral 2 11" xfId="9466"/>
    <cellStyle name="Neutral 2 12" xfId="9467"/>
    <cellStyle name="Neutral 2 13" xfId="22040"/>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1408"/>
    <cellStyle name="Normal 121 2 2" xfId="22087"/>
    <cellStyle name="Normal 121 2 3" xfId="22088"/>
    <cellStyle name="Normal 122" xfId="20958"/>
    <cellStyle name="Normal 123" xfId="21412"/>
    <cellStyle name="Normal 124" xfId="21861"/>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2 2" xfId="22041"/>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COREP GL04rev3" xfId="22042"/>
    <cellStyle name="Normal 2 20" xfId="11848"/>
    <cellStyle name="Normal 2 20 2" xfId="11849"/>
    <cellStyle name="Normal 2 21" xfId="11850"/>
    <cellStyle name="Normal 2 21 2" xfId="11851"/>
    <cellStyle name="Normal 2 21 2 2" xfId="11852"/>
    <cellStyle name="Normal 2 21 2 2 2" xfId="11853"/>
    <cellStyle name="Normal 2 21 2 2 3" xfId="11854"/>
    <cellStyle name="Normal 2 21 2 2 4" xfId="11855"/>
    <cellStyle name="Normal 2 21 2 3" xfId="11856"/>
    <cellStyle name="Normal 2 21 2 4" xfId="11857"/>
    <cellStyle name="Normal 2 21 2 5" xfId="11858"/>
    <cellStyle name="Normal 2 21 3" xfId="11859"/>
    <cellStyle name="Normal 2 21 4" xfId="11860"/>
    <cellStyle name="Normal 2 21 4 2" xfId="11861"/>
    <cellStyle name="Normal 2 21 4 3" xfId="11862"/>
    <cellStyle name="Normal 2 21 4 4" xfId="11863"/>
    <cellStyle name="Normal 2 21 5" xfId="11864"/>
    <cellStyle name="Normal 2 21 6" xfId="11865"/>
    <cellStyle name="Normal 2 21 7" xfId="11866"/>
    <cellStyle name="Normal 2 22" xfId="11867"/>
    <cellStyle name="Normal 2 22 2" xfId="11868"/>
    <cellStyle name="Normal 2 22 2 2" xfId="11869"/>
    <cellStyle name="Normal 2 22 2 2 2" xfId="11870"/>
    <cellStyle name="Normal 2 22 2 2 3" xfId="11871"/>
    <cellStyle name="Normal 2 22 2 2 4" xfId="11872"/>
    <cellStyle name="Normal 2 22 2 3" xfId="11873"/>
    <cellStyle name="Normal 2 22 2 4" xfId="11874"/>
    <cellStyle name="Normal 2 22 2 5" xfId="11875"/>
    <cellStyle name="Normal 2 22 3" xfId="11876"/>
    <cellStyle name="Normal 2 22 4" xfId="11877"/>
    <cellStyle name="Normal 2 22 4 2" xfId="11878"/>
    <cellStyle name="Normal 2 22 4 3" xfId="11879"/>
    <cellStyle name="Normal 2 22 4 4" xfId="11880"/>
    <cellStyle name="Normal 2 22 5" xfId="11881"/>
    <cellStyle name="Normal 2 22 6" xfId="11882"/>
    <cellStyle name="Normal 2 22 7" xfId="11883"/>
    <cellStyle name="Normal 2 23" xfId="11884"/>
    <cellStyle name="Normal 2 23 2" xfId="11885"/>
    <cellStyle name="Normal 2 24" xfId="11886"/>
    <cellStyle name="Normal 2 24 2" xfId="11887"/>
    <cellStyle name="Normal 2 24 3" xfId="11888"/>
    <cellStyle name="Normal 2 24 4" xfId="11889"/>
    <cellStyle name="Normal 2 25" xfId="11890"/>
    <cellStyle name="Normal 2 25 2" xfId="11891"/>
    <cellStyle name="Normal 2 25 3" xfId="11892"/>
    <cellStyle name="Normal 2 25 4" xfId="11893"/>
    <cellStyle name="Normal 2 26" xfId="11894"/>
    <cellStyle name="Normal 2 26 2" xfId="11895"/>
    <cellStyle name="Normal 2 27" xfId="11896"/>
    <cellStyle name="Normal 2 27 2" xfId="11897"/>
    <cellStyle name="Normal 2 28" xfId="11898"/>
    <cellStyle name="Normal 2 28 2" xfId="11899"/>
    <cellStyle name="Normal 2 29" xfId="11900"/>
    <cellStyle name="Normal 2 29 2" xfId="11901"/>
    <cellStyle name="Normal 2 3" xfId="11902"/>
    <cellStyle name="Normal 2 3 10" xfId="11903"/>
    <cellStyle name="Normal 2 3 10 2" xfId="11904"/>
    <cellStyle name="Normal 2 3 10 2 2" xfId="11905"/>
    <cellStyle name="Normal 2 3 10 2 2 2" xfId="11906"/>
    <cellStyle name="Normal 2 3 10 2 2 3" xfId="11907"/>
    <cellStyle name="Normal 2 3 10 2 2 4" xfId="11908"/>
    <cellStyle name="Normal 2 3 10 2 3" xfId="11909"/>
    <cellStyle name="Normal 2 3 10 2 4" xfId="11910"/>
    <cellStyle name="Normal 2 3 10 2 5" xfId="11911"/>
    <cellStyle name="Normal 2 3 10 3" xfId="11912"/>
    <cellStyle name="Normal 2 3 10 4" xfId="11913"/>
    <cellStyle name="Normal 2 3 10 4 2" xfId="11914"/>
    <cellStyle name="Normal 2 3 10 4 3" xfId="11915"/>
    <cellStyle name="Normal 2 3 10 4 4" xfId="11916"/>
    <cellStyle name="Normal 2 3 10 5" xfId="11917"/>
    <cellStyle name="Normal 2 3 10 6" xfId="11918"/>
    <cellStyle name="Normal 2 3 10 7" xfId="11919"/>
    <cellStyle name="Normal 2 3 11" xfId="11920"/>
    <cellStyle name="Normal 2 3 11 2" xfId="11921"/>
    <cellStyle name="Normal 2 3 12" xfId="11922"/>
    <cellStyle name="Normal 2 3 12 2" xfId="11923"/>
    <cellStyle name="Normal 2 3 13" xfId="11924"/>
    <cellStyle name="Normal 2 3 13 2" xfId="11925"/>
    <cellStyle name="Normal 2 3 2" xfId="11926"/>
    <cellStyle name="Normal 2 3 2 2" xfId="11927"/>
    <cellStyle name="Normal 2 3 2 2 2" xfId="11928"/>
    <cellStyle name="Normal 2 3 2 2 3" xfId="11929"/>
    <cellStyle name="Normal 2 3 2 2 3 2" xfId="11930"/>
    <cellStyle name="Normal 2 3 2 2 3 2 2" xfId="11931"/>
    <cellStyle name="Normal 2 3 2 2 3 2 3" xfId="11932"/>
    <cellStyle name="Normal 2 3 2 2 3 2 4" xfId="11933"/>
    <cellStyle name="Normal 2 3 2 2 3 3" xfId="11934"/>
    <cellStyle name="Normal 2 3 2 2 3 4" xfId="11935"/>
    <cellStyle name="Normal 2 3 2 2 3 5" xfId="11936"/>
    <cellStyle name="Normal 2 3 2 2 4" xfId="11937"/>
    <cellStyle name="Normal 2 3 2 2 5" xfId="11938"/>
    <cellStyle name="Normal 2 3 2 2 5 2" xfId="11939"/>
    <cellStyle name="Normal 2 3 2 2 5 3" xfId="11940"/>
    <cellStyle name="Normal 2 3 2 2 5 4" xfId="11941"/>
    <cellStyle name="Normal 2 3 2 2 6" xfId="11942"/>
    <cellStyle name="Normal 2 3 2 2 7" xfId="11943"/>
    <cellStyle name="Normal 2 3 2 2 8" xfId="11944"/>
    <cellStyle name="Normal 2 3 2 3" xfId="11945"/>
    <cellStyle name="Normal 2 3 2 4" xfId="11946"/>
    <cellStyle name="Normal 2 3 2 4 2" xfId="11947"/>
    <cellStyle name="Normal 2 3 2 4 2 2" xfId="11948"/>
    <cellStyle name="Normal 2 3 2 4 2 3" xfId="11949"/>
    <cellStyle name="Normal 2 3 2 4 2 4" xfId="11950"/>
    <cellStyle name="Normal 2 3 2 4 3" xfId="11951"/>
    <cellStyle name="Normal 2 3 2 4 4" xfId="11952"/>
    <cellStyle name="Normal 2 3 2 4 5" xfId="11953"/>
    <cellStyle name="Normal 2 3 2 5" xfId="11954"/>
    <cellStyle name="Normal 2 3 2 5 2" xfId="11955"/>
    <cellStyle name="Normal 2 3 2 5 3" xfId="11956"/>
    <cellStyle name="Normal 2 3 2 5 4" xfId="11957"/>
    <cellStyle name="Normal 2 3 2 6" xfId="11958"/>
    <cellStyle name="Normal 2 3 2 7" xfId="11959"/>
    <cellStyle name="Normal 2 3 2 8" xfId="11960"/>
    <cellStyle name="Normal 2 3 3" xfId="11961"/>
    <cellStyle name="Normal 2 3 4" xfId="11962"/>
    <cellStyle name="Normal 2 3 5" xfId="11963"/>
    <cellStyle name="Normal 2 3 6" xfId="11964"/>
    <cellStyle name="Normal 2 3 7" xfId="11965"/>
    <cellStyle name="Normal 2 3 8" xfId="11966"/>
    <cellStyle name="Normal 2 3 9" xfId="11967"/>
    <cellStyle name="Normal 2 3 9 2" xfId="11968"/>
    <cellStyle name="Normal 2 30" xfId="11969"/>
    <cellStyle name="Normal 2 30 2" xfId="11970"/>
    <cellStyle name="Normal 2 31" xfId="11971"/>
    <cellStyle name="Normal 2 31 2" xfId="11972"/>
    <cellStyle name="Normal 2 32" xfId="11973"/>
    <cellStyle name="Normal 2 32 2" xfId="11974"/>
    <cellStyle name="Normal 2 33" xfId="11975"/>
    <cellStyle name="Normal 2 33 2" xfId="11976"/>
    <cellStyle name="Normal 2 34" xfId="11977"/>
    <cellStyle name="Normal 2 34 2" xfId="11978"/>
    <cellStyle name="Normal 2 35" xfId="11979"/>
    <cellStyle name="Normal 2 35 2" xfId="11980"/>
    <cellStyle name="Normal 2 36" xfId="11981"/>
    <cellStyle name="Normal 2 36 2" xfId="11982"/>
    <cellStyle name="Normal 2 37" xfId="11983"/>
    <cellStyle name="Normal 2 37 2" xfId="11984"/>
    <cellStyle name="Normal 2 38" xfId="11985"/>
    <cellStyle name="Normal 2 38 2" xfId="11986"/>
    <cellStyle name="Normal 2 39" xfId="11987"/>
    <cellStyle name="Normal 2 39 2" xfId="11988"/>
    <cellStyle name="Normal 2 4" xfId="11989"/>
    <cellStyle name="Normal 2 4 10" xfId="11990"/>
    <cellStyle name="Normal 2 4 10 2" xfId="11991"/>
    <cellStyle name="Normal 2 4 11" xfId="11992"/>
    <cellStyle name="Normal 2 4 12" xfId="11993"/>
    <cellStyle name="Normal 2 4 12 2" xfId="11994"/>
    <cellStyle name="Normal 2 4 13" xfId="11995"/>
    <cellStyle name="Normal 2 4 14" xfId="11996"/>
    <cellStyle name="Normal 2 4 2" xfId="11997"/>
    <cellStyle name="Normal 2 4 2 2" xfId="11998"/>
    <cellStyle name="Normal 2 4 3" xfId="11999"/>
    <cellStyle name="Normal 2 4 4" xfId="12000"/>
    <cellStyle name="Normal 2 4 5" xfId="12001"/>
    <cellStyle name="Normal 2 4 6" xfId="12002"/>
    <cellStyle name="Normal 2 4 7" xfId="12003"/>
    <cellStyle name="Normal 2 4 8" xfId="12004"/>
    <cellStyle name="Normal 2 4 9" xfId="12005"/>
    <cellStyle name="Normal 2 4 9 2" xfId="12006"/>
    <cellStyle name="Normal 2 40" xfId="12007"/>
    <cellStyle name="Normal 2 40 2" xfId="12008"/>
    <cellStyle name="Normal 2 41" xfId="12009"/>
    <cellStyle name="Normal 2 41 2" xfId="12010"/>
    <cellStyle name="Normal 2 42" xfId="12011"/>
    <cellStyle name="Normal 2 42 2" xfId="12012"/>
    <cellStyle name="Normal 2 43" xfId="12013"/>
    <cellStyle name="Normal 2 43 2" xfId="12014"/>
    <cellStyle name="Normal 2 44" xfId="12015"/>
    <cellStyle name="Normal 2 44 2" xfId="12016"/>
    <cellStyle name="Normal 2 45" xfId="12017"/>
    <cellStyle name="Normal 2 45 2" xfId="12018"/>
    <cellStyle name="Normal 2 46" xfId="12019"/>
    <cellStyle name="Normal 2 46 2" xfId="12020"/>
    <cellStyle name="Normal 2 47" xfId="12021"/>
    <cellStyle name="Normal 2 47 2" xfId="12022"/>
    <cellStyle name="Normal 2 48" xfId="12023"/>
    <cellStyle name="Normal 2 48 2" xfId="12024"/>
    <cellStyle name="Normal 2 49" xfId="12025"/>
    <cellStyle name="Normal 2 49 2" xfId="12026"/>
    <cellStyle name="Normal 2 5" xfId="12027"/>
    <cellStyle name="Normal 2 5 10" xfId="12028"/>
    <cellStyle name="Normal 2 5 11" xfId="12029"/>
    <cellStyle name="Normal 2 5 12" xfId="12030"/>
    <cellStyle name="Normal 2 5 13" xfId="12031"/>
    <cellStyle name="Normal 2 5 2" xfId="12032"/>
    <cellStyle name="Normal 2 5 2 2" xfId="12033"/>
    <cellStyle name="Normal 2 5 3" xfId="12034"/>
    <cellStyle name="Normal 2 5 3 2" xfId="12035"/>
    <cellStyle name="Normal 2 5 4" xfId="12036"/>
    <cellStyle name="Normal 2 5 4 2" xfId="12037"/>
    <cellStyle name="Normal 2 5 5" xfId="12038"/>
    <cellStyle name="Normal 2 5 5 2" xfId="12039"/>
    <cellStyle name="Normal 2 5 6" xfId="12040"/>
    <cellStyle name="Normal 2 5 6 2" xfId="12041"/>
    <cellStyle name="Normal 2 5 7" xfId="12042"/>
    <cellStyle name="Normal 2 5 8" xfId="12043"/>
    <cellStyle name="Normal 2 5 9" xfId="12044"/>
    <cellStyle name="Normal 2 50" xfId="12045"/>
    <cellStyle name="Normal 2 50 2" xfId="12046"/>
    <cellStyle name="Normal 2 51" xfId="12047"/>
    <cellStyle name="Normal 2 51 2" xfId="12048"/>
    <cellStyle name="Normal 2 52" xfId="12049"/>
    <cellStyle name="Normal 2 52 2" xfId="12050"/>
    <cellStyle name="Normal 2 53" xfId="12051"/>
    <cellStyle name="Normal 2 53 2" xfId="12052"/>
    <cellStyle name="Normal 2 54" xfId="12053"/>
    <cellStyle name="Normal 2 54 2" xfId="12054"/>
    <cellStyle name="Normal 2 55" xfId="12055"/>
    <cellStyle name="Normal 2 55 2" xfId="12056"/>
    <cellStyle name="Normal 2 56" xfId="12057"/>
    <cellStyle name="Normal 2 56 2" xfId="12058"/>
    <cellStyle name="Normal 2 57" xfId="12059"/>
    <cellStyle name="Normal 2 6" xfId="12060"/>
    <cellStyle name="Normal 2 6 10" xfId="12061"/>
    <cellStyle name="Normal 2 6 11" xfId="12062"/>
    <cellStyle name="Normal 2 6 12" xfId="12063"/>
    <cellStyle name="Normal 2 6 13" xfId="12064"/>
    <cellStyle name="Normal 2 6 2" xfId="12065"/>
    <cellStyle name="Normal 2 6 2 2" xfId="12066"/>
    <cellStyle name="Normal 2 6 3" xfId="12067"/>
    <cellStyle name="Normal 2 6 3 2" xfId="12068"/>
    <cellStyle name="Normal 2 6 4" xfId="12069"/>
    <cellStyle name="Normal 2 6 5" xfId="12070"/>
    <cellStyle name="Normal 2 6 6" xfId="12071"/>
    <cellStyle name="Normal 2 6 7" xfId="12072"/>
    <cellStyle name="Normal 2 6 8" xfId="12073"/>
    <cellStyle name="Normal 2 6 9" xfId="12074"/>
    <cellStyle name="Normal 2 7" xfId="12075"/>
    <cellStyle name="Normal 2 7 10" xfId="12076"/>
    <cellStyle name="Normal 2 7 11" xfId="12077"/>
    <cellStyle name="Normal 2 7 12" xfId="12078"/>
    <cellStyle name="Normal 2 7 13" xfId="12079"/>
    <cellStyle name="Normal 2 7 13 2" xfId="12080"/>
    <cellStyle name="Normal 2 7 13 2 2" xfId="12081"/>
    <cellStyle name="Normal 2 7 13 2 3" xfId="12082"/>
    <cellStyle name="Normal 2 7 13 2 4" xfId="12083"/>
    <cellStyle name="Normal 2 7 13 3" xfId="12084"/>
    <cellStyle name="Normal 2 7 13 4" xfId="12085"/>
    <cellStyle name="Normal 2 7 13 5" xfId="12086"/>
    <cellStyle name="Normal 2 7 14" xfId="12087"/>
    <cellStyle name="Normal 2 7 14 2" xfId="12088"/>
    <cellStyle name="Normal 2 7 14 3" xfId="12089"/>
    <cellStyle name="Normal 2 7 14 4" xfId="12090"/>
    <cellStyle name="Normal 2 7 15" xfId="12091"/>
    <cellStyle name="Normal 2 7 16" xfId="12092"/>
    <cellStyle name="Normal 2 7 17" xfId="12093"/>
    <cellStyle name="Normal 2 7 2" xfId="12094"/>
    <cellStyle name="Normal 2 7 2 2" xfId="12095"/>
    <cellStyle name="Normal 2 7 3" xfId="12096"/>
    <cellStyle name="Normal 2 7 3 2" xfId="12097"/>
    <cellStyle name="Normal 2 7 4" xfId="12098"/>
    <cellStyle name="Normal 2 7 5" xfId="12099"/>
    <cellStyle name="Normal 2 7 6" xfId="12100"/>
    <cellStyle name="Normal 2 7 7" xfId="12101"/>
    <cellStyle name="Normal 2 7 8" xfId="12102"/>
    <cellStyle name="Normal 2 7 9" xfId="12103"/>
    <cellStyle name="Normal 2 8" xfId="12104"/>
    <cellStyle name="Normal 2 8 2" xfId="12105"/>
    <cellStyle name="Normal 2 8 3" xfId="12106"/>
    <cellStyle name="Normal 2 8 3 2" xfId="12107"/>
    <cellStyle name="Normal 2 8 4" xfId="12108"/>
    <cellStyle name="Normal 2 8 4 2" xfId="12109"/>
    <cellStyle name="Normal 2 8 4 2 2" xfId="12110"/>
    <cellStyle name="Normal 2 8 4 2 2 2" xfId="12111"/>
    <cellStyle name="Normal 2 8 4 2 2 3" xfId="12112"/>
    <cellStyle name="Normal 2 8 4 2 2 4" xfId="12113"/>
    <cellStyle name="Normal 2 8 4 2 3" xfId="12114"/>
    <cellStyle name="Normal 2 8 4 2 4" xfId="12115"/>
    <cellStyle name="Normal 2 8 4 2 5" xfId="12116"/>
    <cellStyle name="Normal 2 8 4 3" xfId="12117"/>
    <cellStyle name="Normal 2 8 4 4" xfId="12118"/>
    <cellStyle name="Normal 2 8 4 4 2" xfId="12119"/>
    <cellStyle name="Normal 2 8 4 4 3" xfId="12120"/>
    <cellStyle name="Normal 2 8 4 4 4" xfId="12121"/>
    <cellStyle name="Normal 2 8 4 5" xfId="12122"/>
    <cellStyle name="Normal 2 8 4 6" xfId="12123"/>
    <cellStyle name="Normal 2 8 4 7" xfId="12124"/>
    <cellStyle name="Normal 2 8 5" xfId="12125"/>
    <cellStyle name="Normal 2 8 5 2" xfId="12126"/>
    <cellStyle name="Normal 2 8 5 2 2" xfId="12127"/>
    <cellStyle name="Normal 2 8 5 2 3" xfId="12128"/>
    <cellStyle name="Normal 2 8 5 2 4" xfId="12129"/>
    <cellStyle name="Normal 2 8 5 3" xfId="12130"/>
    <cellStyle name="Normal 2 8 5 4" xfId="12131"/>
    <cellStyle name="Normal 2 8 5 5" xfId="12132"/>
    <cellStyle name="Normal 2 8 6" xfId="12133"/>
    <cellStyle name="Normal 2 8 6 2" xfId="12134"/>
    <cellStyle name="Normal 2 8 6 3" xfId="12135"/>
    <cellStyle name="Normal 2 8 6 4" xfId="12136"/>
    <cellStyle name="Normal 2 8 7" xfId="12137"/>
    <cellStyle name="Normal 2 8 8" xfId="12138"/>
    <cellStyle name="Normal 2 8 9" xfId="12139"/>
    <cellStyle name="Normal 2 9" xfId="12140"/>
    <cellStyle name="Normal 2 9 10" xfId="12141"/>
    <cellStyle name="Normal 2 9 10 2" xfId="12142"/>
    <cellStyle name="Normal 2 9 10 2 2" xfId="12143"/>
    <cellStyle name="Normal 2 9 10 2 2 2" xfId="12144"/>
    <cellStyle name="Normal 2 9 10 2 2 3" xfId="12145"/>
    <cellStyle name="Normal 2 9 10 2 2 4" xfId="12146"/>
    <cellStyle name="Normal 2 9 10 2 3" xfId="12147"/>
    <cellStyle name="Normal 2 9 10 2 4" xfId="12148"/>
    <cellStyle name="Normal 2 9 10 2 5" xfId="12149"/>
    <cellStyle name="Normal 2 9 10 3" xfId="12150"/>
    <cellStyle name="Normal 2 9 10 3 2" xfId="12151"/>
    <cellStyle name="Normal 2 9 10 3 3" xfId="12152"/>
    <cellStyle name="Normal 2 9 10 3 4" xfId="12153"/>
    <cellStyle name="Normal 2 9 10 4" xfId="12154"/>
    <cellStyle name="Normal 2 9 10 5" xfId="12155"/>
    <cellStyle name="Normal 2 9 10 6" xfId="12156"/>
    <cellStyle name="Normal 2 9 11" xfId="12157"/>
    <cellStyle name="Normal 2 9 11 2" xfId="12158"/>
    <cellStyle name="Normal 2 9 11 2 2" xfId="12159"/>
    <cellStyle name="Normal 2 9 11 2 3" xfId="12160"/>
    <cellStyle name="Normal 2 9 11 2 4" xfId="12161"/>
    <cellStyle name="Normal 2 9 11 3" xfId="12162"/>
    <cellStyle name="Normal 2 9 11 4" xfId="12163"/>
    <cellStyle name="Normal 2 9 11 5" xfId="12164"/>
    <cellStyle name="Normal 2 9 12" xfId="12165"/>
    <cellStyle name="Normal 2 9 12 2" xfId="12166"/>
    <cellStyle name="Normal 2 9 12 3" xfId="12167"/>
    <cellStyle name="Normal 2 9 12 4" xfId="12168"/>
    <cellStyle name="Normal 2 9 13" xfId="12169"/>
    <cellStyle name="Normal 2 9 14" xfId="12170"/>
    <cellStyle name="Normal 2 9 15" xfId="12171"/>
    <cellStyle name="Normal 2 9 2" xfId="12172"/>
    <cellStyle name="Normal 2 9 2 2" xfId="12173"/>
    <cellStyle name="Normal 2 9 2 2 2" xfId="12174"/>
    <cellStyle name="Normal 2 9 2 3" xfId="12175"/>
    <cellStyle name="Normal 2 9 2 4" xfId="12176"/>
    <cellStyle name="Normal 2 9 2 5" xfId="12177"/>
    <cellStyle name="Normal 2 9 2 6" xfId="12178"/>
    <cellStyle name="Normal 2 9 2 7" xfId="12179"/>
    <cellStyle name="Normal 2 9 2 8" xfId="12180"/>
    <cellStyle name="Normal 2 9 3" xfId="12181"/>
    <cellStyle name="Normal 2 9 3 2" xfId="12182"/>
    <cellStyle name="Normal 2 9 4" xfId="12183"/>
    <cellStyle name="Normal 2 9 5" xfId="12184"/>
    <cellStyle name="Normal 2 9 6" xfId="12185"/>
    <cellStyle name="Normal 2 9 7" xfId="12186"/>
    <cellStyle name="Normal 2 9 8" xfId="12187"/>
    <cellStyle name="Normal 2 9 9" xfId="12188"/>
    <cellStyle name="Normal 2 9 9 2" xfId="12189"/>
    <cellStyle name="Normal 2_~0149226" xfId="22043"/>
    <cellStyle name="Normal 20" xfId="12190"/>
    <cellStyle name="Normal 20 10" xfId="12191"/>
    <cellStyle name="Normal 20 10 2" xfId="12192"/>
    <cellStyle name="Normal 20 11" xfId="12193"/>
    <cellStyle name="Normal 20 11 2" xfId="12194"/>
    <cellStyle name="Normal 20 12" xfId="12195"/>
    <cellStyle name="Normal 20 12 2" xfId="12196"/>
    <cellStyle name="Normal 20 13" xfId="12197"/>
    <cellStyle name="Normal 20 13 2" xfId="12198"/>
    <cellStyle name="Normal 20 13 2 2" xfId="12199"/>
    <cellStyle name="Normal 20 13 2 3" xfId="12200"/>
    <cellStyle name="Normal 20 13 2 3 2" xfId="12201"/>
    <cellStyle name="Normal 20 13 2 3 3" xfId="12202"/>
    <cellStyle name="Normal 20 13 2 3 4" xfId="12203"/>
    <cellStyle name="Normal 20 13 2 4" xfId="12204"/>
    <cellStyle name="Normal 20 13 2 5" xfId="12205"/>
    <cellStyle name="Normal 20 13 2 6" xfId="12206"/>
    <cellStyle name="Normal 20 13 3" xfId="12207"/>
    <cellStyle name="Normal 20 13 4" xfId="12208"/>
    <cellStyle name="Normal 20 13 4 2" xfId="12209"/>
    <cellStyle name="Normal 20 13 4 3" xfId="12210"/>
    <cellStyle name="Normal 20 13 4 4" xfId="12211"/>
    <cellStyle name="Normal 20 13 5" xfId="12212"/>
    <cellStyle name="Normal 20 13 6" xfId="12213"/>
    <cellStyle name="Normal 20 13 7" xfId="12214"/>
    <cellStyle name="Normal 20 14" xfId="12215"/>
    <cellStyle name="Normal 20 15" xfId="12216"/>
    <cellStyle name="Normal 20 15 2" xfId="12217"/>
    <cellStyle name="Normal 20 15 2 2" xfId="12218"/>
    <cellStyle name="Normal 20 15 2 3" xfId="12219"/>
    <cellStyle name="Normal 20 15 2 4" xfId="12220"/>
    <cellStyle name="Normal 20 15 3" xfId="12221"/>
    <cellStyle name="Normal 20 15 4" xfId="12222"/>
    <cellStyle name="Normal 20 15 5" xfId="12223"/>
    <cellStyle name="Normal 20 16" xfId="12224"/>
    <cellStyle name="Normal 20 16 2" xfId="12225"/>
    <cellStyle name="Normal 20 16 3" xfId="12226"/>
    <cellStyle name="Normal 20 16 4" xfId="12227"/>
    <cellStyle name="Normal 20 17" xfId="12228"/>
    <cellStyle name="Normal 20 18" xfId="12229"/>
    <cellStyle name="Normal 20 19" xfId="12230"/>
    <cellStyle name="Normal 20 2" xfId="12231"/>
    <cellStyle name="Normal 20 2 2" xfId="12232"/>
    <cellStyle name="Normal 20 2 2 2" xfId="12233"/>
    <cellStyle name="Normal 20 2 2 2 2" xfId="12234"/>
    <cellStyle name="Normal 20 2 2 2 2 2" xfId="12235"/>
    <cellStyle name="Normal 20 2 2 2 2 3" xfId="12236"/>
    <cellStyle name="Normal 20 2 2 2 2 4" xfId="12237"/>
    <cellStyle name="Normal 20 2 2 2 3" xfId="12238"/>
    <cellStyle name="Normal 20 2 2 2 4" xfId="12239"/>
    <cellStyle name="Normal 20 2 2 2 5" xfId="12240"/>
    <cellStyle name="Normal 20 2 2 3" xfId="12241"/>
    <cellStyle name="Normal 20 2 2 4" xfId="12242"/>
    <cellStyle name="Normal 20 2 2 4 2" xfId="12243"/>
    <cellStyle name="Normal 20 2 2 4 3" xfId="12244"/>
    <cellStyle name="Normal 20 2 2 4 4" xfId="12245"/>
    <cellStyle name="Normal 20 2 2 5" xfId="12246"/>
    <cellStyle name="Normal 20 2 2 6" xfId="12247"/>
    <cellStyle name="Normal 20 2 2 7" xfId="12248"/>
    <cellStyle name="Normal 20 3" xfId="12249"/>
    <cellStyle name="Normal 20 3 2" xfId="12250"/>
    <cellStyle name="Normal 20 3 2 2" xfId="12251"/>
    <cellStyle name="Normal 20 4" xfId="12252"/>
    <cellStyle name="Normal 20 4 2" xfId="12253"/>
    <cellStyle name="Normal 20 5" xfId="12254"/>
    <cellStyle name="Normal 20 5 2" xfId="12255"/>
    <cellStyle name="Normal 20 6" xfId="12256"/>
    <cellStyle name="Normal 20 6 2" xfId="12257"/>
    <cellStyle name="Normal 20 7" xfId="12258"/>
    <cellStyle name="Normal 20 7 2" xfId="12259"/>
    <cellStyle name="Normal 20 8" xfId="12260"/>
    <cellStyle name="Normal 20 8 2" xfId="12261"/>
    <cellStyle name="Normal 20 9" xfId="12262"/>
    <cellStyle name="Normal 20 9 2" xfId="12263"/>
    <cellStyle name="Normal 21" xfId="12264"/>
    <cellStyle name="Normal 21 10" xfId="12265"/>
    <cellStyle name="Normal 21 10 2" xfId="12266"/>
    <cellStyle name="Normal 21 11" xfId="12267"/>
    <cellStyle name="Normal 21 11 2" xfId="12268"/>
    <cellStyle name="Normal 21 12" xfId="12269"/>
    <cellStyle name="Normal 21 12 2" xfId="12270"/>
    <cellStyle name="Normal 21 13" xfId="12271"/>
    <cellStyle name="Normal 21 14" xfId="12272"/>
    <cellStyle name="Normal 21 14 2" xfId="12273"/>
    <cellStyle name="Normal 21 14 2 2" xfId="12274"/>
    <cellStyle name="Normal 21 14 2 2 2" xfId="12275"/>
    <cellStyle name="Normal 21 14 2 2 3" xfId="12276"/>
    <cellStyle name="Normal 21 14 2 2 4" xfId="12277"/>
    <cellStyle name="Normal 21 14 2 3" xfId="12278"/>
    <cellStyle name="Normal 21 14 2 4" xfId="12279"/>
    <cellStyle name="Normal 21 14 2 5" xfId="12280"/>
    <cellStyle name="Normal 21 14 3" xfId="12281"/>
    <cellStyle name="Normal 21 14 3 2" xfId="12282"/>
    <cellStyle name="Normal 21 14 3 3" xfId="12283"/>
    <cellStyle name="Normal 21 14 3 4" xfId="12284"/>
    <cellStyle name="Normal 21 14 4" xfId="12285"/>
    <cellStyle name="Normal 21 14 5" xfId="12286"/>
    <cellStyle name="Normal 21 14 6" xfId="12287"/>
    <cellStyle name="Normal 21 15" xfId="12288"/>
    <cellStyle name="Normal 21 15 2" xfId="12289"/>
    <cellStyle name="Normal 21 15 3" xfId="12290"/>
    <cellStyle name="Normal 21 15 4" xfId="12291"/>
    <cellStyle name="Normal 21 2" xfId="12292"/>
    <cellStyle name="Normal 21 2 2" xfId="12293"/>
    <cellStyle name="Normal 21 2 3" xfId="12294"/>
    <cellStyle name="Normal 21 2 3 2" xfId="12295"/>
    <cellStyle name="Normal 21 2 3 2 2" xfId="12296"/>
    <cellStyle name="Normal 21 2 3 2 2 2" xfId="12297"/>
    <cellStyle name="Normal 21 2 3 2 2 3" xfId="12298"/>
    <cellStyle name="Normal 21 2 3 2 2 4" xfId="12299"/>
    <cellStyle name="Normal 21 2 3 2 3" xfId="12300"/>
    <cellStyle name="Normal 21 2 3 2 4" xfId="12301"/>
    <cellStyle name="Normal 21 2 3 2 5" xfId="12302"/>
    <cellStyle name="Normal 21 2 3 3" xfId="12303"/>
    <cellStyle name="Normal 21 2 3 3 2" xfId="12304"/>
    <cellStyle name="Normal 21 2 3 3 3" xfId="12305"/>
    <cellStyle name="Normal 21 2 3 3 4" xfId="12306"/>
    <cellStyle name="Normal 21 2 3 4" xfId="12307"/>
    <cellStyle name="Normal 21 2 3 5" xfId="12308"/>
    <cellStyle name="Normal 21 2 3 6" xfId="12309"/>
    <cellStyle name="Normal 21 3" xfId="12310"/>
    <cellStyle name="Normal 21 3 2" xfId="12311"/>
    <cellStyle name="Normal 21 4" xfId="12312"/>
    <cellStyle name="Normal 21 4 2" xfId="12313"/>
    <cellStyle name="Normal 21 5" xfId="12314"/>
    <cellStyle name="Normal 21 5 2" xfId="12315"/>
    <cellStyle name="Normal 21 6" xfId="12316"/>
    <cellStyle name="Normal 21 6 2" xfId="12317"/>
    <cellStyle name="Normal 21 7" xfId="12318"/>
    <cellStyle name="Normal 21 7 2" xfId="12319"/>
    <cellStyle name="Normal 21 8" xfId="12320"/>
    <cellStyle name="Normal 21 8 2" xfId="12321"/>
    <cellStyle name="Normal 21 9" xfId="12322"/>
    <cellStyle name="Normal 21 9 2" xfId="12323"/>
    <cellStyle name="Normal 22" xfId="12324"/>
    <cellStyle name="Normal 22 2" xfId="12325"/>
    <cellStyle name="Normal 22 2 2" xfId="12326"/>
    <cellStyle name="Normal 22 2 3" xfId="12327"/>
    <cellStyle name="Normal 22 2 3 2" xfId="12328"/>
    <cellStyle name="Normal 22 2 3 2 2" xfId="12329"/>
    <cellStyle name="Normal 22 2 3 2 2 2" xfId="12330"/>
    <cellStyle name="Normal 22 2 3 2 2 3" xfId="12331"/>
    <cellStyle name="Normal 22 2 3 2 2 4" xfId="12332"/>
    <cellStyle name="Normal 22 2 3 2 3" xfId="12333"/>
    <cellStyle name="Normal 22 2 3 2 4" xfId="12334"/>
    <cellStyle name="Normal 22 2 3 2 5" xfId="12335"/>
    <cellStyle name="Normal 22 2 3 3" xfId="12336"/>
    <cellStyle name="Normal 22 2 3 3 2" xfId="12337"/>
    <cellStyle name="Normal 22 2 3 3 3" xfId="12338"/>
    <cellStyle name="Normal 22 2 3 3 4" xfId="12339"/>
    <cellStyle name="Normal 22 2 3 4" xfId="12340"/>
    <cellStyle name="Normal 22 2 3 5" xfId="12341"/>
    <cellStyle name="Normal 22 2 3 6" xfId="12342"/>
    <cellStyle name="Normal 22 3" xfId="12343"/>
    <cellStyle name="Normal 22 3 2" xfId="12344"/>
    <cellStyle name="Normal 22 3 2 2" xfId="12345"/>
    <cellStyle name="Normal 22 3 2 2 2" xfId="12346"/>
    <cellStyle name="Normal 22 3 2 2 2 2" xfId="12347"/>
    <cellStyle name="Normal 22 3 2 2 2 3" xfId="12348"/>
    <cellStyle name="Normal 22 3 2 2 2 4" xfId="12349"/>
    <cellStyle name="Normal 22 3 2 2 3" xfId="12350"/>
    <cellStyle name="Normal 22 3 2 2 4" xfId="12351"/>
    <cellStyle name="Normal 22 3 2 2 5" xfId="12352"/>
    <cellStyle name="Normal 22 3 2 3" xfId="12353"/>
    <cellStyle name="Normal 22 3 2 4" xfId="12354"/>
    <cellStyle name="Normal 22 3 2 4 2" xfId="12355"/>
    <cellStyle name="Normal 22 3 2 4 3" xfId="12356"/>
    <cellStyle name="Normal 22 3 2 4 4" xfId="12357"/>
    <cellStyle name="Normal 22 3 2 5" xfId="12358"/>
    <cellStyle name="Normal 22 3 2 6" xfId="12359"/>
    <cellStyle name="Normal 22 3 2 7" xfId="12360"/>
    <cellStyle name="Normal 22 3 3" xfId="12361"/>
    <cellStyle name="Normal 22 3 3 2" xfId="12362"/>
    <cellStyle name="Normal 22 3 3 2 2" xfId="12363"/>
    <cellStyle name="Normal 22 3 3 2 2 2" xfId="12364"/>
    <cellStyle name="Normal 22 3 3 2 2 3" xfId="12365"/>
    <cellStyle name="Normal 22 3 3 2 2 4" xfId="12366"/>
    <cellStyle name="Normal 22 3 3 2 3" xfId="12367"/>
    <cellStyle name="Normal 22 3 3 2 4" xfId="12368"/>
    <cellStyle name="Normal 22 3 3 2 5" xfId="12369"/>
    <cellStyle name="Normal 22 3 3 3" xfId="12370"/>
    <cellStyle name="Normal 22 3 3 3 2" xfId="12371"/>
    <cellStyle name="Normal 22 3 3 3 3" xfId="12372"/>
    <cellStyle name="Normal 22 3 3 3 4" xfId="12373"/>
    <cellStyle name="Normal 22 3 3 4" xfId="12374"/>
    <cellStyle name="Normal 22 3 3 5" xfId="12375"/>
    <cellStyle name="Normal 22 3 3 6" xfId="12376"/>
    <cellStyle name="Normal 22 4" xfId="12377"/>
    <cellStyle name="Normal 22 4 2" xfId="12378"/>
    <cellStyle name="Normal 22 4 2 2" xfId="12379"/>
    <cellStyle name="Normal 22 4 2 2 2" xfId="12380"/>
    <cellStyle name="Normal 22 4 2 2 2 2" xfId="12381"/>
    <cellStyle name="Normal 22 4 2 2 2 3" xfId="12382"/>
    <cellStyle name="Normal 22 4 2 2 2 4" xfId="12383"/>
    <cellStyle name="Normal 22 4 2 2 3" xfId="12384"/>
    <cellStyle name="Normal 22 4 2 2 4" xfId="12385"/>
    <cellStyle name="Normal 22 4 2 2 5" xfId="12386"/>
    <cellStyle name="Normal 22 4 2 3" xfId="12387"/>
    <cellStyle name="Normal 22 4 2 3 2" xfId="12388"/>
    <cellStyle name="Normal 22 4 2 3 3" xfId="12389"/>
    <cellStyle name="Normal 22 4 2 3 4" xfId="12390"/>
    <cellStyle name="Normal 22 4 2 4" xfId="12391"/>
    <cellStyle name="Normal 22 4 2 5" xfId="12392"/>
    <cellStyle name="Normal 22 4 2 6" xfId="12393"/>
    <cellStyle name="Normal 22 4 3" xfId="12394"/>
    <cellStyle name="Normal 22 4 4" xfId="12395"/>
    <cellStyle name="Normal 22 4 4 2" xfId="12396"/>
    <cellStyle name="Normal 22 4 4 2 2" xfId="12397"/>
    <cellStyle name="Normal 22 4 4 2 3" xfId="12398"/>
    <cellStyle name="Normal 22 4 4 2 4" xfId="12399"/>
    <cellStyle name="Normal 22 4 4 3" xfId="12400"/>
    <cellStyle name="Normal 22 4 4 4" xfId="12401"/>
    <cellStyle name="Normal 22 4 4 5" xfId="12402"/>
    <cellStyle name="Normal 22 4 5" xfId="12403"/>
    <cellStyle name="Normal 22 4 5 2" xfId="12404"/>
    <cellStyle name="Normal 22 4 5 3" xfId="12405"/>
    <cellStyle name="Normal 22 4 5 4" xfId="12406"/>
    <cellStyle name="Normal 22 4 6" xfId="12407"/>
    <cellStyle name="Normal 22 4 7" xfId="12408"/>
    <cellStyle name="Normal 22 4 8" xfId="12409"/>
    <cellStyle name="Normal 22 5" xfId="12410"/>
    <cellStyle name="Normal 22 5 2" xfId="12411"/>
    <cellStyle name="Normal 22 5 2 2" xfId="12412"/>
    <cellStyle name="Normal 22 5 2 2 2" xfId="12413"/>
    <cellStyle name="Normal 22 5 2 2 3" xfId="12414"/>
    <cellStyle name="Normal 22 5 2 2 4" xfId="12415"/>
    <cellStyle name="Normal 22 5 2 3" xfId="12416"/>
    <cellStyle name="Normal 22 5 2 4" xfId="12417"/>
    <cellStyle name="Normal 22 5 2 5" xfId="12418"/>
    <cellStyle name="Normal 22 5 3" xfId="12419"/>
    <cellStyle name="Normal 22 5 4" xfId="12420"/>
    <cellStyle name="Normal 22 5 4 2" xfId="12421"/>
    <cellStyle name="Normal 22 5 4 3" xfId="12422"/>
    <cellStyle name="Normal 22 5 4 4" xfId="12423"/>
    <cellStyle name="Normal 22 5 5" xfId="12424"/>
    <cellStyle name="Normal 22 5 6" xfId="12425"/>
    <cellStyle name="Normal 22 5 7" xfId="12426"/>
    <cellStyle name="Normal 22 6" xfId="12427"/>
    <cellStyle name="Normal 22 7" xfId="12428"/>
    <cellStyle name="Normal 22 8" xfId="12429"/>
    <cellStyle name="Normal 22 8 2" xfId="12430"/>
    <cellStyle name="Normal 22 8 3" xfId="12431"/>
    <cellStyle name="Normal 22 8 4" xfId="12432"/>
    <cellStyle name="Normal 23" xfId="12433"/>
    <cellStyle name="Normal 23 2" xfId="12434"/>
    <cellStyle name="Normal 23 2 2" xfId="12435"/>
    <cellStyle name="Normal 23 3" xfId="12436"/>
    <cellStyle name="Normal 23 3 2" xfId="12437"/>
    <cellStyle name="Normal 23 4" xfId="12438"/>
    <cellStyle name="Normal 23 4 2" xfId="12439"/>
    <cellStyle name="Normal 23 4 2 2" xfId="12440"/>
    <cellStyle name="Normal 23 4 2 2 2" xfId="12441"/>
    <cellStyle name="Normal 23 4 2 2 3" xfId="12442"/>
    <cellStyle name="Normal 23 4 2 2 4" xfId="12443"/>
    <cellStyle name="Normal 23 4 2 3" xfId="12444"/>
    <cellStyle name="Normal 23 4 2 4" xfId="12445"/>
    <cellStyle name="Normal 23 4 2 5" xfId="12446"/>
    <cellStyle name="Normal 23 4 3" xfId="12447"/>
    <cellStyle name="Normal 23 4 4" xfId="12448"/>
    <cellStyle name="Normal 23 4 4 2" xfId="12449"/>
    <cellStyle name="Normal 23 4 4 3" xfId="12450"/>
    <cellStyle name="Normal 23 4 4 4" xfId="12451"/>
    <cellStyle name="Normal 23 4 5" xfId="12452"/>
    <cellStyle name="Normal 23 4 6" xfId="12453"/>
    <cellStyle name="Normal 23 4 7" xfId="12454"/>
    <cellStyle name="Normal 23 5" xfId="12455"/>
    <cellStyle name="Normal 23 6" xfId="12456"/>
    <cellStyle name="Normal 23 7" xfId="12457"/>
    <cellStyle name="Normal 23 8" xfId="12458"/>
    <cellStyle name="Normal 23 8 2" xfId="12459"/>
    <cellStyle name="Normal 23 8 3" xfId="12460"/>
    <cellStyle name="Normal 23 8 4" xfId="12461"/>
    <cellStyle name="Normal 24" xfId="12462"/>
    <cellStyle name="Normal 24 2" xfId="12463"/>
    <cellStyle name="Normal 24 2 2" xfId="12464"/>
    <cellStyle name="Normal 24 2 3" xfId="12465"/>
    <cellStyle name="Normal 24 2 3 2" xfId="12466"/>
    <cellStyle name="Normal 24 2 3 2 2" xfId="12467"/>
    <cellStyle name="Normal 24 2 3 2 2 2" xfId="12468"/>
    <cellStyle name="Normal 24 2 3 2 2 3" xfId="12469"/>
    <cellStyle name="Normal 24 2 3 2 2 4" xfId="12470"/>
    <cellStyle name="Normal 24 2 3 2 3" xfId="12471"/>
    <cellStyle name="Normal 24 2 3 2 4" xfId="12472"/>
    <cellStyle name="Normal 24 2 3 2 5" xfId="12473"/>
    <cellStyle name="Normal 24 2 3 3" xfId="12474"/>
    <cellStyle name="Normal 24 2 3 3 2" xfId="12475"/>
    <cellStyle name="Normal 24 2 3 3 3" xfId="12476"/>
    <cellStyle name="Normal 24 2 3 3 4" xfId="12477"/>
    <cellStyle name="Normal 24 2 3 4" xfId="12478"/>
    <cellStyle name="Normal 24 2 3 5" xfId="12479"/>
    <cellStyle name="Normal 24 2 3 6" xfId="12480"/>
    <cellStyle name="Normal 24 3" xfId="12481"/>
    <cellStyle name="Normal 24 3 2" xfId="12482"/>
    <cellStyle name="Normal 24 3 2 2" xfId="12483"/>
    <cellStyle name="Normal 24 3 2 2 2" xfId="12484"/>
    <cellStyle name="Normal 24 3 2 2 2 2" xfId="12485"/>
    <cellStyle name="Normal 24 3 2 2 2 3" xfId="12486"/>
    <cellStyle name="Normal 24 3 2 2 2 4" xfId="12487"/>
    <cellStyle name="Normal 24 3 2 2 3" xfId="12488"/>
    <cellStyle name="Normal 24 3 2 2 4" xfId="12489"/>
    <cellStyle name="Normal 24 3 2 2 5" xfId="12490"/>
    <cellStyle name="Normal 24 3 2 3" xfId="12491"/>
    <cellStyle name="Normal 24 3 2 4" xfId="12492"/>
    <cellStyle name="Normal 24 3 2 4 2" xfId="12493"/>
    <cellStyle name="Normal 24 3 2 4 3" xfId="12494"/>
    <cellStyle name="Normal 24 3 2 4 4" xfId="12495"/>
    <cellStyle name="Normal 24 3 2 5" xfId="12496"/>
    <cellStyle name="Normal 24 3 2 6" xfId="12497"/>
    <cellStyle name="Normal 24 3 2 7" xfId="12498"/>
    <cellStyle name="Normal 24 4" xfId="12499"/>
    <cellStyle name="Normal 24 5" xfId="12500"/>
    <cellStyle name="Normal 24 5 2" xfId="12501"/>
    <cellStyle name="Normal 24 5 2 2" xfId="12502"/>
    <cellStyle name="Normal 24 5 2 2 2" xfId="12503"/>
    <cellStyle name="Normal 24 5 2 2 3" xfId="12504"/>
    <cellStyle name="Normal 24 5 2 2 4" xfId="12505"/>
    <cellStyle name="Normal 24 5 2 3" xfId="12506"/>
    <cellStyle name="Normal 24 5 2 4" xfId="12507"/>
    <cellStyle name="Normal 24 5 2 5" xfId="12508"/>
    <cellStyle name="Normal 24 5 3" xfId="12509"/>
    <cellStyle name="Normal 24 5 4" xfId="12510"/>
    <cellStyle name="Normal 24 5 4 2" xfId="12511"/>
    <cellStyle name="Normal 24 5 4 3" xfId="12512"/>
    <cellStyle name="Normal 24 5 4 4" xfId="12513"/>
    <cellStyle name="Normal 24 5 5" xfId="12514"/>
    <cellStyle name="Normal 24 5 6" xfId="12515"/>
    <cellStyle name="Normal 24 5 7" xfId="12516"/>
    <cellStyle name="Normal 24 6" xfId="12517"/>
    <cellStyle name="Normal 24 7" xfId="12518"/>
    <cellStyle name="Normal 24 8" xfId="12519"/>
    <cellStyle name="Normal 24 8 2" xfId="12520"/>
    <cellStyle name="Normal 24 8 3" xfId="12521"/>
    <cellStyle name="Normal 24 8 4" xfId="12522"/>
    <cellStyle name="Normal 25" xfId="12523"/>
    <cellStyle name="Normal 25 2" xfId="12524"/>
    <cellStyle name="Normal 25 2 2" xfId="12525"/>
    <cellStyle name="Normal 25 2 2 2" xfId="12526"/>
    <cellStyle name="Normal 25 3" xfId="12527"/>
    <cellStyle name="Normal 25 3 2" xfId="12528"/>
    <cellStyle name="Normal 25 4" xfId="12529"/>
    <cellStyle name="Normal 25 5" xfId="12530"/>
    <cellStyle name="Normal 25 5 2" xfId="12531"/>
    <cellStyle name="Normal 25 5 2 2" xfId="12532"/>
    <cellStyle name="Normal 25 5 2 2 2" xfId="12533"/>
    <cellStyle name="Normal 25 5 2 2 3" xfId="12534"/>
    <cellStyle name="Normal 25 5 2 2 4" xfId="12535"/>
    <cellStyle name="Normal 25 5 2 3" xfId="12536"/>
    <cellStyle name="Normal 25 5 2 4" xfId="12537"/>
    <cellStyle name="Normal 25 5 2 5" xfId="12538"/>
    <cellStyle name="Normal 25 5 3" xfId="12539"/>
    <cellStyle name="Normal 25 5 3 2" xfId="12540"/>
    <cellStyle name="Normal 25 5 3 3" xfId="12541"/>
    <cellStyle name="Normal 25 5 3 4" xfId="12542"/>
    <cellStyle name="Normal 25 5 4" xfId="12543"/>
    <cellStyle name="Normal 25 5 5" xfId="12544"/>
    <cellStyle name="Normal 25 5 6" xfId="12545"/>
    <cellStyle name="Normal 25 6" xfId="12546"/>
    <cellStyle name="Normal 25 6 2" xfId="12547"/>
    <cellStyle name="Normal 25 6 3" xfId="12548"/>
    <cellStyle name="Normal 25 6 4" xfId="12549"/>
    <cellStyle name="Normal 26" xfId="12550"/>
    <cellStyle name="Normal 26 2" xfId="12551"/>
    <cellStyle name="Normal 26 2 2" xfId="12552"/>
    <cellStyle name="Normal 26 2 2 2" xfId="12553"/>
    <cellStyle name="Normal 26 3" xfId="12554"/>
    <cellStyle name="Normal 26 3 2" xfId="12555"/>
    <cellStyle name="Normal 26 3 3" xfId="12556"/>
    <cellStyle name="Normal 26 3 4" xfId="12557"/>
    <cellStyle name="Normal 26 3 4 2" xfId="12558"/>
    <cellStyle name="Normal 26 3 4 3" xfId="12559"/>
    <cellStyle name="Normal 26 3 4 4" xfId="12560"/>
    <cellStyle name="Normal 26 4" xfId="12561"/>
    <cellStyle name="Normal 26 4 2" xfId="12562"/>
    <cellStyle name="Normal 26 4 3" xfId="12563"/>
    <cellStyle name="Normal 26 4 3 2" xfId="12564"/>
    <cellStyle name="Normal 26 4 3 3" xfId="12565"/>
    <cellStyle name="Normal 26 4 3 4" xfId="12566"/>
    <cellStyle name="Normal 26 5" xfId="12567"/>
    <cellStyle name="Normal 26 5 2" xfId="12568"/>
    <cellStyle name="Normal 26 5 2 2" xfId="12569"/>
    <cellStyle name="Normal 26 5 2 2 2" xfId="12570"/>
    <cellStyle name="Normal 26 5 2 2 3" xfId="12571"/>
    <cellStyle name="Normal 26 5 2 2 4" xfId="12572"/>
    <cellStyle name="Normal 26 5 2 3" xfId="12573"/>
    <cellStyle name="Normal 26 5 2 4" xfId="12574"/>
    <cellStyle name="Normal 26 5 2 5" xfId="12575"/>
    <cellStyle name="Normal 26 5 3" xfId="12576"/>
    <cellStyle name="Normal 26 5 3 2" xfId="12577"/>
    <cellStyle name="Normal 26 5 3 3" xfId="12578"/>
    <cellStyle name="Normal 26 5 3 4" xfId="12579"/>
    <cellStyle name="Normal 26 5 4" xfId="12580"/>
    <cellStyle name="Normal 26 5 5" xfId="12581"/>
    <cellStyle name="Normal 26 5 6" xfId="12582"/>
    <cellStyle name="Normal 26 6" xfId="12583"/>
    <cellStyle name="Normal 26 6 2" xfId="12584"/>
    <cellStyle name="Normal 26 6 3" xfId="12585"/>
    <cellStyle name="Normal 26 6 4" xfId="12586"/>
    <cellStyle name="Normal 27" xfId="12587"/>
    <cellStyle name="Normal 27 2" xfId="12588"/>
    <cellStyle name="Normal 27 2 2" xfId="12589"/>
    <cellStyle name="Normal 27 3" xfId="12590"/>
    <cellStyle name="Normal 27 3 2" xfId="12591"/>
    <cellStyle name="Normal 27 4" xfId="12592"/>
    <cellStyle name="Normal 27 5" xfId="12593"/>
    <cellStyle name="Normal 27 5 2" xfId="12594"/>
    <cellStyle name="Normal 27 5 2 2" xfId="12595"/>
    <cellStyle name="Normal 27 5 2 2 2" xfId="12596"/>
    <cellStyle name="Normal 27 5 2 2 3" xfId="12597"/>
    <cellStyle name="Normal 27 5 2 2 4" xfId="12598"/>
    <cellStyle name="Normal 27 5 2 3" xfId="12599"/>
    <cellStyle name="Normal 27 5 2 4" xfId="12600"/>
    <cellStyle name="Normal 27 5 2 5" xfId="12601"/>
    <cellStyle name="Normal 27 5 3" xfId="12602"/>
    <cellStyle name="Normal 27 5 3 2" xfId="12603"/>
    <cellStyle name="Normal 27 5 3 3" xfId="12604"/>
    <cellStyle name="Normal 27 5 3 4" xfId="12605"/>
    <cellStyle name="Normal 27 5 4" xfId="12606"/>
    <cellStyle name="Normal 27 5 5" xfId="12607"/>
    <cellStyle name="Normal 27 5 6" xfId="12608"/>
    <cellStyle name="Normal 28" xfId="12609"/>
    <cellStyle name="Normal 28 2" xfId="12610"/>
    <cellStyle name="Normal 28 2 2" xfId="12611"/>
    <cellStyle name="Normal 28 3" xfId="12612"/>
    <cellStyle name="Normal 28 3 2" xfId="12613"/>
    <cellStyle name="Normal 28 4" xfId="12614"/>
    <cellStyle name="Normal 28 5" xfId="12615"/>
    <cellStyle name="Normal 28 5 2" xfId="12616"/>
    <cellStyle name="Normal 28 5 2 2" xfId="12617"/>
    <cellStyle name="Normal 28 5 2 2 2" xfId="12618"/>
    <cellStyle name="Normal 28 5 2 2 3" xfId="12619"/>
    <cellStyle name="Normal 28 5 2 2 4" xfId="12620"/>
    <cellStyle name="Normal 28 5 2 3" xfId="12621"/>
    <cellStyle name="Normal 28 5 2 4" xfId="12622"/>
    <cellStyle name="Normal 28 5 2 5" xfId="12623"/>
    <cellStyle name="Normal 28 5 3" xfId="12624"/>
    <cellStyle name="Normal 28 5 3 2" xfId="12625"/>
    <cellStyle name="Normal 28 5 3 3" xfId="12626"/>
    <cellStyle name="Normal 28 5 3 4" xfId="12627"/>
    <cellStyle name="Normal 28 5 4" xfId="12628"/>
    <cellStyle name="Normal 28 5 5" xfId="12629"/>
    <cellStyle name="Normal 28 5 6" xfId="12630"/>
    <cellStyle name="Normal 29" xfId="12631"/>
    <cellStyle name="Normal 29 10" xfId="12632"/>
    <cellStyle name="Normal 29 10 2" xfId="12633"/>
    <cellStyle name="Normal 29 11" xfId="12634"/>
    <cellStyle name="Normal 29 11 2" xfId="12635"/>
    <cellStyle name="Normal 29 12" xfId="12636"/>
    <cellStyle name="Normal 29 12 2" xfId="12637"/>
    <cellStyle name="Normal 29 13" xfId="12638"/>
    <cellStyle name="Normal 29 13 2" xfId="12639"/>
    <cellStyle name="Normal 29 13 2 2" xfId="12640"/>
    <cellStyle name="Normal 29 13 2 3" xfId="12641"/>
    <cellStyle name="Normal 29 13 2 4" xfId="12642"/>
    <cellStyle name="Normal 29 13 3" xfId="12643"/>
    <cellStyle name="Normal 29 13 4" xfId="12644"/>
    <cellStyle name="Normal 29 13 5" xfId="12645"/>
    <cellStyle name="Normal 29 14" xfId="12646"/>
    <cellStyle name="Normal 29 14 2" xfId="12647"/>
    <cellStyle name="Normal 29 14 3" xfId="12648"/>
    <cellStyle name="Normal 29 14 4" xfId="12649"/>
    <cellStyle name="Normal 29 15" xfId="12650"/>
    <cellStyle name="Normal 29 16" xfId="12651"/>
    <cellStyle name="Normal 29 17" xfId="12652"/>
    <cellStyle name="Normal 29 2" xfId="12653"/>
    <cellStyle name="Normal 29 2 2" xfId="12654"/>
    <cellStyle name="Normal 29 3" xfId="12655"/>
    <cellStyle name="Normal 29 3 2" xfId="12656"/>
    <cellStyle name="Normal 29 4" xfId="12657"/>
    <cellStyle name="Normal 29 4 2" xfId="12658"/>
    <cellStyle name="Normal 29 5" xfId="12659"/>
    <cellStyle name="Normal 29 5 2" xfId="12660"/>
    <cellStyle name="Normal 29 6" xfId="12661"/>
    <cellStyle name="Normal 29 6 2" xfId="12662"/>
    <cellStyle name="Normal 29 7" xfId="12663"/>
    <cellStyle name="Normal 29 7 2" xfId="12664"/>
    <cellStyle name="Normal 29 8" xfId="12665"/>
    <cellStyle name="Normal 29 8 2" xfId="12666"/>
    <cellStyle name="Normal 29 9" xfId="12667"/>
    <cellStyle name="Normal 29 9 2" xfId="12668"/>
    <cellStyle name="Normal 3" xfId="12"/>
    <cellStyle name="Normal 3 10" xfId="12669"/>
    <cellStyle name="Normal 3 10 2" xfId="12670"/>
    <cellStyle name="Normal 3 10 2 2" xfId="12671"/>
    <cellStyle name="Normal 3 10 2 3" xfId="12672"/>
    <cellStyle name="Normal 3 10 2 3 2" xfId="12673"/>
    <cellStyle name="Normal 3 10 2 3 2 2" xfId="12674"/>
    <cellStyle name="Normal 3 10 2 3 2 3" xfId="12675"/>
    <cellStyle name="Normal 3 10 2 3 2 4" xfId="12676"/>
    <cellStyle name="Normal 3 10 2 3 3" xfId="12677"/>
    <cellStyle name="Normal 3 10 2 3 4" xfId="12678"/>
    <cellStyle name="Normal 3 10 2 3 5" xfId="12679"/>
    <cellStyle name="Normal 3 10 2 4" xfId="12680"/>
    <cellStyle name="Normal 3 10 2 4 2" xfId="12681"/>
    <cellStyle name="Normal 3 10 2 4 3" xfId="12682"/>
    <cellStyle name="Normal 3 10 2 4 4" xfId="12683"/>
    <cellStyle name="Normal 3 10 2 5" xfId="12684"/>
    <cellStyle name="Normal 3 10 2 6" xfId="12685"/>
    <cellStyle name="Normal 3 10 2 7" xfId="12686"/>
    <cellStyle name="Normal 3 10 3" xfId="12687"/>
    <cellStyle name="Normal 3 10 3 2" xfId="12688"/>
    <cellStyle name="Normal 3 10 3 2 2" xfId="12689"/>
    <cellStyle name="Normal 3 10 3 2 2 2" xfId="12690"/>
    <cellStyle name="Normal 3 10 3 2 2 3" xfId="12691"/>
    <cellStyle name="Normal 3 10 3 2 2 4" xfId="12692"/>
    <cellStyle name="Normal 3 10 3 2 3" xfId="12693"/>
    <cellStyle name="Normal 3 10 3 2 4" xfId="12694"/>
    <cellStyle name="Normal 3 10 3 2 5" xfId="12695"/>
    <cellStyle name="Normal 3 10 3 3" xfId="12696"/>
    <cellStyle name="Normal 3 10 3 3 2" xfId="12697"/>
    <cellStyle name="Normal 3 10 3 3 3" xfId="12698"/>
    <cellStyle name="Normal 3 10 3 3 4" xfId="12699"/>
    <cellStyle name="Normal 3 10 3 4" xfId="12700"/>
    <cellStyle name="Normal 3 10 3 5" xfId="12701"/>
    <cellStyle name="Normal 3 10 3 6" xfId="12702"/>
    <cellStyle name="Normal 3 10 4" xfId="12703"/>
    <cellStyle name="Normal 3 10 5" xfId="12704"/>
    <cellStyle name="Normal 3 10 5 2" xfId="12705"/>
    <cellStyle name="Normal 3 10 5 2 2" xfId="12706"/>
    <cellStyle name="Normal 3 10 5 2 3" xfId="12707"/>
    <cellStyle name="Normal 3 10 5 2 4" xfId="12708"/>
    <cellStyle name="Normal 3 10 5 3" xfId="12709"/>
    <cellStyle name="Normal 3 10 5 4" xfId="12710"/>
    <cellStyle name="Normal 3 10 5 5" xfId="12711"/>
    <cellStyle name="Normal 3 10 6" xfId="12712"/>
    <cellStyle name="Normal 3 10 7" xfId="12713"/>
    <cellStyle name="Normal 3 10 8" xfId="12714"/>
    <cellStyle name="Normal 3 11" xfId="12715"/>
    <cellStyle name="Normal 3 11 2" xfId="12716"/>
    <cellStyle name="Normal 3 11 2 2" xfId="12717"/>
    <cellStyle name="Normal 3 11 2 2 2" xfId="12718"/>
    <cellStyle name="Normal 3 11 2 2 2 2" xfId="12719"/>
    <cellStyle name="Normal 3 11 2 2 2 3" xfId="12720"/>
    <cellStyle name="Normal 3 11 2 2 2 4" xfId="12721"/>
    <cellStyle name="Normal 3 11 2 2 3" xfId="12722"/>
    <cellStyle name="Normal 3 11 2 2 4" xfId="12723"/>
    <cellStyle name="Normal 3 11 2 2 5" xfId="12724"/>
    <cellStyle name="Normal 3 11 2 3" xfId="12725"/>
    <cellStyle name="Normal 3 11 2 3 2" xfId="12726"/>
    <cellStyle name="Normal 3 11 2 3 3" xfId="12727"/>
    <cellStyle name="Normal 3 11 2 3 4" xfId="12728"/>
    <cellStyle name="Normal 3 11 2 4" xfId="12729"/>
    <cellStyle name="Normal 3 11 2 5" xfId="12730"/>
    <cellStyle name="Normal 3 11 2 6" xfId="12731"/>
    <cellStyle name="Normal 3 11 3" xfId="12732"/>
    <cellStyle name="Normal 3 11 4" xfId="12733"/>
    <cellStyle name="Normal 3 11 4 2" xfId="12734"/>
    <cellStyle name="Normal 3 11 4 2 2" xfId="12735"/>
    <cellStyle name="Normal 3 11 4 2 3" xfId="12736"/>
    <cellStyle name="Normal 3 11 4 2 4" xfId="12737"/>
    <cellStyle name="Normal 3 11 4 3" xfId="12738"/>
    <cellStyle name="Normal 3 11 4 4" xfId="12739"/>
    <cellStyle name="Normal 3 11 4 5" xfId="12740"/>
    <cellStyle name="Normal 3 11 5" xfId="12741"/>
    <cellStyle name="Normal 3 11 6" xfId="12742"/>
    <cellStyle name="Normal 3 11 7" xfId="12743"/>
    <cellStyle name="Normal 3 12" xfId="12744"/>
    <cellStyle name="Normal 3 12 2" xfId="12745"/>
    <cellStyle name="Normal 3 12 2 2" xfId="12746"/>
    <cellStyle name="Normal 3 12 2 2 2" xfId="12747"/>
    <cellStyle name="Normal 3 12 2 2 3" xfId="12748"/>
    <cellStyle name="Normal 3 12 2 2 4" xfId="12749"/>
    <cellStyle name="Normal 3 12 3" xfId="12750"/>
    <cellStyle name="Normal 3 12 3 2" xfId="12751"/>
    <cellStyle name="Normal 3 12 3 2 2" xfId="12752"/>
    <cellStyle name="Normal 3 12 3 2 3" xfId="12753"/>
    <cellStyle name="Normal 3 12 3 2 4" xfId="12754"/>
    <cellStyle name="Normal 3 12 3 3" xfId="12755"/>
    <cellStyle name="Normal 3 12 3 4" xfId="12756"/>
    <cellStyle name="Normal 3 12 3 5" xfId="12757"/>
    <cellStyle name="Normal 3 12 4" xfId="12758"/>
    <cellStyle name="Normal 3 12 5" xfId="12759"/>
    <cellStyle name="Normal 3 12 6" xfId="12760"/>
    <cellStyle name="Normal 3 13" xfId="12761"/>
    <cellStyle name="Normal 3 13 2" xfId="12762"/>
    <cellStyle name="Normal 3 13 3" xfId="12763"/>
    <cellStyle name="Normal 3 13 3 2" xfId="12764"/>
    <cellStyle name="Normal 3 13 3 2 2" xfId="12765"/>
    <cellStyle name="Normal 3 13 3 2 3" xfId="12766"/>
    <cellStyle name="Normal 3 13 3 2 4" xfId="12767"/>
    <cellStyle name="Normal 3 13 3 3" xfId="12768"/>
    <cellStyle name="Normal 3 13 3 4" xfId="12769"/>
    <cellStyle name="Normal 3 13 3 5" xfId="12770"/>
    <cellStyle name="Normal 3 13 4" xfId="12771"/>
    <cellStyle name="Normal 3 13 4 2" xfId="12772"/>
    <cellStyle name="Normal 3 13 4 3" xfId="12773"/>
    <cellStyle name="Normal 3 13 4 4" xfId="12774"/>
    <cellStyle name="Normal 3 13 5" xfId="12775"/>
    <cellStyle name="Normal 3 13 6" xfId="12776"/>
    <cellStyle name="Normal 3 13 7" xfId="12777"/>
    <cellStyle name="Normal 3 14" xfId="12778"/>
    <cellStyle name="Normal 3 14 2" xfId="12779"/>
    <cellStyle name="Normal 3 15" xfId="12780"/>
    <cellStyle name="Normal 3 15 2" xfId="12781"/>
    <cellStyle name="Normal 3 16" xfId="12782"/>
    <cellStyle name="Normal 3 16 2" xfId="12783"/>
    <cellStyle name="Normal 3 17" xfId="12784"/>
    <cellStyle name="Normal 3 17 2" xfId="12785"/>
    <cellStyle name="Normal 3 18" xfId="12786"/>
    <cellStyle name="Normal 3 18 2" xfId="12787"/>
    <cellStyle name="Normal 3 19" xfId="12788"/>
    <cellStyle name="Normal 3 19 2" xfId="12789"/>
    <cellStyle name="Normal 3 2" xfId="12790"/>
    <cellStyle name="Normal 3 2 10" xfId="12791"/>
    <cellStyle name="Normal 3 2 10 2" xfId="12792"/>
    <cellStyle name="Normal 3 2 10 3" xfId="12793"/>
    <cellStyle name="Normal 3 2 10 3 2" xfId="12794"/>
    <cellStyle name="Normal 3 2 10 3 2 2" xfId="12795"/>
    <cellStyle name="Normal 3 2 10 3 2 3" xfId="12796"/>
    <cellStyle name="Normal 3 2 10 3 2 4" xfId="12797"/>
    <cellStyle name="Normal 3 2 10 3 3" xfId="12798"/>
    <cellStyle name="Normal 3 2 10 3 4" xfId="12799"/>
    <cellStyle name="Normal 3 2 10 3 5" xfId="12800"/>
    <cellStyle name="Normal 3 2 10 4" xfId="12801"/>
    <cellStyle name="Normal 3 2 10 4 2" xfId="12802"/>
    <cellStyle name="Normal 3 2 10 4 3" xfId="12803"/>
    <cellStyle name="Normal 3 2 10 4 4" xfId="12804"/>
    <cellStyle name="Normal 3 2 10 5" xfId="12805"/>
    <cellStyle name="Normal 3 2 10 6" xfId="12806"/>
    <cellStyle name="Normal 3 2 10 7" xfId="12807"/>
    <cellStyle name="Normal 3 2 11" xfId="12808"/>
    <cellStyle name="Normal 3 2 11 2" xfId="12809"/>
    <cellStyle name="Normal 3 2 11 3" xfId="12810"/>
    <cellStyle name="Normal 3 2 11 3 2" xfId="12811"/>
    <cellStyle name="Normal 3 2 11 3 2 2" xfId="12812"/>
    <cellStyle name="Normal 3 2 11 3 2 3" xfId="12813"/>
    <cellStyle name="Normal 3 2 11 3 2 4" xfId="12814"/>
    <cellStyle name="Normal 3 2 11 3 3" xfId="12815"/>
    <cellStyle name="Normal 3 2 11 3 4" xfId="12816"/>
    <cellStyle name="Normal 3 2 11 3 5" xfId="12817"/>
    <cellStyle name="Normal 3 2 11 4" xfId="12818"/>
    <cellStyle name="Normal 3 2 11 4 2" xfId="12819"/>
    <cellStyle name="Normal 3 2 11 4 3" xfId="12820"/>
    <cellStyle name="Normal 3 2 11 4 4" xfId="12821"/>
    <cellStyle name="Normal 3 2 11 5" xfId="12822"/>
    <cellStyle name="Normal 3 2 11 6" xfId="12823"/>
    <cellStyle name="Normal 3 2 11 7" xfId="12824"/>
    <cellStyle name="Normal 3 2 12" xfId="12825"/>
    <cellStyle name="Normal 3 2 13" xfId="12826"/>
    <cellStyle name="Normal 3 2 14" xfId="12827"/>
    <cellStyle name="Normal 3 2 15" xfId="12828"/>
    <cellStyle name="Normal 3 2 16" xfId="12829"/>
    <cellStyle name="Normal 3 2 17" xfId="12830"/>
    <cellStyle name="Normal 3 2 17 2" xfId="12831"/>
    <cellStyle name="Normal 3 2 18" xfId="12832"/>
    <cellStyle name="Normal 3 2 18 2" xfId="12833"/>
    <cellStyle name="Normal 3 2 19" xfId="12834"/>
    <cellStyle name="Normal 3 2 19 2" xfId="12835"/>
    <cellStyle name="Normal 3 2 2" xfId="12836"/>
    <cellStyle name="Normal 3 2 2 10" xfId="12837"/>
    <cellStyle name="Normal 3 2 2 11" xfId="12838"/>
    <cellStyle name="Normal 3 2 2 11 2" xfId="12839"/>
    <cellStyle name="Normal 3 2 2 11 2 2" xfId="12840"/>
    <cellStyle name="Normal 3 2 2 11 2 3" xfId="12841"/>
    <cellStyle name="Normal 3 2 2 11 2 4" xfId="12842"/>
    <cellStyle name="Normal 3 2 2 11 3" xfId="12843"/>
    <cellStyle name="Normal 3 2 2 11 4" xfId="12844"/>
    <cellStyle name="Normal 3 2 2 11 5" xfId="12845"/>
    <cellStyle name="Normal 3 2 2 12" xfId="12846"/>
    <cellStyle name="Normal 3 2 2 12 2" xfId="12847"/>
    <cellStyle name="Normal 3 2 2 12 3" xfId="12848"/>
    <cellStyle name="Normal 3 2 2 12 4" xfId="12849"/>
    <cellStyle name="Normal 3 2 2 13" xfId="12850"/>
    <cellStyle name="Normal 3 2 2 14" xfId="12851"/>
    <cellStyle name="Normal 3 2 2 15" xfId="12852"/>
    <cellStyle name="Normal 3 2 2 2" xfId="12853"/>
    <cellStyle name="Normal 3 2 2 2 10" xfId="12854"/>
    <cellStyle name="Normal 3 2 2 2 10 2" xfId="12855"/>
    <cellStyle name="Normal 3 2 2 2 10 2 2" xfId="12856"/>
    <cellStyle name="Normal 3 2 2 2 10 2 3" xfId="12857"/>
    <cellStyle name="Normal 3 2 2 2 10 2 4" xfId="12858"/>
    <cellStyle name="Normal 3 2 2 2 10 3" xfId="12859"/>
    <cellStyle name="Normal 3 2 2 2 10 4" xfId="12860"/>
    <cellStyle name="Normal 3 2 2 2 10 5" xfId="12861"/>
    <cellStyle name="Normal 3 2 2 2 11" xfId="12862"/>
    <cellStyle name="Normal 3 2 2 2 11 2" xfId="12863"/>
    <cellStyle name="Normal 3 2 2 2 11 3" xfId="12864"/>
    <cellStyle name="Normal 3 2 2 2 11 4" xfId="12865"/>
    <cellStyle name="Normal 3 2 2 2 12" xfId="12866"/>
    <cellStyle name="Normal 3 2 2 2 13" xfId="12867"/>
    <cellStyle name="Normal 3 2 2 2 14" xfId="12868"/>
    <cellStyle name="Normal 3 2 2 2 2" xfId="12869"/>
    <cellStyle name="Normal 3 2 2 2 2 10" xfId="12870"/>
    <cellStyle name="Normal 3 2 2 2 2 2" xfId="12871"/>
    <cellStyle name="Normal 3 2 2 2 2 2 2" xfId="12872"/>
    <cellStyle name="Normal 3 2 2 2 2 2 2 2" xfId="12873"/>
    <cellStyle name="Normal 3 2 2 2 2 2 2 2 2" xfId="12874"/>
    <cellStyle name="Normal 3 2 2 2 2 2 2 2 2 2" xfId="12875"/>
    <cellStyle name="Normal 3 2 2 2 2 2 2 2 2 3" xfId="12876"/>
    <cellStyle name="Normal 3 2 2 2 2 2 2 2 2 4" xfId="12877"/>
    <cellStyle name="Normal 3 2 2 2 2 2 2 2 3" xfId="12878"/>
    <cellStyle name="Normal 3 2 2 2 2 2 2 2 4" xfId="12879"/>
    <cellStyle name="Normal 3 2 2 2 2 2 2 2 5" xfId="12880"/>
    <cellStyle name="Normal 3 2 2 2 2 2 2 3" xfId="12881"/>
    <cellStyle name="Normal 3 2 2 2 2 2 2 3 2" xfId="12882"/>
    <cellStyle name="Normal 3 2 2 2 2 2 2 3 3" xfId="12883"/>
    <cellStyle name="Normal 3 2 2 2 2 2 2 3 4" xfId="12884"/>
    <cellStyle name="Normal 3 2 2 2 2 2 2 4" xfId="12885"/>
    <cellStyle name="Normal 3 2 2 2 2 2 2 5" xfId="12886"/>
    <cellStyle name="Normal 3 2 2 2 2 2 2 6" xfId="12887"/>
    <cellStyle name="Normal 3 2 2 2 2 2 3" xfId="12888"/>
    <cellStyle name="Normal 3 2 2 2 2 2 3 2" xfId="12889"/>
    <cellStyle name="Normal 3 2 2 2 2 2 3 2 2" xfId="12890"/>
    <cellStyle name="Normal 3 2 2 2 2 2 3 2 2 2" xfId="12891"/>
    <cellStyle name="Normal 3 2 2 2 2 2 3 2 2 3" xfId="12892"/>
    <cellStyle name="Normal 3 2 2 2 2 2 3 2 2 4" xfId="12893"/>
    <cellStyle name="Normal 3 2 2 2 2 2 3 2 3" xfId="12894"/>
    <cellStyle name="Normal 3 2 2 2 2 2 3 2 4" xfId="12895"/>
    <cellStyle name="Normal 3 2 2 2 2 2 3 2 5" xfId="12896"/>
    <cellStyle name="Normal 3 2 2 2 2 2 3 3" xfId="12897"/>
    <cellStyle name="Normal 3 2 2 2 2 2 3 3 2" xfId="12898"/>
    <cellStyle name="Normal 3 2 2 2 2 2 3 3 3" xfId="12899"/>
    <cellStyle name="Normal 3 2 2 2 2 2 3 3 4" xfId="12900"/>
    <cellStyle name="Normal 3 2 2 2 2 2 3 4" xfId="12901"/>
    <cellStyle name="Normal 3 2 2 2 2 2 3 5" xfId="12902"/>
    <cellStyle name="Normal 3 2 2 2 2 2 3 6" xfId="12903"/>
    <cellStyle name="Normal 3 2 2 2 2 2 4" xfId="12904"/>
    <cellStyle name="Normal 3 2 2 2 2 2 4 2" xfId="12905"/>
    <cellStyle name="Normal 3 2 2 2 2 2 4 2 2" xfId="12906"/>
    <cellStyle name="Normal 3 2 2 2 2 2 4 2 3" xfId="12907"/>
    <cellStyle name="Normal 3 2 2 2 2 2 4 2 4" xfId="12908"/>
    <cellStyle name="Normal 3 2 2 2 2 2 4 3" xfId="12909"/>
    <cellStyle name="Normal 3 2 2 2 2 2 4 4" xfId="12910"/>
    <cellStyle name="Normal 3 2 2 2 2 2 4 5" xfId="12911"/>
    <cellStyle name="Normal 3 2 2 2 2 2 5" xfId="12912"/>
    <cellStyle name="Normal 3 2 2 2 2 2 5 2" xfId="12913"/>
    <cellStyle name="Normal 3 2 2 2 2 2 5 3" xfId="12914"/>
    <cellStyle name="Normal 3 2 2 2 2 2 5 4" xfId="12915"/>
    <cellStyle name="Normal 3 2 2 2 2 2 6" xfId="12916"/>
    <cellStyle name="Normal 3 2 2 2 2 2 7" xfId="12917"/>
    <cellStyle name="Normal 3 2 2 2 2 2 8" xfId="12918"/>
    <cellStyle name="Normal 3 2 2 2 2 3" xfId="12919"/>
    <cellStyle name="Normal 3 2 2 2 2 3 2" xfId="12920"/>
    <cellStyle name="Normal 3 2 2 2 2 3 2 2" xfId="12921"/>
    <cellStyle name="Normal 3 2 2 2 2 3 2 2 2" xfId="12922"/>
    <cellStyle name="Normal 3 2 2 2 2 3 2 2 3" xfId="12923"/>
    <cellStyle name="Normal 3 2 2 2 2 3 2 2 4" xfId="12924"/>
    <cellStyle name="Normal 3 2 2 2 2 3 2 3" xfId="12925"/>
    <cellStyle name="Normal 3 2 2 2 2 3 2 4" xfId="12926"/>
    <cellStyle name="Normal 3 2 2 2 2 3 2 5" xfId="12927"/>
    <cellStyle name="Normal 3 2 2 2 2 3 3" xfId="12928"/>
    <cellStyle name="Normal 3 2 2 2 2 3 3 2" xfId="12929"/>
    <cellStyle name="Normal 3 2 2 2 2 3 3 3" xfId="12930"/>
    <cellStyle name="Normal 3 2 2 2 2 3 3 4" xfId="12931"/>
    <cellStyle name="Normal 3 2 2 2 2 3 4" xfId="12932"/>
    <cellStyle name="Normal 3 2 2 2 2 3 5" xfId="12933"/>
    <cellStyle name="Normal 3 2 2 2 2 3 6" xfId="12934"/>
    <cellStyle name="Normal 3 2 2 2 2 4" xfId="12935"/>
    <cellStyle name="Normal 3 2 2 2 2 4 2" xfId="12936"/>
    <cellStyle name="Normal 3 2 2 2 2 4 2 2" xfId="12937"/>
    <cellStyle name="Normal 3 2 2 2 2 4 2 2 2" xfId="12938"/>
    <cellStyle name="Normal 3 2 2 2 2 4 2 2 3" xfId="12939"/>
    <cellStyle name="Normal 3 2 2 2 2 4 2 2 4" xfId="12940"/>
    <cellStyle name="Normal 3 2 2 2 2 4 2 3" xfId="12941"/>
    <cellStyle name="Normal 3 2 2 2 2 4 2 4" xfId="12942"/>
    <cellStyle name="Normal 3 2 2 2 2 4 2 5" xfId="12943"/>
    <cellStyle name="Normal 3 2 2 2 2 4 3" xfId="12944"/>
    <cellStyle name="Normal 3 2 2 2 2 4 3 2" xfId="12945"/>
    <cellStyle name="Normal 3 2 2 2 2 4 3 3" xfId="12946"/>
    <cellStyle name="Normal 3 2 2 2 2 4 3 4" xfId="12947"/>
    <cellStyle name="Normal 3 2 2 2 2 4 4" xfId="12948"/>
    <cellStyle name="Normal 3 2 2 2 2 4 5" xfId="12949"/>
    <cellStyle name="Normal 3 2 2 2 2 4 6" xfId="12950"/>
    <cellStyle name="Normal 3 2 2 2 2 5" xfId="12951"/>
    <cellStyle name="Normal 3 2 2 2 2 6" xfId="12952"/>
    <cellStyle name="Normal 3 2 2 2 2 6 2" xfId="12953"/>
    <cellStyle name="Normal 3 2 2 2 2 6 2 2" xfId="12954"/>
    <cellStyle name="Normal 3 2 2 2 2 6 2 3" xfId="12955"/>
    <cellStyle name="Normal 3 2 2 2 2 6 2 4" xfId="12956"/>
    <cellStyle name="Normal 3 2 2 2 2 6 3" xfId="12957"/>
    <cellStyle name="Normal 3 2 2 2 2 6 4" xfId="12958"/>
    <cellStyle name="Normal 3 2 2 2 2 6 5" xfId="12959"/>
    <cellStyle name="Normal 3 2 2 2 2 7" xfId="12960"/>
    <cellStyle name="Normal 3 2 2 2 2 7 2" xfId="12961"/>
    <cellStyle name="Normal 3 2 2 2 2 7 3" xfId="12962"/>
    <cellStyle name="Normal 3 2 2 2 2 7 4" xfId="12963"/>
    <cellStyle name="Normal 3 2 2 2 2 8" xfId="12964"/>
    <cellStyle name="Normal 3 2 2 2 2 9" xfId="12965"/>
    <cellStyle name="Normal 3 2 2 2 3" xfId="12966"/>
    <cellStyle name="Normal 3 2 2 2 3 2" xfId="12967"/>
    <cellStyle name="Normal 3 2 2 2 3 2 2" xfId="12968"/>
    <cellStyle name="Normal 3 2 2 2 3 2 2 2" xfId="12969"/>
    <cellStyle name="Normal 3 2 2 2 3 2 2 2 2" xfId="12970"/>
    <cellStyle name="Normal 3 2 2 2 3 2 2 2 2 2" xfId="12971"/>
    <cellStyle name="Normal 3 2 2 2 3 2 2 2 2 3" xfId="12972"/>
    <cellStyle name="Normal 3 2 2 2 3 2 2 2 2 4" xfId="12973"/>
    <cellStyle name="Normal 3 2 2 2 3 2 2 2 3" xfId="12974"/>
    <cellStyle name="Normal 3 2 2 2 3 2 2 2 4" xfId="12975"/>
    <cellStyle name="Normal 3 2 2 2 3 2 2 2 5" xfId="12976"/>
    <cellStyle name="Normal 3 2 2 2 3 2 2 3" xfId="12977"/>
    <cellStyle name="Normal 3 2 2 2 3 2 2 3 2" xfId="12978"/>
    <cellStyle name="Normal 3 2 2 2 3 2 2 3 3" xfId="12979"/>
    <cellStyle name="Normal 3 2 2 2 3 2 2 3 4" xfId="12980"/>
    <cellStyle name="Normal 3 2 2 2 3 2 2 4" xfId="12981"/>
    <cellStyle name="Normal 3 2 2 2 3 2 2 5" xfId="12982"/>
    <cellStyle name="Normal 3 2 2 2 3 2 2 6" xfId="12983"/>
    <cellStyle name="Normal 3 2 2 2 3 2 3" xfId="12984"/>
    <cellStyle name="Normal 3 2 2 2 3 2 3 2" xfId="12985"/>
    <cellStyle name="Normal 3 2 2 2 3 2 3 2 2" xfId="12986"/>
    <cellStyle name="Normal 3 2 2 2 3 2 3 2 2 2" xfId="12987"/>
    <cellStyle name="Normal 3 2 2 2 3 2 3 2 2 3" xfId="12988"/>
    <cellStyle name="Normal 3 2 2 2 3 2 3 2 2 4" xfId="12989"/>
    <cellStyle name="Normal 3 2 2 2 3 2 3 2 3" xfId="12990"/>
    <cellStyle name="Normal 3 2 2 2 3 2 3 2 4" xfId="12991"/>
    <cellStyle name="Normal 3 2 2 2 3 2 3 2 5" xfId="12992"/>
    <cellStyle name="Normal 3 2 2 2 3 2 3 3" xfId="12993"/>
    <cellStyle name="Normal 3 2 2 2 3 2 3 3 2" xfId="12994"/>
    <cellStyle name="Normal 3 2 2 2 3 2 3 3 3" xfId="12995"/>
    <cellStyle name="Normal 3 2 2 2 3 2 3 3 4" xfId="12996"/>
    <cellStyle name="Normal 3 2 2 2 3 2 3 4" xfId="12997"/>
    <cellStyle name="Normal 3 2 2 2 3 2 3 5" xfId="12998"/>
    <cellStyle name="Normal 3 2 2 2 3 2 3 6" xfId="12999"/>
    <cellStyle name="Normal 3 2 2 2 3 2 4" xfId="13000"/>
    <cellStyle name="Normal 3 2 2 2 3 2 4 2" xfId="13001"/>
    <cellStyle name="Normal 3 2 2 2 3 2 4 2 2" xfId="13002"/>
    <cellStyle name="Normal 3 2 2 2 3 2 4 2 3" xfId="13003"/>
    <cellStyle name="Normal 3 2 2 2 3 2 4 2 4" xfId="13004"/>
    <cellStyle name="Normal 3 2 2 2 3 2 4 3" xfId="13005"/>
    <cellStyle name="Normal 3 2 2 2 3 2 4 4" xfId="13006"/>
    <cellStyle name="Normal 3 2 2 2 3 2 4 5" xfId="13007"/>
    <cellStyle name="Normal 3 2 2 2 3 2 5" xfId="13008"/>
    <cellStyle name="Normal 3 2 2 2 3 2 5 2" xfId="13009"/>
    <cellStyle name="Normal 3 2 2 2 3 2 5 3" xfId="13010"/>
    <cellStyle name="Normal 3 2 2 2 3 2 5 4" xfId="13011"/>
    <cellStyle name="Normal 3 2 2 2 3 2 6" xfId="13012"/>
    <cellStyle name="Normal 3 2 2 2 3 2 7" xfId="13013"/>
    <cellStyle name="Normal 3 2 2 2 3 2 8" xfId="13014"/>
    <cellStyle name="Normal 3 2 2 2 3 3" xfId="13015"/>
    <cellStyle name="Normal 3 2 2 2 3 3 2" xfId="13016"/>
    <cellStyle name="Normal 3 2 2 2 3 3 2 2" xfId="13017"/>
    <cellStyle name="Normal 3 2 2 2 3 3 2 2 2" xfId="13018"/>
    <cellStyle name="Normal 3 2 2 2 3 3 2 2 3" xfId="13019"/>
    <cellStyle name="Normal 3 2 2 2 3 3 2 2 4" xfId="13020"/>
    <cellStyle name="Normal 3 2 2 2 3 3 2 3" xfId="13021"/>
    <cellStyle name="Normal 3 2 2 2 3 3 2 4" xfId="13022"/>
    <cellStyle name="Normal 3 2 2 2 3 3 2 5" xfId="13023"/>
    <cellStyle name="Normal 3 2 2 2 3 3 3" xfId="13024"/>
    <cellStyle name="Normal 3 2 2 2 3 3 3 2" xfId="13025"/>
    <cellStyle name="Normal 3 2 2 2 3 3 3 3" xfId="13026"/>
    <cellStyle name="Normal 3 2 2 2 3 3 3 4" xfId="13027"/>
    <cellStyle name="Normal 3 2 2 2 3 3 4" xfId="13028"/>
    <cellStyle name="Normal 3 2 2 2 3 3 5" xfId="13029"/>
    <cellStyle name="Normal 3 2 2 2 3 3 6" xfId="13030"/>
    <cellStyle name="Normal 3 2 2 2 3 4" xfId="13031"/>
    <cellStyle name="Normal 3 2 2 2 3 4 2" xfId="13032"/>
    <cellStyle name="Normal 3 2 2 2 3 4 2 2" xfId="13033"/>
    <cellStyle name="Normal 3 2 2 2 3 4 2 2 2" xfId="13034"/>
    <cellStyle name="Normal 3 2 2 2 3 4 2 2 3" xfId="13035"/>
    <cellStyle name="Normal 3 2 2 2 3 4 2 2 4" xfId="13036"/>
    <cellStyle name="Normal 3 2 2 2 3 4 2 3" xfId="13037"/>
    <cellStyle name="Normal 3 2 2 2 3 4 2 4" xfId="13038"/>
    <cellStyle name="Normal 3 2 2 2 3 4 2 5" xfId="13039"/>
    <cellStyle name="Normal 3 2 2 2 3 4 3" xfId="13040"/>
    <cellStyle name="Normal 3 2 2 2 3 4 3 2" xfId="13041"/>
    <cellStyle name="Normal 3 2 2 2 3 4 3 3" xfId="13042"/>
    <cellStyle name="Normal 3 2 2 2 3 4 3 4" xfId="13043"/>
    <cellStyle name="Normal 3 2 2 2 3 4 4" xfId="13044"/>
    <cellStyle name="Normal 3 2 2 2 3 4 5" xfId="13045"/>
    <cellStyle name="Normal 3 2 2 2 3 4 6" xfId="13046"/>
    <cellStyle name="Normal 3 2 2 2 3 5" xfId="13047"/>
    <cellStyle name="Normal 3 2 2 2 3 5 2" xfId="13048"/>
    <cellStyle name="Normal 3 2 2 2 3 5 2 2" xfId="13049"/>
    <cellStyle name="Normal 3 2 2 2 3 5 2 3" xfId="13050"/>
    <cellStyle name="Normal 3 2 2 2 3 5 2 4" xfId="13051"/>
    <cellStyle name="Normal 3 2 2 2 3 5 3" xfId="13052"/>
    <cellStyle name="Normal 3 2 2 2 3 5 4" xfId="13053"/>
    <cellStyle name="Normal 3 2 2 2 3 5 5" xfId="13054"/>
    <cellStyle name="Normal 3 2 2 2 3 6" xfId="13055"/>
    <cellStyle name="Normal 3 2 2 2 3 6 2" xfId="13056"/>
    <cellStyle name="Normal 3 2 2 2 3 6 3" xfId="13057"/>
    <cellStyle name="Normal 3 2 2 2 3 6 4" xfId="13058"/>
    <cellStyle name="Normal 3 2 2 2 3 7" xfId="13059"/>
    <cellStyle name="Normal 3 2 2 2 3 8" xfId="13060"/>
    <cellStyle name="Normal 3 2 2 2 3 9" xfId="13061"/>
    <cellStyle name="Normal 3 2 2 2 4" xfId="13062"/>
    <cellStyle name="Normal 3 2 2 2 4 2" xfId="13063"/>
    <cellStyle name="Normal 3 2 2 2 4 2 2" xfId="13064"/>
    <cellStyle name="Normal 3 2 2 2 4 2 2 2" xfId="13065"/>
    <cellStyle name="Normal 3 2 2 2 4 2 2 2 2" xfId="13066"/>
    <cellStyle name="Normal 3 2 2 2 4 2 2 2 2 2" xfId="13067"/>
    <cellStyle name="Normal 3 2 2 2 4 2 2 2 2 3" xfId="13068"/>
    <cellStyle name="Normal 3 2 2 2 4 2 2 2 2 4" xfId="13069"/>
    <cellStyle name="Normal 3 2 2 2 4 2 2 2 3" xfId="13070"/>
    <cellStyle name="Normal 3 2 2 2 4 2 2 2 4" xfId="13071"/>
    <cellStyle name="Normal 3 2 2 2 4 2 2 2 5" xfId="13072"/>
    <cellStyle name="Normal 3 2 2 2 4 2 2 3" xfId="13073"/>
    <cellStyle name="Normal 3 2 2 2 4 2 2 3 2" xfId="13074"/>
    <cellStyle name="Normal 3 2 2 2 4 2 2 3 3" xfId="13075"/>
    <cellStyle name="Normal 3 2 2 2 4 2 2 3 4" xfId="13076"/>
    <cellStyle name="Normal 3 2 2 2 4 2 2 4" xfId="13077"/>
    <cellStyle name="Normal 3 2 2 2 4 2 2 5" xfId="13078"/>
    <cellStyle name="Normal 3 2 2 2 4 2 2 6" xfId="13079"/>
    <cellStyle name="Normal 3 2 2 2 4 2 3" xfId="13080"/>
    <cellStyle name="Normal 3 2 2 2 4 2 3 2" xfId="13081"/>
    <cellStyle name="Normal 3 2 2 2 4 2 3 2 2" xfId="13082"/>
    <cellStyle name="Normal 3 2 2 2 4 2 3 2 2 2" xfId="13083"/>
    <cellStyle name="Normal 3 2 2 2 4 2 3 2 2 3" xfId="13084"/>
    <cellStyle name="Normal 3 2 2 2 4 2 3 2 2 4" xfId="13085"/>
    <cellStyle name="Normal 3 2 2 2 4 2 3 2 3" xfId="13086"/>
    <cellStyle name="Normal 3 2 2 2 4 2 3 2 4" xfId="13087"/>
    <cellStyle name="Normal 3 2 2 2 4 2 3 2 5" xfId="13088"/>
    <cellStyle name="Normal 3 2 2 2 4 2 3 3" xfId="13089"/>
    <cellStyle name="Normal 3 2 2 2 4 2 3 3 2" xfId="13090"/>
    <cellStyle name="Normal 3 2 2 2 4 2 3 3 3" xfId="13091"/>
    <cellStyle name="Normal 3 2 2 2 4 2 3 3 4" xfId="13092"/>
    <cellStyle name="Normal 3 2 2 2 4 2 3 4" xfId="13093"/>
    <cellStyle name="Normal 3 2 2 2 4 2 3 5" xfId="13094"/>
    <cellStyle name="Normal 3 2 2 2 4 2 3 6" xfId="13095"/>
    <cellStyle name="Normal 3 2 2 2 4 2 4" xfId="13096"/>
    <cellStyle name="Normal 3 2 2 2 4 2 4 2" xfId="13097"/>
    <cellStyle name="Normal 3 2 2 2 4 2 4 2 2" xfId="13098"/>
    <cellStyle name="Normal 3 2 2 2 4 2 4 2 3" xfId="13099"/>
    <cellStyle name="Normal 3 2 2 2 4 2 4 2 4" xfId="13100"/>
    <cellStyle name="Normal 3 2 2 2 4 2 4 3" xfId="13101"/>
    <cellStyle name="Normal 3 2 2 2 4 2 4 4" xfId="13102"/>
    <cellStyle name="Normal 3 2 2 2 4 2 4 5" xfId="13103"/>
    <cellStyle name="Normal 3 2 2 2 4 2 5" xfId="13104"/>
    <cellStyle name="Normal 3 2 2 2 4 2 5 2" xfId="13105"/>
    <cellStyle name="Normal 3 2 2 2 4 2 5 3" xfId="13106"/>
    <cellStyle name="Normal 3 2 2 2 4 2 5 4" xfId="13107"/>
    <cellStyle name="Normal 3 2 2 2 4 2 6" xfId="13108"/>
    <cellStyle name="Normal 3 2 2 2 4 2 7" xfId="13109"/>
    <cellStyle name="Normal 3 2 2 2 4 2 8" xfId="13110"/>
    <cellStyle name="Normal 3 2 2 2 4 3" xfId="13111"/>
    <cellStyle name="Normal 3 2 2 2 4 3 2" xfId="13112"/>
    <cellStyle name="Normal 3 2 2 2 4 3 2 2" xfId="13113"/>
    <cellStyle name="Normal 3 2 2 2 4 3 2 2 2" xfId="13114"/>
    <cellStyle name="Normal 3 2 2 2 4 3 2 2 3" xfId="13115"/>
    <cellStyle name="Normal 3 2 2 2 4 3 2 2 4" xfId="13116"/>
    <cellStyle name="Normal 3 2 2 2 4 3 2 3" xfId="13117"/>
    <cellStyle name="Normal 3 2 2 2 4 3 2 4" xfId="13118"/>
    <cellStyle name="Normal 3 2 2 2 4 3 2 5" xfId="13119"/>
    <cellStyle name="Normal 3 2 2 2 4 3 3" xfId="13120"/>
    <cellStyle name="Normal 3 2 2 2 4 3 3 2" xfId="13121"/>
    <cellStyle name="Normal 3 2 2 2 4 3 3 3" xfId="13122"/>
    <cellStyle name="Normal 3 2 2 2 4 3 3 4" xfId="13123"/>
    <cellStyle name="Normal 3 2 2 2 4 3 4" xfId="13124"/>
    <cellStyle name="Normal 3 2 2 2 4 3 5" xfId="13125"/>
    <cellStyle name="Normal 3 2 2 2 4 3 6" xfId="13126"/>
    <cellStyle name="Normal 3 2 2 2 4 4" xfId="13127"/>
    <cellStyle name="Normal 3 2 2 2 4 4 2" xfId="13128"/>
    <cellStyle name="Normal 3 2 2 2 4 4 2 2" xfId="13129"/>
    <cellStyle name="Normal 3 2 2 2 4 4 2 2 2" xfId="13130"/>
    <cellStyle name="Normal 3 2 2 2 4 4 2 2 3" xfId="13131"/>
    <cellStyle name="Normal 3 2 2 2 4 4 2 2 4" xfId="13132"/>
    <cellStyle name="Normal 3 2 2 2 4 4 2 3" xfId="13133"/>
    <cellStyle name="Normal 3 2 2 2 4 4 2 4" xfId="13134"/>
    <cellStyle name="Normal 3 2 2 2 4 4 2 5" xfId="13135"/>
    <cellStyle name="Normal 3 2 2 2 4 4 3" xfId="13136"/>
    <cellStyle name="Normal 3 2 2 2 4 4 3 2" xfId="13137"/>
    <cellStyle name="Normal 3 2 2 2 4 4 3 3" xfId="13138"/>
    <cellStyle name="Normal 3 2 2 2 4 4 3 4" xfId="13139"/>
    <cellStyle name="Normal 3 2 2 2 4 4 4" xfId="13140"/>
    <cellStyle name="Normal 3 2 2 2 4 4 5" xfId="13141"/>
    <cellStyle name="Normal 3 2 2 2 4 4 6" xfId="13142"/>
    <cellStyle name="Normal 3 2 2 2 4 5" xfId="13143"/>
    <cellStyle name="Normal 3 2 2 2 4 5 2" xfId="13144"/>
    <cellStyle name="Normal 3 2 2 2 4 5 2 2" xfId="13145"/>
    <cellStyle name="Normal 3 2 2 2 4 5 2 3" xfId="13146"/>
    <cellStyle name="Normal 3 2 2 2 4 5 2 4" xfId="13147"/>
    <cellStyle name="Normal 3 2 2 2 4 5 3" xfId="13148"/>
    <cellStyle name="Normal 3 2 2 2 4 5 4" xfId="13149"/>
    <cellStyle name="Normal 3 2 2 2 4 5 5" xfId="13150"/>
    <cellStyle name="Normal 3 2 2 2 4 6" xfId="13151"/>
    <cellStyle name="Normal 3 2 2 2 4 6 2" xfId="13152"/>
    <cellStyle name="Normal 3 2 2 2 4 6 3" xfId="13153"/>
    <cellStyle name="Normal 3 2 2 2 4 6 4" xfId="13154"/>
    <cellStyle name="Normal 3 2 2 2 4 7" xfId="13155"/>
    <cellStyle name="Normal 3 2 2 2 4 8" xfId="13156"/>
    <cellStyle name="Normal 3 2 2 2 4 9" xfId="13157"/>
    <cellStyle name="Normal 3 2 2 2 5" xfId="13158"/>
    <cellStyle name="Normal 3 2 2 2 5 2" xfId="13159"/>
    <cellStyle name="Normal 3 2 2 2 5 2 2" xfId="13160"/>
    <cellStyle name="Normal 3 2 2 2 5 2 2 2" xfId="13161"/>
    <cellStyle name="Normal 3 2 2 2 5 2 2 2 2" xfId="13162"/>
    <cellStyle name="Normal 3 2 2 2 5 2 2 2 3" xfId="13163"/>
    <cellStyle name="Normal 3 2 2 2 5 2 2 2 4" xfId="13164"/>
    <cellStyle name="Normal 3 2 2 2 5 2 2 3" xfId="13165"/>
    <cellStyle name="Normal 3 2 2 2 5 2 2 4" xfId="13166"/>
    <cellStyle name="Normal 3 2 2 2 5 2 2 5" xfId="13167"/>
    <cellStyle name="Normal 3 2 2 2 5 2 3" xfId="13168"/>
    <cellStyle name="Normal 3 2 2 2 5 2 3 2" xfId="13169"/>
    <cellStyle name="Normal 3 2 2 2 5 2 3 3" xfId="13170"/>
    <cellStyle name="Normal 3 2 2 2 5 2 3 4" xfId="13171"/>
    <cellStyle name="Normal 3 2 2 2 5 2 4" xfId="13172"/>
    <cellStyle name="Normal 3 2 2 2 5 2 5" xfId="13173"/>
    <cellStyle name="Normal 3 2 2 2 5 2 6" xfId="13174"/>
    <cellStyle name="Normal 3 2 2 2 5 3" xfId="13175"/>
    <cellStyle name="Normal 3 2 2 2 5 3 2" xfId="13176"/>
    <cellStyle name="Normal 3 2 2 2 5 3 2 2" xfId="13177"/>
    <cellStyle name="Normal 3 2 2 2 5 3 2 2 2" xfId="13178"/>
    <cellStyle name="Normal 3 2 2 2 5 3 2 2 3" xfId="13179"/>
    <cellStyle name="Normal 3 2 2 2 5 3 2 2 4" xfId="13180"/>
    <cellStyle name="Normal 3 2 2 2 5 3 2 3" xfId="13181"/>
    <cellStyle name="Normal 3 2 2 2 5 3 2 4" xfId="13182"/>
    <cellStyle name="Normal 3 2 2 2 5 3 2 5" xfId="13183"/>
    <cellStyle name="Normal 3 2 2 2 5 3 3" xfId="13184"/>
    <cellStyle name="Normal 3 2 2 2 5 3 3 2" xfId="13185"/>
    <cellStyle name="Normal 3 2 2 2 5 3 3 3" xfId="13186"/>
    <cellStyle name="Normal 3 2 2 2 5 3 3 4" xfId="13187"/>
    <cellStyle name="Normal 3 2 2 2 5 3 4" xfId="13188"/>
    <cellStyle name="Normal 3 2 2 2 5 3 5" xfId="13189"/>
    <cellStyle name="Normal 3 2 2 2 5 3 6" xfId="13190"/>
    <cellStyle name="Normal 3 2 2 2 5 4" xfId="13191"/>
    <cellStyle name="Normal 3 2 2 2 5 4 2" xfId="13192"/>
    <cellStyle name="Normal 3 2 2 2 5 4 2 2" xfId="13193"/>
    <cellStyle name="Normal 3 2 2 2 5 4 2 3" xfId="13194"/>
    <cellStyle name="Normal 3 2 2 2 5 4 2 4" xfId="13195"/>
    <cellStyle name="Normal 3 2 2 2 5 4 3" xfId="13196"/>
    <cellStyle name="Normal 3 2 2 2 5 4 4" xfId="13197"/>
    <cellStyle name="Normal 3 2 2 2 5 4 5" xfId="13198"/>
    <cellStyle name="Normal 3 2 2 2 5 5" xfId="13199"/>
    <cellStyle name="Normal 3 2 2 2 5 5 2" xfId="13200"/>
    <cellStyle name="Normal 3 2 2 2 5 5 3" xfId="13201"/>
    <cellStyle name="Normal 3 2 2 2 5 5 4" xfId="13202"/>
    <cellStyle name="Normal 3 2 2 2 5 6" xfId="13203"/>
    <cellStyle name="Normal 3 2 2 2 5 7" xfId="13204"/>
    <cellStyle name="Normal 3 2 2 2 5 8" xfId="13205"/>
    <cellStyle name="Normal 3 2 2 2 6" xfId="13206"/>
    <cellStyle name="Normal 3 2 2 2 6 2" xfId="13207"/>
    <cellStyle name="Normal 3 2 2 2 6 2 2" xfId="13208"/>
    <cellStyle name="Normal 3 2 2 2 6 2 2 2" xfId="13209"/>
    <cellStyle name="Normal 3 2 2 2 6 2 2 2 2" xfId="13210"/>
    <cellStyle name="Normal 3 2 2 2 6 2 2 2 3" xfId="13211"/>
    <cellStyle name="Normal 3 2 2 2 6 2 2 2 4" xfId="13212"/>
    <cellStyle name="Normal 3 2 2 2 6 2 2 3" xfId="13213"/>
    <cellStyle name="Normal 3 2 2 2 6 2 2 4" xfId="13214"/>
    <cellStyle name="Normal 3 2 2 2 6 2 2 5" xfId="13215"/>
    <cellStyle name="Normal 3 2 2 2 6 2 3" xfId="13216"/>
    <cellStyle name="Normal 3 2 2 2 6 2 3 2" xfId="13217"/>
    <cellStyle name="Normal 3 2 2 2 6 2 3 3" xfId="13218"/>
    <cellStyle name="Normal 3 2 2 2 6 2 3 4" xfId="13219"/>
    <cellStyle name="Normal 3 2 2 2 6 2 4" xfId="13220"/>
    <cellStyle name="Normal 3 2 2 2 6 2 5" xfId="13221"/>
    <cellStyle name="Normal 3 2 2 2 6 2 6" xfId="13222"/>
    <cellStyle name="Normal 3 2 2 2 6 3" xfId="13223"/>
    <cellStyle name="Normal 3 2 2 2 6 3 2" xfId="13224"/>
    <cellStyle name="Normal 3 2 2 2 6 3 2 2" xfId="13225"/>
    <cellStyle name="Normal 3 2 2 2 6 3 2 2 2" xfId="13226"/>
    <cellStyle name="Normal 3 2 2 2 6 3 2 2 3" xfId="13227"/>
    <cellStyle name="Normal 3 2 2 2 6 3 2 2 4" xfId="13228"/>
    <cellStyle name="Normal 3 2 2 2 6 3 2 3" xfId="13229"/>
    <cellStyle name="Normal 3 2 2 2 6 3 2 4" xfId="13230"/>
    <cellStyle name="Normal 3 2 2 2 6 3 2 5" xfId="13231"/>
    <cellStyle name="Normal 3 2 2 2 6 3 3" xfId="13232"/>
    <cellStyle name="Normal 3 2 2 2 6 3 3 2" xfId="13233"/>
    <cellStyle name="Normal 3 2 2 2 6 3 3 3" xfId="13234"/>
    <cellStyle name="Normal 3 2 2 2 6 3 3 4" xfId="13235"/>
    <cellStyle name="Normal 3 2 2 2 6 3 4" xfId="13236"/>
    <cellStyle name="Normal 3 2 2 2 6 3 5" xfId="13237"/>
    <cellStyle name="Normal 3 2 2 2 6 3 6" xfId="13238"/>
    <cellStyle name="Normal 3 2 2 2 6 4" xfId="13239"/>
    <cellStyle name="Normal 3 2 2 2 6 4 2" xfId="13240"/>
    <cellStyle name="Normal 3 2 2 2 6 4 2 2" xfId="13241"/>
    <cellStyle name="Normal 3 2 2 2 6 4 2 3" xfId="13242"/>
    <cellStyle name="Normal 3 2 2 2 6 4 2 4" xfId="13243"/>
    <cellStyle name="Normal 3 2 2 2 6 4 3" xfId="13244"/>
    <cellStyle name="Normal 3 2 2 2 6 4 4" xfId="13245"/>
    <cellStyle name="Normal 3 2 2 2 6 4 5" xfId="13246"/>
    <cellStyle name="Normal 3 2 2 2 6 5" xfId="13247"/>
    <cellStyle name="Normal 3 2 2 2 6 5 2" xfId="13248"/>
    <cellStyle name="Normal 3 2 2 2 6 5 3" xfId="13249"/>
    <cellStyle name="Normal 3 2 2 2 6 5 4" xfId="13250"/>
    <cellStyle name="Normal 3 2 2 2 6 6" xfId="13251"/>
    <cellStyle name="Normal 3 2 2 2 6 7" xfId="13252"/>
    <cellStyle name="Normal 3 2 2 2 6 8" xfId="13253"/>
    <cellStyle name="Normal 3 2 2 2 7" xfId="13254"/>
    <cellStyle name="Normal 3 2 2 2 7 2" xfId="13255"/>
    <cellStyle name="Normal 3 2 2 2 7 2 2" xfId="13256"/>
    <cellStyle name="Normal 3 2 2 2 7 2 2 2" xfId="13257"/>
    <cellStyle name="Normal 3 2 2 2 7 2 2 3" xfId="13258"/>
    <cellStyle name="Normal 3 2 2 2 7 2 2 4" xfId="13259"/>
    <cellStyle name="Normal 3 2 2 2 7 2 3" xfId="13260"/>
    <cellStyle name="Normal 3 2 2 2 7 2 4" xfId="13261"/>
    <cellStyle name="Normal 3 2 2 2 7 2 5" xfId="13262"/>
    <cellStyle name="Normal 3 2 2 2 7 3" xfId="13263"/>
    <cellStyle name="Normal 3 2 2 2 7 3 2" xfId="13264"/>
    <cellStyle name="Normal 3 2 2 2 7 3 3" xfId="13265"/>
    <cellStyle name="Normal 3 2 2 2 7 3 4" xfId="13266"/>
    <cellStyle name="Normal 3 2 2 2 7 4" xfId="13267"/>
    <cellStyle name="Normal 3 2 2 2 7 5" xfId="13268"/>
    <cellStyle name="Normal 3 2 2 2 7 6" xfId="13269"/>
    <cellStyle name="Normal 3 2 2 2 8" xfId="13270"/>
    <cellStyle name="Normal 3 2 2 2 8 2" xfId="13271"/>
    <cellStyle name="Normal 3 2 2 2 8 2 2" xfId="13272"/>
    <cellStyle name="Normal 3 2 2 2 8 2 2 2" xfId="13273"/>
    <cellStyle name="Normal 3 2 2 2 8 2 2 3" xfId="13274"/>
    <cellStyle name="Normal 3 2 2 2 8 2 2 4" xfId="13275"/>
    <cellStyle name="Normal 3 2 2 2 8 2 3" xfId="13276"/>
    <cellStyle name="Normal 3 2 2 2 8 2 4" xfId="13277"/>
    <cellStyle name="Normal 3 2 2 2 8 2 5" xfId="13278"/>
    <cellStyle name="Normal 3 2 2 2 8 3" xfId="13279"/>
    <cellStyle name="Normal 3 2 2 2 8 3 2" xfId="13280"/>
    <cellStyle name="Normal 3 2 2 2 8 3 3" xfId="13281"/>
    <cellStyle name="Normal 3 2 2 2 8 3 4" xfId="13282"/>
    <cellStyle name="Normal 3 2 2 2 8 4" xfId="13283"/>
    <cellStyle name="Normal 3 2 2 2 8 5" xfId="13284"/>
    <cellStyle name="Normal 3 2 2 2 8 6" xfId="13285"/>
    <cellStyle name="Normal 3 2 2 2 9" xfId="13286"/>
    <cellStyle name="Normal 3 2 2 3" xfId="13287"/>
    <cellStyle name="Normal 3 2 2 3 10" xfId="13288"/>
    <cellStyle name="Normal 3 2 2 3 11" xfId="13289"/>
    <cellStyle name="Normal 3 2 2 3 2" xfId="13290"/>
    <cellStyle name="Normal 3 2 2 3 2 2" xfId="13291"/>
    <cellStyle name="Normal 3 2 2 3 2 2 2" xfId="13292"/>
    <cellStyle name="Normal 3 2 2 3 2 2 2 2" xfId="13293"/>
    <cellStyle name="Normal 3 2 2 3 2 2 2 2 2" xfId="13294"/>
    <cellStyle name="Normal 3 2 2 3 2 2 2 2 3" xfId="13295"/>
    <cellStyle name="Normal 3 2 2 3 2 2 2 2 4" xfId="13296"/>
    <cellStyle name="Normal 3 2 2 3 2 2 2 3" xfId="13297"/>
    <cellStyle name="Normal 3 2 2 3 2 2 2 4" xfId="13298"/>
    <cellStyle name="Normal 3 2 2 3 2 2 2 5" xfId="13299"/>
    <cellStyle name="Normal 3 2 2 3 2 2 3" xfId="13300"/>
    <cellStyle name="Normal 3 2 2 3 2 2 3 2" xfId="13301"/>
    <cellStyle name="Normal 3 2 2 3 2 2 3 3" xfId="13302"/>
    <cellStyle name="Normal 3 2 2 3 2 2 3 4" xfId="13303"/>
    <cellStyle name="Normal 3 2 2 3 2 2 4" xfId="13304"/>
    <cellStyle name="Normal 3 2 2 3 2 2 5" xfId="13305"/>
    <cellStyle name="Normal 3 2 2 3 2 2 6" xfId="13306"/>
    <cellStyle name="Normal 3 2 2 3 2 3" xfId="13307"/>
    <cellStyle name="Normal 3 2 2 3 2 3 2" xfId="13308"/>
    <cellStyle name="Normal 3 2 2 3 2 3 2 2" xfId="13309"/>
    <cellStyle name="Normal 3 2 2 3 2 3 2 2 2" xfId="13310"/>
    <cellStyle name="Normal 3 2 2 3 2 3 2 2 3" xfId="13311"/>
    <cellStyle name="Normal 3 2 2 3 2 3 2 2 4" xfId="13312"/>
    <cellStyle name="Normal 3 2 2 3 2 3 2 3" xfId="13313"/>
    <cellStyle name="Normal 3 2 2 3 2 3 2 4" xfId="13314"/>
    <cellStyle name="Normal 3 2 2 3 2 3 2 5" xfId="13315"/>
    <cellStyle name="Normal 3 2 2 3 2 3 3" xfId="13316"/>
    <cellStyle name="Normal 3 2 2 3 2 3 3 2" xfId="13317"/>
    <cellStyle name="Normal 3 2 2 3 2 3 3 3" xfId="13318"/>
    <cellStyle name="Normal 3 2 2 3 2 3 3 4" xfId="13319"/>
    <cellStyle name="Normal 3 2 2 3 2 3 4" xfId="13320"/>
    <cellStyle name="Normal 3 2 2 3 2 3 5" xfId="13321"/>
    <cellStyle name="Normal 3 2 2 3 2 3 6" xfId="13322"/>
    <cellStyle name="Normal 3 2 2 3 2 4" xfId="13323"/>
    <cellStyle name="Normal 3 2 2 3 2 4 2" xfId="13324"/>
    <cellStyle name="Normal 3 2 2 3 2 4 2 2" xfId="13325"/>
    <cellStyle name="Normal 3 2 2 3 2 4 2 3" xfId="13326"/>
    <cellStyle name="Normal 3 2 2 3 2 4 2 4" xfId="13327"/>
    <cellStyle name="Normal 3 2 2 3 2 4 3" xfId="13328"/>
    <cellStyle name="Normal 3 2 2 3 2 4 4" xfId="13329"/>
    <cellStyle name="Normal 3 2 2 3 2 4 5" xfId="13330"/>
    <cellStyle name="Normal 3 2 2 3 2 5" xfId="13331"/>
    <cellStyle name="Normal 3 2 2 3 2 5 2" xfId="13332"/>
    <cellStyle name="Normal 3 2 2 3 2 5 3" xfId="13333"/>
    <cellStyle name="Normal 3 2 2 3 2 5 4" xfId="13334"/>
    <cellStyle name="Normal 3 2 2 3 2 6" xfId="13335"/>
    <cellStyle name="Normal 3 2 2 3 2 7" xfId="13336"/>
    <cellStyle name="Normal 3 2 2 3 2 8" xfId="13337"/>
    <cellStyle name="Normal 3 2 2 3 3" xfId="13338"/>
    <cellStyle name="Normal 3 2 2 3 3 2" xfId="13339"/>
    <cellStyle name="Normal 3 2 2 3 3 2 2" xfId="13340"/>
    <cellStyle name="Normal 3 2 2 3 3 2 2 2" xfId="13341"/>
    <cellStyle name="Normal 3 2 2 3 3 2 2 3" xfId="13342"/>
    <cellStyle name="Normal 3 2 2 3 3 2 2 4" xfId="13343"/>
    <cellStyle name="Normal 3 2 2 3 3 2 3" xfId="13344"/>
    <cellStyle name="Normal 3 2 2 3 3 2 4" xfId="13345"/>
    <cellStyle name="Normal 3 2 2 3 3 2 5" xfId="13346"/>
    <cellStyle name="Normal 3 2 2 3 3 3" xfId="13347"/>
    <cellStyle name="Normal 3 2 2 3 3 3 2" xfId="13348"/>
    <cellStyle name="Normal 3 2 2 3 3 3 3" xfId="13349"/>
    <cellStyle name="Normal 3 2 2 3 3 3 4" xfId="13350"/>
    <cellStyle name="Normal 3 2 2 3 3 4" xfId="13351"/>
    <cellStyle name="Normal 3 2 2 3 3 5" xfId="13352"/>
    <cellStyle name="Normal 3 2 2 3 3 6" xfId="13353"/>
    <cellStyle name="Normal 3 2 2 3 4" xfId="13354"/>
    <cellStyle name="Normal 3 2 2 3 4 2" xfId="13355"/>
    <cellStyle name="Normal 3 2 2 3 4 2 2" xfId="13356"/>
    <cellStyle name="Normal 3 2 2 3 4 2 2 2" xfId="13357"/>
    <cellStyle name="Normal 3 2 2 3 4 2 2 3" xfId="13358"/>
    <cellStyle name="Normal 3 2 2 3 4 2 2 4" xfId="13359"/>
    <cellStyle name="Normal 3 2 2 3 4 2 3" xfId="13360"/>
    <cellStyle name="Normal 3 2 2 3 4 2 4" xfId="13361"/>
    <cellStyle name="Normal 3 2 2 3 4 2 5" xfId="13362"/>
    <cellStyle name="Normal 3 2 2 3 4 3" xfId="13363"/>
    <cellStyle name="Normal 3 2 2 3 4 3 2" xfId="13364"/>
    <cellStyle name="Normal 3 2 2 3 4 3 3" xfId="13365"/>
    <cellStyle name="Normal 3 2 2 3 4 3 4" xfId="13366"/>
    <cellStyle name="Normal 3 2 2 3 4 4" xfId="13367"/>
    <cellStyle name="Normal 3 2 2 3 4 5" xfId="13368"/>
    <cellStyle name="Normal 3 2 2 3 4 6" xfId="13369"/>
    <cellStyle name="Normal 3 2 2 3 5" xfId="13370"/>
    <cellStyle name="Normal 3 2 2 3 6" xfId="13371"/>
    <cellStyle name="Normal 3 2 2 3 6 2" xfId="13372"/>
    <cellStyle name="Normal 3 2 2 3 6 2 2" xfId="13373"/>
    <cellStyle name="Normal 3 2 2 3 6 2 3" xfId="13374"/>
    <cellStyle name="Normal 3 2 2 3 6 2 4" xfId="13375"/>
    <cellStyle name="Normal 3 2 2 3 6 3" xfId="13376"/>
    <cellStyle name="Normal 3 2 2 3 6 4" xfId="13377"/>
    <cellStyle name="Normal 3 2 2 3 6 5" xfId="13378"/>
    <cellStyle name="Normal 3 2 2 3 7" xfId="13379"/>
    <cellStyle name="Normal 3 2 2 3 8" xfId="13380"/>
    <cellStyle name="Normal 3 2 2 3 8 2" xfId="13381"/>
    <cellStyle name="Normal 3 2 2 3 8 3" xfId="13382"/>
    <cellStyle name="Normal 3 2 2 3 8 4" xfId="13383"/>
    <cellStyle name="Normal 3 2 2 3 9" xfId="13384"/>
    <cellStyle name="Normal 3 2 2 4" xfId="13385"/>
    <cellStyle name="Normal 3 2 2 4 10" xfId="13386"/>
    <cellStyle name="Normal 3 2 2 4 2" xfId="13387"/>
    <cellStyle name="Normal 3 2 2 4 2 2" xfId="13388"/>
    <cellStyle name="Normal 3 2 2 4 2 2 2" xfId="13389"/>
    <cellStyle name="Normal 3 2 2 4 2 2 2 2" xfId="13390"/>
    <cellStyle name="Normal 3 2 2 4 2 2 2 2 2" xfId="13391"/>
    <cellStyle name="Normal 3 2 2 4 2 2 2 2 3" xfId="13392"/>
    <cellStyle name="Normal 3 2 2 4 2 2 2 2 4" xfId="13393"/>
    <cellStyle name="Normal 3 2 2 4 2 2 2 3" xfId="13394"/>
    <cellStyle name="Normal 3 2 2 4 2 2 2 4" xfId="13395"/>
    <cellStyle name="Normal 3 2 2 4 2 2 2 5" xfId="13396"/>
    <cellStyle name="Normal 3 2 2 4 2 2 3" xfId="13397"/>
    <cellStyle name="Normal 3 2 2 4 2 2 3 2" xfId="13398"/>
    <cellStyle name="Normal 3 2 2 4 2 2 3 3" xfId="13399"/>
    <cellStyle name="Normal 3 2 2 4 2 2 3 4" xfId="13400"/>
    <cellStyle name="Normal 3 2 2 4 2 2 4" xfId="13401"/>
    <cellStyle name="Normal 3 2 2 4 2 2 5" xfId="13402"/>
    <cellStyle name="Normal 3 2 2 4 2 2 6" xfId="13403"/>
    <cellStyle name="Normal 3 2 2 4 2 3" xfId="13404"/>
    <cellStyle name="Normal 3 2 2 4 2 3 2" xfId="13405"/>
    <cellStyle name="Normal 3 2 2 4 2 3 2 2" xfId="13406"/>
    <cellStyle name="Normal 3 2 2 4 2 3 2 2 2" xfId="13407"/>
    <cellStyle name="Normal 3 2 2 4 2 3 2 2 3" xfId="13408"/>
    <cellStyle name="Normal 3 2 2 4 2 3 2 2 4" xfId="13409"/>
    <cellStyle name="Normal 3 2 2 4 2 3 2 3" xfId="13410"/>
    <cellStyle name="Normal 3 2 2 4 2 3 2 4" xfId="13411"/>
    <cellStyle name="Normal 3 2 2 4 2 3 2 5" xfId="13412"/>
    <cellStyle name="Normal 3 2 2 4 2 3 3" xfId="13413"/>
    <cellStyle name="Normal 3 2 2 4 2 3 3 2" xfId="13414"/>
    <cellStyle name="Normal 3 2 2 4 2 3 3 3" xfId="13415"/>
    <cellStyle name="Normal 3 2 2 4 2 3 3 4" xfId="13416"/>
    <cellStyle name="Normal 3 2 2 4 2 3 4" xfId="13417"/>
    <cellStyle name="Normal 3 2 2 4 2 3 5" xfId="13418"/>
    <cellStyle name="Normal 3 2 2 4 2 3 6" xfId="13419"/>
    <cellStyle name="Normal 3 2 2 4 2 4" xfId="13420"/>
    <cellStyle name="Normal 3 2 2 4 2 4 2" xfId="13421"/>
    <cellStyle name="Normal 3 2 2 4 2 4 2 2" xfId="13422"/>
    <cellStyle name="Normal 3 2 2 4 2 4 2 3" xfId="13423"/>
    <cellStyle name="Normal 3 2 2 4 2 4 2 4" xfId="13424"/>
    <cellStyle name="Normal 3 2 2 4 2 4 3" xfId="13425"/>
    <cellStyle name="Normal 3 2 2 4 2 4 4" xfId="13426"/>
    <cellStyle name="Normal 3 2 2 4 2 4 5" xfId="13427"/>
    <cellStyle name="Normal 3 2 2 4 2 5" xfId="13428"/>
    <cellStyle name="Normal 3 2 2 4 2 5 2" xfId="13429"/>
    <cellStyle name="Normal 3 2 2 4 2 5 3" xfId="13430"/>
    <cellStyle name="Normal 3 2 2 4 2 5 4" xfId="13431"/>
    <cellStyle name="Normal 3 2 2 4 2 6" xfId="13432"/>
    <cellStyle name="Normal 3 2 2 4 2 7" xfId="13433"/>
    <cellStyle name="Normal 3 2 2 4 2 8" xfId="13434"/>
    <cellStyle name="Normal 3 2 2 4 3" xfId="13435"/>
    <cellStyle name="Normal 3 2 2 4 3 2" xfId="13436"/>
    <cellStyle name="Normal 3 2 2 4 3 2 2" xfId="13437"/>
    <cellStyle name="Normal 3 2 2 4 3 2 2 2" xfId="13438"/>
    <cellStyle name="Normal 3 2 2 4 3 2 2 3" xfId="13439"/>
    <cellStyle name="Normal 3 2 2 4 3 2 2 4" xfId="13440"/>
    <cellStyle name="Normal 3 2 2 4 3 2 3" xfId="13441"/>
    <cellStyle name="Normal 3 2 2 4 3 2 4" xfId="13442"/>
    <cellStyle name="Normal 3 2 2 4 3 2 5" xfId="13443"/>
    <cellStyle name="Normal 3 2 2 4 3 3" xfId="13444"/>
    <cellStyle name="Normal 3 2 2 4 3 3 2" xfId="13445"/>
    <cellStyle name="Normal 3 2 2 4 3 3 3" xfId="13446"/>
    <cellStyle name="Normal 3 2 2 4 3 3 4" xfId="13447"/>
    <cellStyle name="Normal 3 2 2 4 3 4" xfId="13448"/>
    <cellStyle name="Normal 3 2 2 4 3 5" xfId="13449"/>
    <cellStyle name="Normal 3 2 2 4 3 6" xfId="13450"/>
    <cellStyle name="Normal 3 2 2 4 4" xfId="13451"/>
    <cellStyle name="Normal 3 2 2 4 4 2" xfId="13452"/>
    <cellStyle name="Normal 3 2 2 4 4 2 2" xfId="13453"/>
    <cellStyle name="Normal 3 2 2 4 4 2 2 2" xfId="13454"/>
    <cellStyle name="Normal 3 2 2 4 4 2 2 3" xfId="13455"/>
    <cellStyle name="Normal 3 2 2 4 4 2 2 4" xfId="13456"/>
    <cellStyle name="Normal 3 2 2 4 4 2 3" xfId="13457"/>
    <cellStyle name="Normal 3 2 2 4 4 2 4" xfId="13458"/>
    <cellStyle name="Normal 3 2 2 4 4 2 5" xfId="13459"/>
    <cellStyle name="Normal 3 2 2 4 4 3" xfId="13460"/>
    <cellStyle name="Normal 3 2 2 4 4 3 2" xfId="13461"/>
    <cellStyle name="Normal 3 2 2 4 4 3 3" xfId="13462"/>
    <cellStyle name="Normal 3 2 2 4 4 3 4" xfId="13463"/>
    <cellStyle name="Normal 3 2 2 4 4 4" xfId="13464"/>
    <cellStyle name="Normal 3 2 2 4 4 5" xfId="13465"/>
    <cellStyle name="Normal 3 2 2 4 4 6" xfId="13466"/>
    <cellStyle name="Normal 3 2 2 4 5" xfId="13467"/>
    <cellStyle name="Normal 3 2 2 4 6" xfId="13468"/>
    <cellStyle name="Normal 3 2 2 4 6 2" xfId="13469"/>
    <cellStyle name="Normal 3 2 2 4 6 2 2" xfId="13470"/>
    <cellStyle name="Normal 3 2 2 4 6 2 3" xfId="13471"/>
    <cellStyle name="Normal 3 2 2 4 6 2 4" xfId="13472"/>
    <cellStyle name="Normal 3 2 2 4 6 3" xfId="13473"/>
    <cellStyle name="Normal 3 2 2 4 6 4" xfId="13474"/>
    <cellStyle name="Normal 3 2 2 4 6 5" xfId="13475"/>
    <cellStyle name="Normal 3 2 2 4 7" xfId="13476"/>
    <cellStyle name="Normal 3 2 2 4 7 2" xfId="13477"/>
    <cellStyle name="Normal 3 2 2 4 7 3" xfId="13478"/>
    <cellStyle name="Normal 3 2 2 4 7 4" xfId="13479"/>
    <cellStyle name="Normal 3 2 2 4 8" xfId="13480"/>
    <cellStyle name="Normal 3 2 2 4 9" xfId="13481"/>
    <cellStyle name="Normal 3 2 2 5" xfId="13482"/>
    <cellStyle name="Normal 3 2 2 5 10" xfId="13483"/>
    <cellStyle name="Normal 3 2 2 5 11" xfId="13484"/>
    <cellStyle name="Normal 3 2 2 5 2" xfId="13485"/>
    <cellStyle name="Normal 3 2 2 5 2 2" xfId="13486"/>
    <cellStyle name="Normal 3 2 2 5 2 2 2" xfId="13487"/>
    <cellStyle name="Normal 3 2 2 5 2 2 2 2" xfId="13488"/>
    <cellStyle name="Normal 3 2 2 5 2 2 2 2 2" xfId="13489"/>
    <cellStyle name="Normal 3 2 2 5 2 2 2 2 3" xfId="13490"/>
    <cellStyle name="Normal 3 2 2 5 2 2 2 2 4" xfId="13491"/>
    <cellStyle name="Normal 3 2 2 5 2 2 2 3" xfId="13492"/>
    <cellStyle name="Normal 3 2 2 5 2 2 2 4" xfId="13493"/>
    <cellStyle name="Normal 3 2 2 5 2 2 2 5" xfId="13494"/>
    <cellStyle name="Normal 3 2 2 5 2 2 3" xfId="13495"/>
    <cellStyle name="Normal 3 2 2 5 2 2 3 2" xfId="13496"/>
    <cellStyle name="Normal 3 2 2 5 2 2 3 3" xfId="13497"/>
    <cellStyle name="Normal 3 2 2 5 2 2 3 4" xfId="13498"/>
    <cellStyle name="Normal 3 2 2 5 2 2 4" xfId="13499"/>
    <cellStyle name="Normal 3 2 2 5 2 2 5" xfId="13500"/>
    <cellStyle name="Normal 3 2 2 5 2 2 6" xfId="13501"/>
    <cellStyle name="Normal 3 2 2 5 2 3" xfId="13502"/>
    <cellStyle name="Normal 3 2 2 5 2 3 2" xfId="13503"/>
    <cellStyle name="Normal 3 2 2 5 2 3 2 2" xfId="13504"/>
    <cellStyle name="Normal 3 2 2 5 2 3 2 2 2" xfId="13505"/>
    <cellStyle name="Normal 3 2 2 5 2 3 2 2 3" xfId="13506"/>
    <cellStyle name="Normal 3 2 2 5 2 3 2 2 4" xfId="13507"/>
    <cellStyle name="Normal 3 2 2 5 2 3 2 3" xfId="13508"/>
    <cellStyle name="Normal 3 2 2 5 2 3 2 4" xfId="13509"/>
    <cellStyle name="Normal 3 2 2 5 2 3 2 5" xfId="13510"/>
    <cellStyle name="Normal 3 2 2 5 2 3 3" xfId="13511"/>
    <cellStyle name="Normal 3 2 2 5 2 3 3 2" xfId="13512"/>
    <cellStyle name="Normal 3 2 2 5 2 3 3 3" xfId="13513"/>
    <cellStyle name="Normal 3 2 2 5 2 3 3 4" xfId="13514"/>
    <cellStyle name="Normal 3 2 2 5 2 3 4" xfId="13515"/>
    <cellStyle name="Normal 3 2 2 5 2 3 5" xfId="13516"/>
    <cellStyle name="Normal 3 2 2 5 2 3 6" xfId="13517"/>
    <cellStyle name="Normal 3 2 2 5 2 4" xfId="13518"/>
    <cellStyle name="Normal 3 2 2 5 2 4 2" xfId="13519"/>
    <cellStyle name="Normal 3 2 2 5 2 4 2 2" xfId="13520"/>
    <cellStyle name="Normal 3 2 2 5 2 4 2 3" xfId="13521"/>
    <cellStyle name="Normal 3 2 2 5 2 4 2 4" xfId="13522"/>
    <cellStyle name="Normal 3 2 2 5 2 4 3" xfId="13523"/>
    <cellStyle name="Normal 3 2 2 5 2 4 4" xfId="13524"/>
    <cellStyle name="Normal 3 2 2 5 2 4 5" xfId="13525"/>
    <cellStyle name="Normal 3 2 2 5 2 5" xfId="13526"/>
    <cellStyle name="Normal 3 2 2 5 2 5 2" xfId="13527"/>
    <cellStyle name="Normal 3 2 2 5 2 5 3" xfId="13528"/>
    <cellStyle name="Normal 3 2 2 5 2 5 4" xfId="13529"/>
    <cellStyle name="Normal 3 2 2 5 2 6" xfId="13530"/>
    <cellStyle name="Normal 3 2 2 5 2 7" xfId="13531"/>
    <cellStyle name="Normal 3 2 2 5 2 8" xfId="13532"/>
    <cellStyle name="Normal 3 2 2 5 3" xfId="13533"/>
    <cellStyle name="Normal 3 2 2 5 3 2" xfId="13534"/>
    <cellStyle name="Normal 3 2 2 5 3 2 2" xfId="13535"/>
    <cellStyle name="Normal 3 2 2 5 3 2 2 2" xfId="13536"/>
    <cellStyle name="Normal 3 2 2 5 3 2 2 3" xfId="13537"/>
    <cellStyle name="Normal 3 2 2 5 3 2 2 4" xfId="13538"/>
    <cellStyle name="Normal 3 2 2 5 3 2 3" xfId="13539"/>
    <cellStyle name="Normal 3 2 2 5 3 2 4" xfId="13540"/>
    <cellStyle name="Normal 3 2 2 5 3 2 5" xfId="13541"/>
    <cellStyle name="Normal 3 2 2 5 3 3" xfId="13542"/>
    <cellStyle name="Normal 3 2 2 5 3 3 2" xfId="13543"/>
    <cellStyle name="Normal 3 2 2 5 3 3 3" xfId="13544"/>
    <cellStyle name="Normal 3 2 2 5 3 3 4" xfId="13545"/>
    <cellStyle name="Normal 3 2 2 5 3 4" xfId="13546"/>
    <cellStyle name="Normal 3 2 2 5 3 5" xfId="13547"/>
    <cellStyle name="Normal 3 2 2 5 3 6" xfId="13548"/>
    <cellStyle name="Normal 3 2 2 5 4" xfId="13549"/>
    <cellStyle name="Normal 3 2 2 5 4 2" xfId="13550"/>
    <cellStyle name="Normal 3 2 2 5 4 2 2" xfId="13551"/>
    <cellStyle name="Normal 3 2 2 5 4 2 2 2" xfId="13552"/>
    <cellStyle name="Normal 3 2 2 5 4 2 2 3" xfId="13553"/>
    <cellStyle name="Normal 3 2 2 5 4 2 2 4" xfId="13554"/>
    <cellStyle name="Normal 3 2 2 5 4 2 3" xfId="13555"/>
    <cellStyle name="Normal 3 2 2 5 4 2 4" xfId="13556"/>
    <cellStyle name="Normal 3 2 2 5 4 2 5" xfId="13557"/>
    <cellStyle name="Normal 3 2 2 5 4 3" xfId="13558"/>
    <cellStyle name="Normal 3 2 2 5 4 3 2" xfId="13559"/>
    <cellStyle name="Normal 3 2 2 5 4 3 3" xfId="13560"/>
    <cellStyle name="Normal 3 2 2 5 4 3 4" xfId="13561"/>
    <cellStyle name="Normal 3 2 2 5 4 4" xfId="13562"/>
    <cellStyle name="Normal 3 2 2 5 4 5" xfId="13563"/>
    <cellStyle name="Normal 3 2 2 5 4 6" xfId="13564"/>
    <cellStyle name="Normal 3 2 2 5 5" xfId="13565"/>
    <cellStyle name="Normal 3 2 2 5 6" xfId="13566"/>
    <cellStyle name="Normal 3 2 2 5 6 2" xfId="13567"/>
    <cellStyle name="Normal 3 2 2 5 6 2 2" xfId="13568"/>
    <cellStyle name="Normal 3 2 2 5 6 2 3" xfId="13569"/>
    <cellStyle name="Normal 3 2 2 5 6 2 4" xfId="13570"/>
    <cellStyle name="Normal 3 2 2 5 6 3" xfId="13571"/>
    <cellStyle name="Normal 3 2 2 5 6 4" xfId="13572"/>
    <cellStyle name="Normal 3 2 2 5 6 5" xfId="13573"/>
    <cellStyle name="Normal 3 2 2 5 7" xfId="13574"/>
    <cellStyle name="Normal 3 2 2 5 8" xfId="13575"/>
    <cellStyle name="Normal 3 2 2 5 8 2" xfId="13576"/>
    <cellStyle name="Normal 3 2 2 5 8 3" xfId="13577"/>
    <cellStyle name="Normal 3 2 2 5 8 4" xfId="13578"/>
    <cellStyle name="Normal 3 2 2 5 9" xfId="13579"/>
    <cellStyle name="Normal 3 2 2 6" xfId="13580"/>
    <cellStyle name="Normal 3 2 2 6 2" xfId="13581"/>
    <cellStyle name="Normal 3 2 2 6 2 2" xfId="13582"/>
    <cellStyle name="Normal 3 2 2 6 2 2 2" xfId="13583"/>
    <cellStyle name="Normal 3 2 2 6 2 2 2 2" xfId="13584"/>
    <cellStyle name="Normal 3 2 2 6 2 2 2 3" xfId="13585"/>
    <cellStyle name="Normal 3 2 2 6 2 2 2 4" xfId="13586"/>
    <cellStyle name="Normal 3 2 2 6 2 2 3" xfId="13587"/>
    <cellStyle name="Normal 3 2 2 6 2 2 4" xfId="13588"/>
    <cellStyle name="Normal 3 2 2 6 2 2 5" xfId="13589"/>
    <cellStyle name="Normal 3 2 2 6 2 3" xfId="13590"/>
    <cellStyle name="Normal 3 2 2 6 2 3 2" xfId="13591"/>
    <cellStyle name="Normal 3 2 2 6 2 3 3" xfId="13592"/>
    <cellStyle name="Normal 3 2 2 6 2 3 4" xfId="13593"/>
    <cellStyle name="Normal 3 2 2 6 2 4" xfId="13594"/>
    <cellStyle name="Normal 3 2 2 6 2 5" xfId="13595"/>
    <cellStyle name="Normal 3 2 2 6 2 6" xfId="13596"/>
    <cellStyle name="Normal 3 2 2 6 3" xfId="13597"/>
    <cellStyle name="Normal 3 2 2 6 3 2" xfId="13598"/>
    <cellStyle name="Normal 3 2 2 6 3 2 2" xfId="13599"/>
    <cellStyle name="Normal 3 2 2 6 3 2 2 2" xfId="13600"/>
    <cellStyle name="Normal 3 2 2 6 3 2 2 3" xfId="13601"/>
    <cellStyle name="Normal 3 2 2 6 3 2 2 4" xfId="13602"/>
    <cellStyle name="Normal 3 2 2 6 3 2 3" xfId="13603"/>
    <cellStyle name="Normal 3 2 2 6 3 2 4" xfId="13604"/>
    <cellStyle name="Normal 3 2 2 6 3 2 5" xfId="13605"/>
    <cellStyle name="Normal 3 2 2 6 3 3" xfId="13606"/>
    <cellStyle name="Normal 3 2 2 6 3 3 2" xfId="13607"/>
    <cellStyle name="Normal 3 2 2 6 3 3 3" xfId="13608"/>
    <cellStyle name="Normal 3 2 2 6 3 3 4" xfId="13609"/>
    <cellStyle name="Normal 3 2 2 6 3 4" xfId="13610"/>
    <cellStyle name="Normal 3 2 2 6 3 5" xfId="13611"/>
    <cellStyle name="Normal 3 2 2 6 3 6" xfId="13612"/>
    <cellStyle name="Normal 3 2 2 6 4" xfId="13613"/>
    <cellStyle name="Normal 3 2 2 6 5" xfId="13614"/>
    <cellStyle name="Normal 3 2 2 6 5 2" xfId="13615"/>
    <cellStyle name="Normal 3 2 2 6 5 2 2" xfId="13616"/>
    <cellStyle name="Normal 3 2 2 6 5 2 3" xfId="13617"/>
    <cellStyle name="Normal 3 2 2 6 5 2 4" xfId="13618"/>
    <cellStyle name="Normal 3 2 2 6 5 3" xfId="13619"/>
    <cellStyle name="Normal 3 2 2 6 5 4" xfId="13620"/>
    <cellStyle name="Normal 3 2 2 6 5 5" xfId="13621"/>
    <cellStyle name="Normal 3 2 2 6 6" xfId="13622"/>
    <cellStyle name="Normal 3 2 2 6 6 2" xfId="13623"/>
    <cellStyle name="Normal 3 2 2 6 6 3" xfId="13624"/>
    <cellStyle name="Normal 3 2 2 6 6 4" xfId="13625"/>
    <cellStyle name="Normal 3 2 2 6 7" xfId="13626"/>
    <cellStyle name="Normal 3 2 2 6 8" xfId="13627"/>
    <cellStyle name="Normal 3 2 2 6 9" xfId="13628"/>
    <cellStyle name="Normal 3 2 2 7" xfId="13629"/>
    <cellStyle name="Normal 3 2 2 7 2" xfId="13630"/>
    <cellStyle name="Normal 3 2 2 7 2 2" xfId="13631"/>
    <cellStyle name="Normal 3 2 2 7 2 2 2" xfId="13632"/>
    <cellStyle name="Normal 3 2 2 7 2 2 2 2" xfId="13633"/>
    <cellStyle name="Normal 3 2 2 7 2 2 2 3" xfId="13634"/>
    <cellStyle name="Normal 3 2 2 7 2 2 2 4" xfId="13635"/>
    <cellStyle name="Normal 3 2 2 7 2 2 3" xfId="13636"/>
    <cellStyle name="Normal 3 2 2 7 2 2 4" xfId="13637"/>
    <cellStyle name="Normal 3 2 2 7 2 2 5" xfId="13638"/>
    <cellStyle name="Normal 3 2 2 7 2 3" xfId="13639"/>
    <cellStyle name="Normal 3 2 2 7 2 3 2" xfId="13640"/>
    <cellStyle name="Normal 3 2 2 7 2 3 3" xfId="13641"/>
    <cellStyle name="Normal 3 2 2 7 2 3 4" xfId="13642"/>
    <cellStyle name="Normal 3 2 2 7 2 4" xfId="13643"/>
    <cellStyle name="Normal 3 2 2 7 2 5" xfId="13644"/>
    <cellStyle name="Normal 3 2 2 7 2 6" xfId="13645"/>
    <cellStyle name="Normal 3 2 2 7 3" xfId="13646"/>
    <cellStyle name="Normal 3 2 2 7 3 2" xfId="13647"/>
    <cellStyle name="Normal 3 2 2 7 3 2 2" xfId="13648"/>
    <cellStyle name="Normal 3 2 2 7 3 2 2 2" xfId="13649"/>
    <cellStyle name="Normal 3 2 2 7 3 2 2 3" xfId="13650"/>
    <cellStyle name="Normal 3 2 2 7 3 2 2 4" xfId="13651"/>
    <cellStyle name="Normal 3 2 2 7 3 2 3" xfId="13652"/>
    <cellStyle name="Normal 3 2 2 7 3 2 4" xfId="13653"/>
    <cellStyle name="Normal 3 2 2 7 3 2 5" xfId="13654"/>
    <cellStyle name="Normal 3 2 2 7 3 3" xfId="13655"/>
    <cellStyle name="Normal 3 2 2 7 3 3 2" xfId="13656"/>
    <cellStyle name="Normal 3 2 2 7 3 3 3" xfId="13657"/>
    <cellStyle name="Normal 3 2 2 7 3 3 4" xfId="13658"/>
    <cellStyle name="Normal 3 2 2 7 3 4" xfId="13659"/>
    <cellStyle name="Normal 3 2 2 7 3 5" xfId="13660"/>
    <cellStyle name="Normal 3 2 2 7 3 6" xfId="13661"/>
    <cellStyle name="Normal 3 2 2 7 4" xfId="13662"/>
    <cellStyle name="Normal 3 2 2 7 5" xfId="13663"/>
    <cellStyle name="Normal 3 2 2 7 5 2" xfId="13664"/>
    <cellStyle name="Normal 3 2 2 7 5 2 2" xfId="13665"/>
    <cellStyle name="Normal 3 2 2 7 5 2 3" xfId="13666"/>
    <cellStyle name="Normal 3 2 2 7 5 2 4" xfId="13667"/>
    <cellStyle name="Normal 3 2 2 7 5 3" xfId="13668"/>
    <cellStyle name="Normal 3 2 2 7 5 4" xfId="13669"/>
    <cellStyle name="Normal 3 2 2 7 5 5" xfId="13670"/>
    <cellStyle name="Normal 3 2 2 7 6" xfId="13671"/>
    <cellStyle name="Normal 3 2 2 7 6 2" xfId="13672"/>
    <cellStyle name="Normal 3 2 2 7 6 3" xfId="13673"/>
    <cellStyle name="Normal 3 2 2 7 6 4" xfId="13674"/>
    <cellStyle name="Normal 3 2 2 7 7" xfId="13675"/>
    <cellStyle name="Normal 3 2 2 7 8" xfId="13676"/>
    <cellStyle name="Normal 3 2 2 7 9" xfId="13677"/>
    <cellStyle name="Normal 3 2 2 8" xfId="13678"/>
    <cellStyle name="Normal 3 2 2 8 2" xfId="13679"/>
    <cellStyle name="Normal 3 2 2 8 2 2" xfId="13680"/>
    <cellStyle name="Normal 3 2 2 8 2 2 2" xfId="13681"/>
    <cellStyle name="Normal 3 2 2 8 2 2 3" xfId="13682"/>
    <cellStyle name="Normal 3 2 2 8 2 2 4" xfId="13683"/>
    <cellStyle name="Normal 3 2 2 8 2 3" xfId="13684"/>
    <cellStyle name="Normal 3 2 2 8 2 4" xfId="13685"/>
    <cellStyle name="Normal 3 2 2 8 2 5" xfId="13686"/>
    <cellStyle name="Normal 3 2 2 8 3" xfId="13687"/>
    <cellStyle name="Normal 3 2 2 8 3 2" xfId="13688"/>
    <cellStyle name="Normal 3 2 2 8 3 3" xfId="13689"/>
    <cellStyle name="Normal 3 2 2 8 3 4" xfId="13690"/>
    <cellStyle name="Normal 3 2 2 8 4" xfId="13691"/>
    <cellStyle name="Normal 3 2 2 8 5" xfId="13692"/>
    <cellStyle name="Normal 3 2 2 8 6" xfId="13693"/>
    <cellStyle name="Normal 3 2 2 9" xfId="13694"/>
    <cellStyle name="Normal 3 2 2 9 2" xfId="13695"/>
    <cellStyle name="Normal 3 2 2 9 2 2" xfId="13696"/>
    <cellStyle name="Normal 3 2 2 9 2 2 2" xfId="13697"/>
    <cellStyle name="Normal 3 2 2 9 2 2 3" xfId="13698"/>
    <cellStyle name="Normal 3 2 2 9 2 2 4" xfId="13699"/>
    <cellStyle name="Normal 3 2 2 9 2 3" xfId="13700"/>
    <cellStyle name="Normal 3 2 2 9 2 4" xfId="13701"/>
    <cellStyle name="Normal 3 2 2 9 2 5" xfId="13702"/>
    <cellStyle name="Normal 3 2 2 9 3" xfId="13703"/>
    <cellStyle name="Normal 3 2 2 9 3 2" xfId="13704"/>
    <cellStyle name="Normal 3 2 2 9 3 3" xfId="13705"/>
    <cellStyle name="Normal 3 2 2 9 3 4" xfId="13706"/>
    <cellStyle name="Normal 3 2 2 9 4" xfId="13707"/>
    <cellStyle name="Normal 3 2 2 9 5" xfId="13708"/>
    <cellStyle name="Normal 3 2 2 9 6" xfId="13709"/>
    <cellStyle name="Normal 3 2 20" xfId="13710"/>
    <cellStyle name="Normal 3 2 20 2" xfId="13711"/>
    <cellStyle name="Normal 3 2 20 2 2" xfId="13712"/>
    <cellStyle name="Normal 3 2 20 2 2 2" xfId="13713"/>
    <cellStyle name="Normal 3 2 20 2 2 3" xfId="13714"/>
    <cellStyle name="Normal 3 2 20 2 2 4" xfId="13715"/>
    <cellStyle name="Normal 3 2 20 2 3" xfId="13716"/>
    <cellStyle name="Normal 3 2 20 2 4" xfId="13717"/>
    <cellStyle name="Normal 3 2 20 2 5" xfId="13718"/>
    <cellStyle name="Normal 3 2 20 3" xfId="13719"/>
    <cellStyle name="Normal 3 2 20 4" xfId="13720"/>
    <cellStyle name="Normal 3 2 20 4 2" xfId="13721"/>
    <cellStyle name="Normal 3 2 20 4 3" xfId="13722"/>
    <cellStyle name="Normal 3 2 20 4 4" xfId="13723"/>
    <cellStyle name="Normal 3 2 20 5" xfId="13724"/>
    <cellStyle name="Normal 3 2 20 6" xfId="13725"/>
    <cellStyle name="Normal 3 2 20 7" xfId="13726"/>
    <cellStyle name="Normal 3 2 21" xfId="13727"/>
    <cellStyle name="Normal 3 2 21 2" xfId="13728"/>
    <cellStyle name="Normal 3 2 21 3" xfId="13729"/>
    <cellStyle name="Normal 3 2 21 3 2" xfId="13730"/>
    <cellStyle name="Normal 3 2 21 3 3" xfId="13731"/>
    <cellStyle name="Normal 3 2 21 3 4" xfId="13732"/>
    <cellStyle name="Normal 3 2 21 4" xfId="13733"/>
    <cellStyle name="Normal 3 2 21 5" xfId="13734"/>
    <cellStyle name="Normal 3 2 21 6" xfId="13735"/>
    <cellStyle name="Normal 3 2 22" xfId="13736"/>
    <cellStyle name="Normal 3 2 22 2" xfId="13737"/>
    <cellStyle name="Normal 3 2 22 3" xfId="13738"/>
    <cellStyle name="Normal 3 2 22 4" xfId="13739"/>
    <cellStyle name="Normal 3 2 23" xfId="13740"/>
    <cellStyle name="Normal 3 2 24" xfId="13741"/>
    <cellStyle name="Normal 3 2 25" xfId="13742"/>
    <cellStyle name="Normal 3 2 3" xfId="13743"/>
    <cellStyle name="Normal 3 2 3 10" xfId="13744"/>
    <cellStyle name="Normal 3 2 3 10 2" xfId="13745"/>
    <cellStyle name="Normal 3 2 3 10 2 2" xfId="13746"/>
    <cellStyle name="Normal 3 2 3 10 2 3" xfId="13747"/>
    <cellStyle name="Normal 3 2 3 10 2 4" xfId="13748"/>
    <cellStyle name="Normal 3 2 3 10 3" xfId="13749"/>
    <cellStyle name="Normal 3 2 3 10 4" xfId="13750"/>
    <cellStyle name="Normal 3 2 3 10 5" xfId="13751"/>
    <cellStyle name="Normal 3 2 3 11" xfId="13752"/>
    <cellStyle name="Normal 3 2 3 11 2" xfId="13753"/>
    <cellStyle name="Normal 3 2 3 11 3" xfId="13754"/>
    <cellStyle name="Normal 3 2 3 11 4" xfId="13755"/>
    <cellStyle name="Normal 3 2 3 12" xfId="13756"/>
    <cellStyle name="Normal 3 2 3 13" xfId="13757"/>
    <cellStyle name="Normal 3 2 3 14" xfId="13758"/>
    <cellStyle name="Normal 3 2 3 2" xfId="13759"/>
    <cellStyle name="Normal 3 2 3 2 10" xfId="13760"/>
    <cellStyle name="Normal 3 2 3 2 2" xfId="13761"/>
    <cellStyle name="Normal 3 2 3 2 2 2" xfId="13762"/>
    <cellStyle name="Normal 3 2 3 2 2 2 2" xfId="13763"/>
    <cellStyle name="Normal 3 2 3 2 2 2 2 2" xfId="13764"/>
    <cellStyle name="Normal 3 2 3 2 2 2 2 2 2" xfId="13765"/>
    <cellStyle name="Normal 3 2 3 2 2 2 2 2 3" xfId="13766"/>
    <cellStyle name="Normal 3 2 3 2 2 2 2 2 4" xfId="13767"/>
    <cellStyle name="Normal 3 2 3 2 2 2 2 3" xfId="13768"/>
    <cellStyle name="Normal 3 2 3 2 2 2 2 4" xfId="13769"/>
    <cellStyle name="Normal 3 2 3 2 2 2 2 5" xfId="13770"/>
    <cellStyle name="Normal 3 2 3 2 2 2 3" xfId="13771"/>
    <cellStyle name="Normal 3 2 3 2 2 2 3 2" xfId="13772"/>
    <cellStyle name="Normal 3 2 3 2 2 2 3 3" xfId="13773"/>
    <cellStyle name="Normal 3 2 3 2 2 2 3 4" xfId="13774"/>
    <cellStyle name="Normal 3 2 3 2 2 2 4" xfId="13775"/>
    <cellStyle name="Normal 3 2 3 2 2 2 5" xfId="13776"/>
    <cellStyle name="Normal 3 2 3 2 2 2 6" xfId="13777"/>
    <cellStyle name="Normal 3 2 3 2 2 3" xfId="13778"/>
    <cellStyle name="Normal 3 2 3 2 2 3 2" xfId="13779"/>
    <cellStyle name="Normal 3 2 3 2 2 3 2 2" xfId="13780"/>
    <cellStyle name="Normal 3 2 3 2 2 3 2 2 2" xfId="13781"/>
    <cellStyle name="Normal 3 2 3 2 2 3 2 2 3" xfId="13782"/>
    <cellStyle name="Normal 3 2 3 2 2 3 2 2 4" xfId="13783"/>
    <cellStyle name="Normal 3 2 3 2 2 3 2 3" xfId="13784"/>
    <cellStyle name="Normal 3 2 3 2 2 3 2 4" xfId="13785"/>
    <cellStyle name="Normal 3 2 3 2 2 3 2 5" xfId="13786"/>
    <cellStyle name="Normal 3 2 3 2 2 3 3" xfId="13787"/>
    <cellStyle name="Normal 3 2 3 2 2 3 3 2" xfId="13788"/>
    <cellStyle name="Normal 3 2 3 2 2 3 3 3" xfId="13789"/>
    <cellStyle name="Normal 3 2 3 2 2 3 3 4" xfId="13790"/>
    <cellStyle name="Normal 3 2 3 2 2 3 4" xfId="13791"/>
    <cellStyle name="Normal 3 2 3 2 2 3 5" xfId="13792"/>
    <cellStyle name="Normal 3 2 3 2 2 3 6" xfId="13793"/>
    <cellStyle name="Normal 3 2 3 2 2 4" xfId="13794"/>
    <cellStyle name="Normal 3 2 3 2 2 5" xfId="13795"/>
    <cellStyle name="Normal 3 2 3 2 2 5 2" xfId="13796"/>
    <cellStyle name="Normal 3 2 3 2 2 5 2 2" xfId="13797"/>
    <cellStyle name="Normal 3 2 3 2 2 5 2 3" xfId="13798"/>
    <cellStyle name="Normal 3 2 3 2 2 5 2 4" xfId="13799"/>
    <cellStyle name="Normal 3 2 3 2 2 5 3" xfId="13800"/>
    <cellStyle name="Normal 3 2 3 2 2 5 4" xfId="13801"/>
    <cellStyle name="Normal 3 2 3 2 2 5 5" xfId="13802"/>
    <cellStyle name="Normal 3 2 3 2 2 6" xfId="13803"/>
    <cellStyle name="Normal 3 2 3 2 2 6 2" xfId="13804"/>
    <cellStyle name="Normal 3 2 3 2 2 6 3" xfId="13805"/>
    <cellStyle name="Normal 3 2 3 2 2 6 4" xfId="13806"/>
    <cellStyle name="Normal 3 2 3 2 2 7" xfId="13807"/>
    <cellStyle name="Normal 3 2 3 2 2 8" xfId="13808"/>
    <cellStyle name="Normal 3 2 3 2 2 9" xfId="13809"/>
    <cellStyle name="Normal 3 2 3 2 3" xfId="13810"/>
    <cellStyle name="Normal 3 2 3 2 3 2" xfId="13811"/>
    <cellStyle name="Normal 3 2 3 2 3 2 2" xfId="13812"/>
    <cellStyle name="Normal 3 2 3 2 3 2 2 2" xfId="13813"/>
    <cellStyle name="Normal 3 2 3 2 3 2 2 3" xfId="13814"/>
    <cellStyle name="Normal 3 2 3 2 3 2 2 4" xfId="13815"/>
    <cellStyle name="Normal 3 2 3 2 3 2 3" xfId="13816"/>
    <cellStyle name="Normal 3 2 3 2 3 2 4" xfId="13817"/>
    <cellStyle name="Normal 3 2 3 2 3 2 5" xfId="13818"/>
    <cellStyle name="Normal 3 2 3 2 3 3" xfId="13819"/>
    <cellStyle name="Normal 3 2 3 2 3 3 2" xfId="13820"/>
    <cellStyle name="Normal 3 2 3 2 3 3 3" xfId="13821"/>
    <cellStyle name="Normal 3 2 3 2 3 3 4" xfId="13822"/>
    <cellStyle name="Normal 3 2 3 2 3 4" xfId="13823"/>
    <cellStyle name="Normal 3 2 3 2 3 5" xfId="13824"/>
    <cellStyle name="Normal 3 2 3 2 3 6" xfId="13825"/>
    <cellStyle name="Normal 3 2 3 2 4" xfId="13826"/>
    <cellStyle name="Normal 3 2 3 2 4 2" xfId="13827"/>
    <cellStyle name="Normal 3 2 3 2 4 2 2" xfId="13828"/>
    <cellStyle name="Normal 3 2 3 2 4 2 2 2" xfId="13829"/>
    <cellStyle name="Normal 3 2 3 2 4 2 2 3" xfId="13830"/>
    <cellStyle name="Normal 3 2 3 2 4 2 2 4" xfId="13831"/>
    <cellStyle name="Normal 3 2 3 2 4 2 3" xfId="13832"/>
    <cellStyle name="Normal 3 2 3 2 4 2 4" xfId="13833"/>
    <cellStyle name="Normal 3 2 3 2 4 2 5" xfId="13834"/>
    <cellStyle name="Normal 3 2 3 2 4 3" xfId="13835"/>
    <cellStyle name="Normal 3 2 3 2 4 3 2" xfId="13836"/>
    <cellStyle name="Normal 3 2 3 2 4 3 3" xfId="13837"/>
    <cellStyle name="Normal 3 2 3 2 4 3 4" xfId="13838"/>
    <cellStyle name="Normal 3 2 3 2 4 4" xfId="13839"/>
    <cellStyle name="Normal 3 2 3 2 4 5" xfId="13840"/>
    <cellStyle name="Normal 3 2 3 2 4 6" xfId="13841"/>
    <cellStyle name="Normal 3 2 3 2 5" xfId="13842"/>
    <cellStyle name="Normal 3 2 3 2 6" xfId="13843"/>
    <cellStyle name="Normal 3 2 3 2 6 2" xfId="13844"/>
    <cellStyle name="Normal 3 2 3 2 6 2 2" xfId="13845"/>
    <cellStyle name="Normal 3 2 3 2 6 2 3" xfId="13846"/>
    <cellStyle name="Normal 3 2 3 2 6 2 4" xfId="13847"/>
    <cellStyle name="Normal 3 2 3 2 6 3" xfId="13848"/>
    <cellStyle name="Normal 3 2 3 2 6 4" xfId="13849"/>
    <cellStyle name="Normal 3 2 3 2 6 5" xfId="13850"/>
    <cellStyle name="Normal 3 2 3 2 7" xfId="13851"/>
    <cellStyle name="Normal 3 2 3 2 7 2" xfId="13852"/>
    <cellStyle name="Normal 3 2 3 2 7 3" xfId="13853"/>
    <cellStyle name="Normal 3 2 3 2 7 4" xfId="13854"/>
    <cellStyle name="Normal 3 2 3 2 8" xfId="13855"/>
    <cellStyle name="Normal 3 2 3 2 9" xfId="13856"/>
    <cellStyle name="Normal 3 2 3 3" xfId="13857"/>
    <cellStyle name="Normal 3 2 3 3 10" xfId="13858"/>
    <cellStyle name="Normal 3 2 3 3 2" xfId="13859"/>
    <cellStyle name="Normal 3 2 3 3 2 2" xfId="13860"/>
    <cellStyle name="Normal 3 2 3 3 2 2 2" xfId="13861"/>
    <cellStyle name="Normal 3 2 3 3 2 2 2 2" xfId="13862"/>
    <cellStyle name="Normal 3 2 3 3 2 2 2 2 2" xfId="13863"/>
    <cellStyle name="Normal 3 2 3 3 2 2 2 2 3" xfId="13864"/>
    <cellStyle name="Normal 3 2 3 3 2 2 2 2 4" xfId="13865"/>
    <cellStyle name="Normal 3 2 3 3 2 2 2 3" xfId="13866"/>
    <cellStyle name="Normal 3 2 3 3 2 2 2 4" xfId="13867"/>
    <cellStyle name="Normal 3 2 3 3 2 2 2 5" xfId="13868"/>
    <cellStyle name="Normal 3 2 3 3 2 2 3" xfId="13869"/>
    <cellStyle name="Normal 3 2 3 3 2 2 3 2" xfId="13870"/>
    <cellStyle name="Normal 3 2 3 3 2 2 3 3" xfId="13871"/>
    <cellStyle name="Normal 3 2 3 3 2 2 3 4" xfId="13872"/>
    <cellStyle name="Normal 3 2 3 3 2 2 4" xfId="13873"/>
    <cellStyle name="Normal 3 2 3 3 2 2 5" xfId="13874"/>
    <cellStyle name="Normal 3 2 3 3 2 2 6" xfId="13875"/>
    <cellStyle name="Normal 3 2 3 3 2 3" xfId="13876"/>
    <cellStyle name="Normal 3 2 3 3 2 3 2" xfId="13877"/>
    <cellStyle name="Normal 3 2 3 3 2 3 2 2" xfId="13878"/>
    <cellStyle name="Normal 3 2 3 3 2 3 2 2 2" xfId="13879"/>
    <cellStyle name="Normal 3 2 3 3 2 3 2 2 3" xfId="13880"/>
    <cellStyle name="Normal 3 2 3 3 2 3 2 2 4" xfId="13881"/>
    <cellStyle name="Normal 3 2 3 3 2 3 2 3" xfId="13882"/>
    <cellStyle name="Normal 3 2 3 3 2 3 2 4" xfId="13883"/>
    <cellStyle name="Normal 3 2 3 3 2 3 2 5" xfId="13884"/>
    <cellStyle name="Normal 3 2 3 3 2 3 3" xfId="13885"/>
    <cellStyle name="Normal 3 2 3 3 2 3 3 2" xfId="13886"/>
    <cellStyle name="Normal 3 2 3 3 2 3 3 3" xfId="13887"/>
    <cellStyle name="Normal 3 2 3 3 2 3 3 4" xfId="13888"/>
    <cellStyle name="Normal 3 2 3 3 2 3 4" xfId="13889"/>
    <cellStyle name="Normal 3 2 3 3 2 3 5" xfId="13890"/>
    <cellStyle name="Normal 3 2 3 3 2 3 6" xfId="13891"/>
    <cellStyle name="Normal 3 2 3 3 2 4" xfId="13892"/>
    <cellStyle name="Normal 3 2 3 3 2 4 2" xfId="13893"/>
    <cellStyle name="Normal 3 2 3 3 2 4 2 2" xfId="13894"/>
    <cellStyle name="Normal 3 2 3 3 2 4 2 3" xfId="13895"/>
    <cellStyle name="Normal 3 2 3 3 2 4 2 4" xfId="13896"/>
    <cellStyle name="Normal 3 2 3 3 2 4 3" xfId="13897"/>
    <cellStyle name="Normal 3 2 3 3 2 4 4" xfId="13898"/>
    <cellStyle name="Normal 3 2 3 3 2 4 5" xfId="13899"/>
    <cellStyle name="Normal 3 2 3 3 2 5" xfId="13900"/>
    <cellStyle name="Normal 3 2 3 3 2 5 2" xfId="13901"/>
    <cellStyle name="Normal 3 2 3 3 2 5 3" xfId="13902"/>
    <cellStyle name="Normal 3 2 3 3 2 5 4" xfId="13903"/>
    <cellStyle name="Normal 3 2 3 3 2 6" xfId="13904"/>
    <cellStyle name="Normal 3 2 3 3 2 7" xfId="13905"/>
    <cellStyle name="Normal 3 2 3 3 2 8" xfId="13906"/>
    <cellStyle name="Normal 3 2 3 3 3" xfId="13907"/>
    <cellStyle name="Normal 3 2 3 3 3 2" xfId="13908"/>
    <cellStyle name="Normal 3 2 3 3 3 2 2" xfId="13909"/>
    <cellStyle name="Normal 3 2 3 3 3 2 2 2" xfId="13910"/>
    <cellStyle name="Normal 3 2 3 3 3 2 2 3" xfId="13911"/>
    <cellStyle name="Normal 3 2 3 3 3 2 2 4" xfId="13912"/>
    <cellStyle name="Normal 3 2 3 3 3 2 3" xfId="13913"/>
    <cellStyle name="Normal 3 2 3 3 3 2 4" xfId="13914"/>
    <cellStyle name="Normal 3 2 3 3 3 2 5" xfId="13915"/>
    <cellStyle name="Normal 3 2 3 3 3 3" xfId="13916"/>
    <cellStyle name="Normal 3 2 3 3 3 3 2" xfId="13917"/>
    <cellStyle name="Normal 3 2 3 3 3 3 3" xfId="13918"/>
    <cellStyle name="Normal 3 2 3 3 3 3 4" xfId="13919"/>
    <cellStyle name="Normal 3 2 3 3 3 4" xfId="13920"/>
    <cellStyle name="Normal 3 2 3 3 3 5" xfId="13921"/>
    <cellStyle name="Normal 3 2 3 3 3 6" xfId="13922"/>
    <cellStyle name="Normal 3 2 3 3 4" xfId="13923"/>
    <cellStyle name="Normal 3 2 3 3 4 2" xfId="13924"/>
    <cellStyle name="Normal 3 2 3 3 4 2 2" xfId="13925"/>
    <cellStyle name="Normal 3 2 3 3 4 2 2 2" xfId="13926"/>
    <cellStyle name="Normal 3 2 3 3 4 2 2 3" xfId="13927"/>
    <cellStyle name="Normal 3 2 3 3 4 2 2 4" xfId="13928"/>
    <cellStyle name="Normal 3 2 3 3 4 2 3" xfId="13929"/>
    <cellStyle name="Normal 3 2 3 3 4 2 4" xfId="13930"/>
    <cellStyle name="Normal 3 2 3 3 4 2 5" xfId="13931"/>
    <cellStyle name="Normal 3 2 3 3 4 3" xfId="13932"/>
    <cellStyle name="Normal 3 2 3 3 4 3 2" xfId="13933"/>
    <cellStyle name="Normal 3 2 3 3 4 3 3" xfId="13934"/>
    <cellStyle name="Normal 3 2 3 3 4 3 4" xfId="13935"/>
    <cellStyle name="Normal 3 2 3 3 4 4" xfId="13936"/>
    <cellStyle name="Normal 3 2 3 3 4 5" xfId="13937"/>
    <cellStyle name="Normal 3 2 3 3 4 6" xfId="13938"/>
    <cellStyle name="Normal 3 2 3 3 5" xfId="13939"/>
    <cellStyle name="Normal 3 2 3 3 6" xfId="13940"/>
    <cellStyle name="Normal 3 2 3 3 6 2" xfId="13941"/>
    <cellStyle name="Normal 3 2 3 3 6 2 2" xfId="13942"/>
    <cellStyle name="Normal 3 2 3 3 6 2 3" xfId="13943"/>
    <cellStyle name="Normal 3 2 3 3 6 2 4" xfId="13944"/>
    <cellStyle name="Normal 3 2 3 3 6 3" xfId="13945"/>
    <cellStyle name="Normal 3 2 3 3 6 4" xfId="13946"/>
    <cellStyle name="Normal 3 2 3 3 6 5" xfId="13947"/>
    <cellStyle name="Normal 3 2 3 3 7" xfId="13948"/>
    <cellStyle name="Normal 3 2 3 3 7 2" xfId="13949"/>
    <cellStyle name="Normal 3 2 3 3 7 3" xfId="13950"/>
    <cellStyle name="Normal 3 2 3 3 7 4" xfId="13951"/>
    <cellStyle name="Normal 3 2 3 3 8" xfId="13952"/>
    <cellStyle name="Normal 3 2 3 3 9" xfId="13953"/>
    <cellStyle name="Normal 3 2 3 4" xfId="13954"/>
    <cellStyle name="Normal 3 2 3 4 10" xfId="13955"/>
    <cellStyle name="Normal 3 2 3 4 2" xfId="13956"/>
    <cellStyle name="Normal 3 2 3 4 2 2" xfId="13957"/>
    <cellStyle name="Normal 3 2 3 4 2 2 2" xfId="13958"/>
    <cellStyle name="Normal 3 2 3 4 2 2 2 2" xfId="13959"/>
    <cellStyle name="Normal 3 2 3 4 2 2 2 2 2" xfId="13960"/>
    <cellStyle name="Normal 3 2 3 4 2 2 2 2 3" xfId="13961"/>
    <cellStyle name="Normal 3 2 3 4 2 2 2 2 4" xfId="13962"/>
    <cellStyle name="Normal 3 2 3 4 2 2 2 3" xfId="13963"/>
    <cellStyle name="Normal 3 2 3 4 2 2 2 4" xfId="13964"/>
    <cellStyle name="Normal 3 2 3 4 2 2 2 5" xfId="13965"/>
    <cellStyle name="Normal 3 2 3 4 2 2 3" xfId="13966"/>
    <cellStyle name="Normal 3 2 3 4 2 2 3 2" xfId="13967"/>
    <cellStyle name="Normal 3 2 3 4 2 2 3 3" xfId="13968"/>
    <cellStyle name="Normal 3 2 3 4 2 2 3 4" xfId="13969"/>
    <cellStyle name="Normal 3 2 3 4 2 2 4" xfId="13970"/>
    <cellStyle name="Normal 3 2 3 4 2 2 5" xfId="13971"/>
    <cellStyle name="Normal 3 2 3 4 2 2 6" xfId="13972"/>
    <cellStyle name="Normal 3 2 3 4 2 3" xfId="13973"/>
    <cellStyle name="Normal 3 2 3 4 2 3 2" xfId="13974"/>
    <cellStyle name="Normal 3 2 3 4 2 3 2 2" xfId="13975"/>
    <cellStyle name="Normal 3 2 3 4 2 3 2 2 2" xfId="13976"/>
    <cellStyle name="Normal 3 2 3 4 2 3 2 2 3" xfId="13977"/>
    <cellStyle name="Normal 3 2 3 4 2 3 2 2 4" xfId="13978"/>
    <cellStyle name="Normal 3 2 3 4 2 3 2 3" xfId="13979"/>
    <cellStyle name="Normal 3 2 3 4 2 3 2 4" xfId="13980"/>
    <cellStyle name="Normal 3 2 3 4 2 3 2 5" xfId="13981"/>
    <cellStyle name="Normal 3 2 3 4 2 3 3" xfId="13982"/>
    <cellStyle name="Normal 3 2 3 4 2 3 3 2" xfId="13983"/>
    <cellStyle name="Normal 3 2 3 4 2 3 3 3" xfId="13984"/>
    <cellStyle name="Normal 3 2 3 4 2 3 3 4" xfId="13985"/>
    <cellStyle name="Normal 3 2 3 4 2 3 4" xfId="13986"/>
    <cellStyle name="Normal 3 2 3 4 2 3 5" xfId="13987"/>
    <cellStyle name="Normal 3 2 3 4 2 3 6" xfId="13988"/>
    <cellStyle name="Normal 3 2 3 4 2 4" xfId="13989"/>
    <cellStyle name="Normal 3 2 3 4 2 4 2" xfId="13990"/>
    <cellStyle name="Normal 3 2 3 4 2 4 2 2" xfId="13991"/>
    <cellStyle name="Normal 3 2 3 4 2 4 2 3" xfId="13992"/>
    <cellStyle name="Normal 3 2 3 4 2 4 2 4" xfId="13993"/>
    <cellStyle name="Normal 3 2 3 4 2 4 3" xfId="13994"/>
    <cellStyle name="Normal 3 2 3 4 2 4 4" xfId="13995"/>
    <cellStyle name="Normal 3 2 3 4 2 4 5" xfId="13996"/>
    <cellStyle name="Normal 3 2 3 4 2 5" xfId="13997"/>
    <cellStyle name="Normal 3 2 3 4 2 5 2" xfId="13998"/>
    <cellStyle name="Normal 3 2 3 4 2 5 3" xfId="13999"/>
    <cellStyle name="Normal 3 2 3 4 2 5 4" xfId="14000"/>
    <cellStyle name="Normal 3 2 3 4 2 6" xfId="14001"/>
    <cellStyle name="Normal 3 2 3 4 2 7" xfId="14002"/>
    <cellStyle name="Normal 3 2 3 4 2 8" xfId="14003"/>
    <cellStyle name="Normal 3 2 3 4 3" xfId="14004"/>
    <cellStyle name="Normal 3 2 3 4 3 2" xfId="14005"/>
    <cellStyle name="Normal 3 2 3 4 3 2 2" xfId="14006"/>
    <cellStyle name="Normal 3 2 3 4 3 2 2 2" xfId="14007"/>
    <cellStyle name="Normal 3 2 3 4 3 2 2 3" xfId="14008"/>
    <cellStyle name="Normal 3 2 3 4 3 2 2 4" xfId="14009"/>
    <cellStyle name="Normal 3 2 3 4 3 2 3" xfId="14010"/>
    <cellStyle name="Normal 3 2 3 4 3 2 4" xfId="14011"/>
    <cellStyle name="Normal 3 2 3 4 3 2 5" xfId="14012"/>
    <cellStyle name="Normal 3 2 3 4 3 3" xfId="14013"/>
    <cellStyle name="Normal 3 2 3 4 3 3 2" xfId="14014"/>
    <cellStyle name="Normal 3 2 3 4 3 3 3" xfId="14015"/>
    <cellStyle name="Normal 3 2 3 4 3 3 4" xfId="14016"/>
    <cellStyle name="Normal 3 2 3 4 3 4" xfId="14017"/>
    <cellStyle name="Normal 3 2 3 4 3 5" xfId="14018"/>
    <cellStyle name="Normal 3 2 3 4 3 6" xfId="14019"/>
    <cellStyle name="Normal 3 2 3 4 4" xfId="14020"/>
    <cellStyle name="Normal 3 2 3 4 4 2" xfId="14021"/>
    <cellStyle name="Normal 3 2 3 4 4 2 2" xfId="14022"/>
    <cellStyle name="Normal 3 2 3 4 4 2 2 2" xfId="14023"/>
    <cellStyle name="Normal 3 2 3 4 4 2 2 3" xfId="14024"/>
    <cellStyle name="Normal 3 2 3 4 4 2 2 4" xfId="14025"/>
    <cellStyle name="Normal 3 2 3 4 4 2 3" xfId="14026"/>
    <cellStyle name="Normal 3 2 3 4 4 2 4" xfId="14027"/>
    <cellStyle name="Normal 3 2 3 4 4 2 5" xfId="14028"/>
    <cellStyle name="Normal 3 2 3 4 4 3" xfId="14029"/>
    <cellStyle name="Normal 3 2 3 4 4 3 2" xfId="14030"/>
    <cellStyle name="Normal 3 2 3 4 4 3 3" xfId="14031"/>
    <cellStyle name="Normal 3 2 3 4 4 3 4" xfId="14032"/>
    <cellStyle name="Normal 3 2 3 4 4 4" xfId="14033"/>
    <cellStyle name="Normal 3 2 3 4 4 5" xfId="14034"/>
    <cellStyle name="Normal 3 2 3 4 4 6" xfId="14035"/>
    <cellStyle name="Normal 3 2 3 4 5" xfId="14036"/>
    <cellStyle name="Normal 3 2 3 4 6" xfId="14037"/>
    <cellStyle name="Normal 3 2 3 4 6 2" xfId="14038"/>
    <cellStyle name="Normal 3 2 3 4 6 2 2" xfId="14039"/>
    <cellStyle name="Normal 3 2 3 4 6 2 3" xfId="14040"/>
    <cellStyle name="Normal 3 2 3 4 6 2 4" xfId="14041"/>
    <cellStyle name="Normal 3 2 3 4 6 3" xfId="14042"/>
    <cellStyle name="Normal 3 2 3 4 6 4" xfId="14043"/>
    <cellStyle name="Normal 3 2 3 4 6 5" xfId="14044"/>
    <cellStyle name="Normal 3 2 3 4 7" xfId="14045"/>
    <cellStyle name="Normal 3 2 3 4 7 2" xfId="14046"/>
    <cellStyle name="Normal 3 2 3 4 7 3" xfId="14047"/>
    <cellStyle name="Normal 3 2 3 4 7 4" xfId="14048"/>
    <cellStyle name="Normal 3 2 3 4 8" xfId="14049"/>
    <cellStyle name="Normal 3 2 3 4 9" xfId="14050"/>
    <cellStyle name="Normal 3 2 3 5" xfId="14051"/>
    <cellStyle name="Normal 3 2 3 5 2" xfId="14052"/>
    <cellStyle name="Normal 3 2 3 5 2 2" xfId="14053"/>
    <cellStyle name="Normal 3 2 3 5 2 2 2" xfId="14054"/>
    <cellStyle name="Normal 3 2 3 5 2 2 2 2" xfId="14055"/>
    <cellStyle name="Normal 3 2 3 5 2 2 2 3" xfId="14056"/>
    <cellStyle name="Normal 3 2 3 5 2 2 2 4" xfId="14057"/>
    <cellStyle name="Normal 3 2 3 5 2 2 3" xfId="14058"/>
    <cellStyle name="Normal 3 2 3 5 2 2 4" xfId="14059"/>
    <cellStyle name="Normal 3 2 3 5 2 2 5" xfId="14060"/>
    <cellStyle name="Normal 3 2 3 5 2 3" xfId="14061"/>
    <cellStyle name="Normal 3 2 3 5 2 3 2" xfId="14062"/>
    <cellStyle name="Normal 3 2 3 5 2 3 3" xfId="14063"/>
    <cellStyle name="Normal 3 2 3 5 2 3 4" xfId="14064"/>
    <cellStyle name="Normal 3 2 3 5 2 4" xfId="14065"/>
    <cellStyle name="Normal 3 2 3 5 2 5" xfId="14066"/>
    <cellStyle name="Normal 3 2 3 5 2 6" xfId="14067"/>
    <cellStyle name="Normal 3 2 3 5 3" xfId="14068"/>
    <cellStyle name="Normal 3 2 3 5 3 2" xfId="14069"/>
    <cellStyle name="Normal 3 2 3 5 3 2 2" xfId="14070"/>
    <cellStyle name="Normal 3 2 3 5 3 2 2 2" xfId="14071"/>
    <cellStyle name="Normal 3 2 3 5 3 2 2 3" xfId="14072"/>
    <cellStyle name="Normal 3 2 3 5 3 2 2 4" xfId="14073"/>
    <cellStyle name="Normal 3 2 3 5 3 2 3" xfId="14074"/>
    <cellStyle name="Normal 3 2 3 5 3 2 4" xfId="14075"/>
    <cellStyle name="Normal 3 2 3 5 3 2 5" xfId="14076"/>
    <cellStyle name="Normal 3 2 3 5 3 3" xfId="14077"/>
    <cellStyle name="Normal 3 2 3 5 3 3 2" xfId="14078"/>
    <cellStyle name="Normal 3 2 3 5 3 3 3" xfId="14079"/>
    <cellStyle name="Normal 3 2 3 5 3 3 4" xfId="14080"/>
    <cellStyle name="Normal 3 2 3 5 3 4" xfId="14081"/>
    <cellStyle name="Normal 3 2 3 5 3 5" xfId="14082"/>
    <cellStyle name="Normal 3 2 3 5 3 6" xfId="14083"/>
    <cellStyle name="Normal 3 2 3 5 4" xfId="14084"/>
    <cellStyle name="Normal 3 2 3 5 5" xfId="14085"/>
    <cellStyle name="Normal 3 2 3 5 5 2" xfId="14086"/>
    <cellStyle name="Normal 3 2 3 5 5 2 2" xfId="14087"/>
    <cellStyle name="Normal 3 2 3 5 5 2 3" xfId="14088"/>
    <cellStyle name="Normal 3 2 3 5 5 2 4" xfId="14089"/>
    <cellStyle name="Normal 3 2 3 5 5 3" xfId="14090"/>
    <cellStyle name="Normal 3 2 3 5 5 4" xfId="14091"/>
    <cellStyle name="Normal 3 2 3 5 5 5" xfId="14092"/>
    <cellStyle name="Normal 3 2 3 5 6" xfId="14093"/>
    <cellStyle name="Normal 3 2 3 5 6 2" xfId="14094"/>
    <cellStyle name="Normal 3 2 3 5 6 3" xfId="14095"/>
    <cellStyle name="Normal 3 2 3 5 6 4" xfId="14096"/>
    <cellStyle name="Normal 3 2 3 5 7" xfId="14097"/>
    <cellStyle name="Normal 3 2 3 5 8" xfId="14098"/>
    <cellStyle name="Normal 3 2 3 5 9" xfId="14099"/>
    <cellStyle name="Normal 3 2 3 6" xfId="14100"/>
    <cellStyle name="Normal 3 2 3 6 2" xfId="14101"/>
    <cellStyle name="Normal 3 2 3 6 2 2" xfId="14102"/>
    <cellStyle name="Normal 3 2 3 6 2 2 2" xfId="14103"/>
    <cellStyle name="Normal 3 2 3 6 2 2 2 2" xfId="14104"/>
    <cellStyle name="Normal 3 2 3 6 2 2 2 3" xfId="14105"/>
    <cellStyle name="Normal 3 2 3 6 2 2 2 4" xfId="14106"/>
    <cellStyle name="Normal 3 2 3 6 2 2 3" xfId="14107"/>
    <cellStyle name="Normal 3 2 3 6 2 2 4" xfId="14108"/>
    <cellStyle name="Normal 3 2 3 6 2 2 5" xfId="14109"/>
    <cellStyle name="Normal 3 2 3 6 2 3" xfId="14110"/>
    <cellStyle name="Normal 3 2 3 6 2 3 2" xfId="14111"/>
    <cellStyle name="Normal 3 2 3 6 2 3 3" xfId="14112"/>
    <cellStyle name="Normal 3 2 3 6 2 3 4" xfId="14113"/>
    <cellStyle name="Normal 3 2 3 6 2 4" xfId="14114"/>
    <cellStyle name="Normal 3 2 3 6 2 5" xfId="14115"/>
    <cellStyle name="Normal 3 2 3 6 2 6" xfId="14116"/>
    <cellStyle name="Normal 3 2 3 6 3" xfId="14117"/>
    <cellStyle name="Normal 3 2 3 6 3 2" xfId="14118"/>
    <cellStyle name="Normal 3 2 3 6 3 2 2" xfId="14119"/>
    <cellStyle name="Normal 3 2 3 6 3 2 2 2" xfId="14120"/>
    <cellStyle name="Normal 3 2 3 6 3 2 2 3" xfId="14121"/>
    <cellStyle name="Normal 3 2 3 6 3 2 2 4" xfId="14122"/>
    <cellStyle name="Normal 3 2 3 6 3 2 3" xfId="14123"/>
    <cellStyle name="Normal 3 2 3 6 3 2 4" xfId="14124"/>
    <cellStyle name="Normal 3 2 3 6 3 2 5" xfId="14125"/>
    <cellStyle name="Normal 3 2 3 6 3 3" xfId="14126"/>
    <cellStyle name="Normal 3 2 3 6 3 3 2" xfId="14127"/>
    <cellStyle name="Normal 3 2 3 6 3 3 3" xfId="14128"/>
    <cellStyle name="Normal 3 2 3 6 3 3 4" xfId="14129"/>
    <cellStyle name="Normal 3 2 3 6 3 4" xfId="14130"/>
    <cellStyle name="Normal 3 2 3 6 3 5" xfId="14131"/>
    <cellStyle name="Normal 3 2 3 6 3 6" xfId="14132"/>
    <cellStyle name="Normal 3 2 3 6 4" xfId="14133"/>
    <cellStyle name="Normal 3 2 3 6 4 2" xfId="14134"/>
    <cellStyle name="Normal 3 2 3 6 4 2 2" xfId="14135"/>
    <cellStyle name="Normal 3 2 3 6 4 2 3" xfId="14136"/>
    <cellStyle name="Normal 3 2 3 6 4 2 4" xfId="14137"/>
    <cellStyle name="Normal 3 2 3 6 4 3" xfId="14138"/>
    <cellStyle name="Normal 3 2 3 6 4 4" xfId="14139"/>
    <cellStyle name="Normal 3 2 3 6 4 5" xfId="14140"/>
    <cellStyle name="Normal 3 2 3 6 5" xfId="14141"/>
    <cellStyle name="Normal 3 2 3 6 5 2" xfId="14142"/>
    <cellStyle name="Normal 3 2 3 6 5 3" xfId="14143"/>
    <cellStyle name="Normal 3 2 3 6 5 4" xfId="14144"/>
    <cellStyle name="Normal 3 2 3 6 6" xfId="14145"/>
    <cellStyle name="Normal 3 2 3 6 7" xfId="14146"/>
    <cellStyle name="Normal 3 2 3 6 8" xfId="14147"/>
    <cellStyle name="Normal 3 2 3 7" xfId="14148"/>
    <cellStyle name="Normal 3 2 3 7 2" xfId="14149"/>
    <cellStyle name="Normal 3 2 3 7 2 2" xfId="14150"/>
    <cellStyle name="Normal 3 2 3 7 2 2 2" xfId="14151"/>
    <cellStyle name="Normal 3 2 3 7 2 2 3" xfId="14152"/>
    <cellStyle name="Normal 3 2 3 7 2 2 4" xfId="14153"/>
    <cellStyle name="Normal 3 2 3 7 2 3" xfId="14154"/>
    <cellStyle name="Normal 3 2 3 7 2 4" xfId="14155"/>
    <cellStyle name="Normal 3 2 3 7 2 5" xfId="14156"/>
    <cellStyle name="Normal 3 2 3 7 3" xfId="14157"/>
    <cellStyle name="Normal 3 2 3 7 3 2" xfId="14158"/>
    <cellStyle name="Normal 3 2 3 7 3 3" xfId="14159"/>
    <cellStyle name="Normal 3 2 3 7 3 4" xfId="14160"/>
    <cellStyle name="Normal 3 2 3 7 4" xfId="14161"/>
    <cellStyle name="Normal 3 2 3 7 5" xfId="14162"/>
    <cellStyle name="Normal 3 2 3 7 6" xfId="14163"/>
    <cellStyle name="Normal 3 2 3 8" xfId="14164"/>
    <cellStyle name="Normal 3 2 3 8 2" xfId="14165"/>
    <cellStyle name="Normal 3 2 3 8 2 2" xfId="14166"/>
    <cellStyle name="Normal 3 2 3 8 2 2 2" xfId="14167"/>
    <cellStyle name="Normal 3 2 3 8 2 2 3" xfId="14168"/>
    <cellStyle name="Normal 3 2 3 8 2 2 4" xfId="14169"/>
    <cellStyle name="Normal 3 2 3 8 2 3" xfId="14170"/>
    <cellStyle name="Normal 3 2 3 8 2 4" xfId="14171"/>
    <cellStyle name="Normal 3 2 3 8 2 5" xfId="14172"/>
    <cellStyle name="Normal 3 2 3 8 3" xfId="14173"/>
    <cellStyle name="Normal 3 2 3 8 3 2" xfId="14174"/>
    <cellStyle name="Normal 3 2 3 8 3 3" xfId="14175"/>
    <cellStyle name="Normal 3 2 3 8 3 4" xfId="14176"/>
    <cellStyle name="Normal 3 2 3 8 4" xfId="14177"/>
    <cellStyle name="Normal 3 2 3 8 5" xfId="14178"/>
    <cellStyle name="Normal 3 2 3 8 6" xfId="14179"/>
    <cellStyle name="Normal 3 2 3 9" xfId="14180"/>
    <cellStyle name="Normal 3 2 4" xfId="14181"/>
    <cellStyle name="Normal 3 2 4 10" xfId="14182"/>
    <cellStyle name="Normal 3 2 4 2" xfId="14183"/>
    <cellStyle name="Normal 3 2 4 2 2" xfId="14184"/>
    <cellStyle name="Normal 3 2 4 2 2 2" xfId="14185"/>
    <cellStyle name="Normal 3 2 4 2 2 2 2" xfId="14186"/>
    <cellStyle name="Normal 3 2 4 2 2 2 2 2" xfId="14187"/>
    <cellStyle name="Normal 3 2 4 2 2 2 2 3" xfId="14188"/>
    <cellStyle name="Normal 3 2 4 2 2 2 2 4" xfId="14189"/>
    <cellStyle name="Normal 3 2 4 2 2 2 3" xfId="14190"/>
    <cellStyle name="Normal 3 2 4 2 2 2 4" xfId="14191"/>
    <cellStyle name="Normal 3 2 4 2 2 2 5" xfId="14192"/>
    <cellStyle name="Normal 3 2 4 2 2 3" xfId="14193"/>
    <cellStyle name="Normal 3 2 4 2 2 3 2" xfId="14194"/>
    <cellStyle name="Normal 3 2 4 2 2 3 3" xfId="14195"/>
    <cellStyle name="Normal 3 2 4 2 2 3 4" xfId="14196"/>
    <cellStyle name="Normal 3 2 4 2 2 4" xfId="14197"/>
    <cellStyle name="Normal 3 2 4 2 2 5" xfId="14198"/>
    <cellStyle name="Normal 3 2 4 2 2 6" xfId="14199"/>
    <cellStyle name="Normal 3 2 4 2 3" xfId="14200"/>
    <cellStyle name="Normal 3 2 4 2 3 2" xfId="14201"/>
    <cellStyle name="Normal 3 2 4 2 3 2 2" xfId="14202"/>
    <cellStyle name="Normal 3 2 4 2 3 2 2 2" xfId="14203"/>
    <cellStyle name="Normal 3 2 4 2 3 2 2 3" xfId="14204"/>
    <cellStyle name="Normal 3 2 4 2 3 2 2 4" xfId="14205"/>
    <cellStyle name="Normal 3 2 4 2 3 2 3" xfId="14206"/>
    <cellStyle name="Normal 3 2 4 2 3 2 4" xfId="14207"/>
    <cellStyle name="Normal 3 2 4 2 3 2 5" xfId="14208"/>
    <cellStyle name="Normal 3 2 4 2 3 3" xfId="14209"/>
    <cellStyle name="Normal 3 2 4 2 3 3 2" xfId="14210"/>
    <cellStyle name="Normal 3 2 4 2 3 3 3" xfId="14211"/>
    <cellStyle name="Normal 3 2 4 2 3 3 4" xfId="14212"/>
    <cellStyle name="Normal 3 2 4 2 3 4" xfId="14213"/>
    <cellStyle name="Normal 3 2 4 2 3 5" xfId="14214"/>
    <cellStyle name="Normal 3 2 4 2 3 6" xfId="14215"/>
    <cellStyle name="Normal 3 2 4 2 4" xfId="14216"/>
    <cellStyle name="Normal 3 2 4 2 5" xfId="14217"/>
    <cellStyle name="Normal 3 2 4 2 5 2" xfId="14218"/>
    <cellStyle name="Normal 3 2 4 2 5 2 2" xfId="14219"/>
    <cellStyle name="Normal 3 2 4 2 5 2 3" xfId="14220"/>
    <cellStyle name="Normal 3 2 4 2 5 2 4" xfId="14221"/>
    <cellStyle name="Normal 3 2 4 2 5 3" xfId="14222"/>
    <cellStyle name="Normal 3 2 4 2 5 4" xfId="14223"/>
    <cellStyle name="Normal 3 2 4 2 5 5" xfId="14224"/>
    <cellStyle name="Normal 3 2 4 2 6" xfId="14225"/>
    <cellStyle name="Normal 3 2 4 2 6 2" xfId="14226"/>
    <cellStyle name="Normal 3 2 4 2 6 3" xfId="14227"/>
    <cellStyle name="Normal 3 2 4 2 6 4" xfId="14228"/>
    <cellStyle name="Normal 3 2 4 2 7" xfId="14229"/>
    <cellStyle name="Normal 3 2 4 2 8" xfId="14230"/>
    <cellStyle name="Normal 3 2 4 2 9" xfId="14231"/>
    <cellStyle name="Normal 3 2 4 3" xfId="14232"/>
    <cellStyle name="Normal 3 2 4 3 2" xfId="14233"/>
    <cellStyle name="Normal 3 2 4 3 2 2" xfId="14234"/>
    <cellStyle name="Normal 3 2 4 3 2 2 2" xfId="14235"/>
    <cellStyle name="Normal 3 2 4 3 2 2 3" xfId="14236"/>
    <cellStyle name="Normal 3 2 4 3 2 2 4" xfId="14237"/>
    <cellStyle name="Normal 3 2 4 3 2 3" xfId="14238"/>
    <cellStyle name="Normal 3 2 4 3 2 4" xfId="14239"/>
    <cellStyle name="Normal 3 2 4 3 2 5" xfId="14240"/>
    <cellStyle name="Normal 3 2 4 3 3" xfId="14241"/>
    <cellStyle name="Normal 3 2 4 3 3 2" xfId="14242"/>
    <cellStyle name="Normal 3 2 4 3 3 3" xfId="14243"/>
    <cellStyle name="Normal 3 2 4 3 3 4" xfId="14244"/>
    <cellStyle name="Normal 3 2 4 3 4" xfId="14245"/>
    <cellStyle name="Normal 3 2 4 3 5" xfId="14246"/>
    <cellStyle name="Normal 3 2 4 3 6" xfId="14247"/>
    <cellStyle name="Normal 3 2 4 4" xfId="14248"/>
    <cellStyle name="Normal 3 2 4 4 2" xfId="14249"/>
    <cellStyle name="Normal 3 2 4 4 2 2" xfId="14250"/>
    <cellStyle name="Normal 3 2 4 4 2 2 2" xfId="14251"/>
    <cellStyle name="Normal 3 2 4 4 2 2 3" xfId="14252"/>
    <cellStyle name="Normal 3 2 4 4 2 2 4" xfId="14253"/>
    <cellStyle name="Normal 3 2 4 4 2 3" xfId="14254"/>
    <cellStyle name="Normal 3 2 4 4 2 4" xfId="14255"/>
    <cellStyle name="Normal 3 2 4 4 2 5" xfId="14256"/>
    <cellStyle name="Normal 3 2 4 4 3" xfId="14257"/>
    <cellStyle name="Normal 3 2 4 4 3 2" xfId="14258"/>
    <cellStyle name="Normal 3 2 4 4 3 3" xfId="14259"/>
    <cellStyle name="Normal 3 2 4 4 3 4" xfId="14260"/>
    <cellStyle name="Normal 3 2 4 4 4" xfId="14261"/>
    <cellStyle name="Normal 3 2 4 4 5" xfId="14262"/>
    <cellStyle name="Normal 3 2 4 4 6" xfId="14263"/>
    <cellStyle name="Normal 3 2 4 5" xfId="14264"/>
    <cellStyle name="Normal 3 2 4 6" xfId="14265"/>
    <cellStyle name="Normal 3 2 4 6 2" xfId="14266"/>
    <cellStyle name="Normal 3 2 4 6 2 2" xfId="14267"/>
    <cellStyle name="Normal 3 2 4 6 2 3" xfId="14268"/>
    <cellStyle name="Normal 3 2 4 6 2 4" xfId="14269"/>
    <cellStyle name="Normal 3 2 4 6 3" xfId="14270"/>
    <cellStyle name="Normal 3 2 4 6 4" xfId="14271"/>
    <cellStyle name="Normal 3 2 4 6 5" xfId="14272"/>
    <cellStyle name="Normal 3 2 4 7" xfId="14273"/>
    <cellStyle name="Normal 3 2 4 7 2" xfId="14274"/>
    <cellStyle name="Normal 3 2 4 7 3" xfId="14275"/>
    <cellStyle name="Normal 3 2 4 7 4" xfId="14276"/>
    <cellStyle name="Normal 3 2 4 8" xfId="14277"/>
    <cellStyle name="Normal 3 2 4 9" xfId="14278"/>
    <cellStyle name="Normal 3 2 5" xfId="14279"/>
    <cellStyle name="Normal 3 2 5 10" xfId="14280"/>
    <cellStyle name="Normal 3 2 5 2" xfId="14281"/>
    <cellStyle name="Normal 3 2 5 2 2" xfId="14282"/>
    <cellStyle name="Normal 3 2 5 2 2 2" xfId="14283"/>
    <cellStyle name="Normal 3 2 5 2 2 2 2" xfId="14284"/>
    <cellStyle name="Normal 3 2 5 2 2 2 2 2" xfId="14285"/>
    <cellStyle name="Normal 3 2 5 2 2 2 2 3" xfId="14286"/>
    <cellStyle name="Normal 3 2 5 2 2 2 2 4" xfId="14287"/>
    <cellStyle name="Normal 3 2 5 2 2 2 3" xfId="14288"/>
    <cellStyle name="Normal 3 2 5 2 2 2 4" xfId="14289"/>
    <cellStyle name="Normal 3 2 5 2 2 2 5" xfId="14290"/>
    <cellStyle name="Normal 3 2 5 2 2 3" xfId="14291"/>
    <cellStyle name="Normal 3 2 5 2 2 3 2" xfId="14292"/>
    <cellStyle name="Normal 3 2 5 2 2 3 3" xfId="14293"/>
    <cellStyle name="Normal 3 2 5 2 2 3 4" xfId="14294"/>
    <cellStyle name="Normal 3 2 5 2 2 4" xfId="14295"/>
    <cellStyle name="Normal 3 2 5 2 2 5" xfId="14296"/>
    <cellStyle name="Normal 3 2 5 2 2 6" xfId="14297"/>
    <cellStyle name="Normal 3 2 5 2 3" xfId="14298"/>
    <cellStyle name="Normal 3 2 5 2 3 2" xfId="14299"/>
    <cellStyle name="Normal 3 2 5 2 3 2 2" xfId="14300"/>
    <cellStyle name="Normal 3 2 5 2 3 2 2 2" xfId="14301"/>
    <cellStyle name="Normal 3 2 5 2 3 2 2 3" xfId="14302"/>
    <cellStyle name="Normal 3 2 5 2 3 2 2 4" xfId="14303"/>
    <cellStyle name="Normal 3 2 5 2 3 2 3" xfId="14304"/>
    <cellStyle name="Normal 3 2 5 2 3 2 4" xfId="14305"/>
    <cellStyle name="Normal 3 2 5 2 3 2 5" xfId="14306"/>
    <cellStyle name="Normal 3 2 5 2 3 3" xfId="14307"/>
    <cellStyle name="Normal 3 2 5 2 3 3 2" xfId="14308"/>
    <cellStyle name="Normal 3 2 5 2 3 3 3" xfId="14309"/>
    <cellStyle name="Normal 3 2 5 2 3 3 4" xfId="14310"/>
    <cellStyle name="Normal 3 2 5 2 3 4" xfId="14311"/>
    <cellStyle name="Normal 3 2 5 2 3 5" xfId="14312"/>
    <cellStyle name="Normal 3 2 5 2 3 6" xfId="14313"/>
    <cellStyle name="Normal 3 2 5 2 4" xfId="14314"/>
    <cellStyle name="Normal 3 2 5 2 5" xfId="14315"/>
    <cellStyle name="Normal 3 2 5 2 5 2" xfId="14316"/>
    <cellStyle name="Normal 3 2 5 2 5 2 2" xfId="14317"/>
    <cellStyle name="Normal 3 2 5 2 5 2 3" xfId="14318"/>
    <cellStyle name="Normal 3 2 5 2 5 2 4" xfId="14319"/>
    <cellStyle name="Normal 3 2 5 2 5 3" xfId="14320"/>
    <cellStyle name="Normal 3 2 5 2 5 4" xfId="14321"/>
    <cellStyle name="Normal 3 2 5 2 5 5" xfId="14322"/>
    <cellStyle name="Normal 3 2 5 2 6" xfId="14323"/>
    <cellStyle name="Normal 3 2 5 2 6 2" xfId="14324"/>
    <cellStyle name="Normal 3 2 5 2 6 3" xfId="14325"/>
    <cellStyle name="Normal 3 2 5 2 6 4" xfId="14326"/>
    <cellStyle name="Normal 3 2 5 2 7" xfId="14327"/>
    <cellStyle name="Normal 3 2 5 2 8" xfId="14328"/>
    <cellStyle name="Normal 3 2 5 2 9" xfId="14329"/>
    <cellStyle name="Normal 3 2 5 3" xfId="14330"/>
    <cellStyle name="Normal 3 2 5 3 2" xfId="14331"/>
    <cellStyle name="Normal 3 2 5 3 2 2" xfId="14332"/>
    <cellStyle name="Normal 3 2 5 3 2 2 2" xfId="14333"/>
    <cellStyle name="Normal 3 2 5 3 2 2 3" xfId="14334"/>
    <cellStyle name="Normal 3 2 5 3 2 2 4" xfId="14335"/>
    <cellStyle name="Normal 3 2 5 3 2 3" xfId="14336"/>
    <cellStyle name="Normal 3 2 5 3 2 4" xfId="14337"/>
    <cellStyle name="Normal 3 2 5 3 2 5" xfId="14338"/>
    <cellStyle name="Normal 3 2 5 3 3" xfId="14339"/>
    <cellStyle name="Normal 3 2 5 3 3 2" xfId="14340"/>
    <cellStyle name="Normal 3 2 5 3 3 3" xfId="14341"/>
    <cellStyle name="Normal 3 2 5 3 3 4" xfId="14342"/>
    <cellStyle name="Normal 3 2 5 3 4" xfId="14343"/>
    <cellStyle name="Normal 3 2 5 3 5" xfId="14344"/>
    <cellStyle name="Normal 3 2 5 3 6" xfId="14345"/>
    <cellStyle name="Normal 3 2 5 4" xfId="14346"/>
    <cellStyle name="Normal 3 2 5 4 2" xfId="14347"/>
    <cellStyle name="Normal 3 2 5 4 2 2" xfId="14348"/>
    <cellStyle name="Normal 3 2 5 4 2 2 2" xfId="14349"/>
    <cellStyle name="Normal 3 2 5 4 2 2 3" xfId="14350"/>
    <cellStyle name="Normal 3 2 5 4 2 2 4" xfId="14351"/>
    <cellStyle name="Normal 3 2 5 4 2 3" xfId="14352"/>
    <cellStyle name="Normal 3 2 5 4 2 4" xfId="14353"/>
    <cellStyle name="Normal 3 2 5 4 2 5" xfId="14354"/>
    <cellStyle name="Normal 3 2 5 4 3" xfId="14355"/>
    <cellStyle name="Normal 3 2 5 4 3 2" xfId="14356"/>
    <cellStyle name="Normal 3 2 5 4 3 3" xfId="14357"/>
    <cellStyle name="Normal 3 2 5 4 3 4" xfId="14358"/>
    <cellStyle name="Normal 3 2 5 4 4" xfId="14359"/>
    <cellStyle name="Normal 3 2 5 4 5" xfId="14360"/>
    <cellStyle name="Normal 3 2 5 4 6" xfId="14361"/>
    <cellStyle name="Normal 3 2 5 5" xfId="14362"/>
    <cellStyle name="Normal 3 2 5 6" xfId="14363"/>
    <cellStyle name="Normal 3 2 5 6 2" xfId="14364"/>
    <cellStyle name="Normal 3 2 5 6 2 2" xfId="14365"/>
    <cellStyle name="Normal 3 2 5 6 2 3" xfId="14366"/>
    <cellStyle name="Normal 3 2 5 6 2 4" xfId="14367"/>
    <cellStyle name="Normal 3 2 5 6 3" xfId="14368"/>
    <cellStyle name="Normal 3 2 5 6 4" xfId="14369"/>
    <cellStyle name="Normal 3 2 5 6 5" xfId="14370"/>
    <cellStyle name="Normal 3 2 5 7" xfId="14371"/>
    <cellStyle name="Normal 3 2 5 7 2" xfId="14372"/>
    <cellStyle name="Normal 3 2 5 7 3" xfId="14373"/>
    <cellStyle name="Normal 3 2 5 7 4" xfId="14374"/>
    <cellStyle name="Normal 3 2 5 8" xfId="14375"/>
    <cellStyle name="Normal 3 2 5 9" xfId="14376"/>
    <cellStyle name="Normal 3 2 6" xfId="14377"/>
    <cellStyle name="Normal 3 2 6 2" xfId="14378"/>
    <cellStyle name="Normal 3 2 6 2 2" xfId="14379"/>
    <cellStyle name="Normal 3 2 6 2 2 2" xfId="14380"/>
    <cellStyle name="Normal 3 2 6 2 3" xfId="14381"/>
    <cellStyle name="Normal 3 2 6 2 4" xfId="14382"/>
    <cellStyle name="Normal 3 2 6 2 5" xfId="14383"/>
    <cellStyle name="Normal 3 2 6 2 6" xfId="14384"/>
    <cellStyle name="Normal 3 2 6 2 7" xfId="14385"/>
    <cellStyle name="Normal 3 2 6 2 8" xfId="14386"/>
    <cellStyle name="Normal 3 2 6 3" xfId="14387"/>
    <cellStyle name="Normal 3 2 6 3 2" xfId="14388"/>
    <cellStyle name="Normal 3 2 6 4" xfId="14389"/>
    <cellStyle name="Normal 3 2 6 5" xfId="14390"/>
    <cellStyle name="Normal 3 2 6 6" xfId="14391"/>
    <cellStyle name="Normal 3 2 6 7" xfId="14392"/>
    <cellStyle name="Normal 3 2 6 8" xfId="14393"/>
    <cellStyle name="Normal 3 2 6 9" xfId="14394"/>
    <cellStyle name="Normal 3 2 7" xfId="14395"/>
    <cellStyle name="Normal 3 2 7 10" xfId="14396"/>
    <cellStyle name="Normal 3 2 7 2" xfId="14397"/>
    <cellStyle name="Normal 3 2 7 2 2" xfId="14398"/>
    <cellStyle name="Normal 3 2 7 2 2 2" xfId="14399"/>
    <cellStyle name="Normal 3 2 7 2 2 2 2" xfId="14400"/>
    <cellStyle name="Normal 3 2 7 2 2 2 2 2" xfId="14401"/>
    <cellStyle name="Normal 3 2 7 2 2 2 2 3" xfId="14402"/>
    <cellStyle name="Normal 3 2 7 2 2 2 2 4" xfId="14403"/>
    <cellStyle name="Normal 3 2 7 2 2 2 3" xfId="14404"/>
    <cellStyle name="Normal 3 2 7 2 2 2 4" xfId="14405"/>
    <cellStyle name="Normal 3 2 7 2 2 2 5" xfId="14406"/>
    <cellStyle name="Normal 3 2 7 2 2 3" xfId="14407"/>
    <cellStyle name="Normal 3 2 7 2 2 3 2" xfId="14408"/>
    <cellStyle name="Normal 3 2 7 2 2 3 3" xfId="14409"/>
    <cellStyle name="Normal 3 2 7 2 2 3 4" xfId="14410"/>
    <cellStyle name="Normal 3 2 7 2 2 4" xfId="14411"/>
    <cellStyle name="Normal 3 2 7 2 2 5" xfId="14412"/>
    <cellStyle name="Normal 3 2 7 2 2 6" xfId="14413"/>
    <cellStyle name="Normal 3 2 7 2 3" xfId="14414"/>
    <cellStyle name="Normal 3 2 7 2 3 2" xfId="14415"/>
    <cellStyle name="Normal 3 2 7 2 3 2 2" xfId="14416"/>
    <cellStyle name="Normal 3 2 7 2 3 2 2 2" xfId="14417"/>
    <cellStyle name="Normal 3 2 7 2 3 2 2 3" xfId="14418"/>
    <cellStyle name="Normal 3 2 7 2 3 2 2 4" xfId="14419"/>
    <cellStyle name="Normal 3 2 7 2 3 2 3" xfId="14420"/>
    <cellStyle name="Normal 3 2 7 2 3 2 4" xfId="14421"/>
    <cellStyle name="Normal 3 2 7 2 3 2 5" xfId="14422"/>
    <cellStyle name="Normal 3 2 7 2 3 3" xfId="14423"/>
    <cellStyle name="Normal 3 2 7 2 3 3 2" xfId="14424"/>
    <cellStyle name="Normal 3 2 7 2 3 3 3" xfId="14425"/>
    <cellStyle name="Normal 3 2 7 2 3 3 4" xfId="14426"/>
    <cellStyle name="Normal 3 2 7 2 3 4" xfId="14427"/>
    <cellStyle name="Normal 3 2 7 2 3 5" xfId="14428"/>
    <cellStyle name="Normal 3 2 7 2 3 6" xfId="14429"/>
    <cellStyle name="Normal 3 2 7 2 4" xfId="14430"/>
    <cellStyle name="Normal 3 2 7 2 4 2" xfId="14431"/>
    <cellStyle name="Normal 3 2 7 2 4 2 2" xfId="14432"/>
    <cellStyle name="Normal 3 2 7 2 4 2 3" xfId="14433"/>
    <cellStyle name="Normal 3 2 7 2 4 2 4" xfId="14434"/>
    <cellStyle name="Normal 3 2 7 2 4 3" xfId="14435"/>
    <cellStyle name="Normal 3 2 7 2 4 4" xfId="14436"/>
    <cellStyle name="Normal 3 2 7 2 4 5" xfId="14437"/>
    <cellStyle name="Normal 3 2 7 2 5" xfId="14438"/>
    <cellStyle name="Normal 3 2 7 2 5 2" xfId="14439"/>
    <cellStyle name="Normal 3 2 7 2 5 3" xfId="14440"/>
    <cellStyle name="Normal 3 2 7 2 5 4" xfId="14441"/>
    <cellStyle name="Normal 3 2 7 2 6" xfId="14442"/>
    <cellStyle name="Normal 3 2 7 2 7" xfId="14443"/>
    <cellStyle name="Normal 3 2 7 2 8" xfId="14444"/>
    <cellStyle name="Normal 3 2 7 3" xfId="14445"/>
    <cellStyle name="Normal 3 2 7 3 2" xfId="14446"/>
    <cellStyle name="Normal 3 2 7 3 2 2" xfId="14447"/>
    <cellStyle name="Normal 3 2 7 3 2 2 2" xfId="14448"/>
    <cellStyle name="Normal 3 2 7 3 2 2 3" xfId="14449"/>
    <cellStyle name="Normal 3 2 7 3 2 2 4" xfId="14450"/>
    <cellStyle name="Normal 3 2 7 3 2 3" xfId="14451"/>
    <cellStyle name="Normal 3 2 7 3 2 4" xfId="14452"/>
    <cellStyle name="Normal 3 2 7 3 2 5" xfId="14453"/>
    <cellStyle name="Normal 3 2 7 3 3" xfId="14454"/>
    <cellStyle name="Normal 3 2 7 3 3 2" xfId="14455"/>
    <cellStyle name="Normal 3 2 7 3 3 3" xfId="14456"/>
    <cellStyle name="Normal 3 2 7 3 3 4" xfId="14457"/>
    <cellStyle name="Normal 3 2 7 3 4" xfId="14458"/>
    <cellStyle name="Normal 3 2 7 3 5" xfId="14459"/>
    <cellStyle name="Normal 3 2 7 3 6" xfId="14460"/>
    <cellStyle name="Normal 3 2 7 4" xfId="14461"/>
    <cellStyle name="Normal 3 2 7 4 2" xfId="14462"/>
    <cellStyle name="Normal 3 2 7 4 2 2" xfId="14463"/>
    <cellStyle name="Normal 3 2 7 4 2 2 2" xfId="14464"/>
    <cellStyle name="Normal 3 2 7 4 2 2 3" xfId="14465"/>
    <cellStyle name="Normal 3 2 7 4 2 2 4" xfId="14466"/>
    <cellStyle name="Normal 3 2 7 4 2 3" xfId="14467"/>
    <cellStyle name="Normal 3 2 7 4 2 4" xfId="14468"/>
    <cellStyle name="Normal 3 2 7 4 2 5" xfId="14469"/>
    <cellStyle name="Normal 3 2 7 4 3" xfId="14470"/>
    <cellStyle name="Normal 3 2 7 4 3 2" xfId="14471"/>
    <cellStyle name="Normal 3 2 7 4 3 3" xfId="14472"/>
    <cellStyle name="Normal 3 2 7 4 3 4" xfId="14473"/>
    <cellStyle name="Normal 3 2 7 4 4" xfId="14474"/>
    <cellStyle name="Normal 3 2 7 4 5" xfId="14475"/>
    <cellStyle name="Normal 3 2 7 4 6" xfId="14476"/>
    <cellStyle name="Normal 3 2 7 5" xfId="14477"/>
    <cellStyle name="Normal 3 2 7 6" xfId="14478"/>
    <cellStyle name="Normal 3 2 7 6 2" xfId="14479"/>
    <cellStyle name="Normal 3 2 7 6 2 2" xfId="14480"/>
    <cellStyle name="Normal 3 2 7 6 2 3" xfId="14481"/>
    <cellStyle name="Normal 3 2 7 6 2 4" xfId="14482"/>
    <cellStyle name="Normal 3 2 7 6 3" xfId="14483"/>
    <cellStyle name="Normal 3 2 7 6 4" xfId="14484"/>
    <cellStyle name="Normal 3 2 7 6 5" xfId="14485"/>
    <cellStyle name="Normal 3 2 7 7" xfId="14486"/>
    <cellStyle name="Normal 3 2 7 7 2" xfId="14487"/>
    <cellStyle name="Normal 3 2 7 7 3" xfId="14488"/>
    <cellStyle name="Normal 3 2 7 7 4" xfId="14489"/>
    <cellStyle name="Normal 3 2 7 8" xfId="14490"/>
    <cellStyle name="Normal 3 2 7 9" xfId="14491"/>
    <cellStyle name="Normal 3 2 8" xfId="14492"/>
    <cellStyle name="Normal 3 2 8 2" xfId="14493"/>
    <cellStyle name="Normal 3 2 8 2 2" xfId="14494"/>
    <cellStyle name="Normal 3 2 8 2 2 2" xfId="14495"/>
    <cellStyle name="Normal 3 2 8 2 2 2 2" xfId="14496"/>
    <cellStyle name="Normal 3 2 8 2 2 2 3" xfId="14497"/>
    <cellStyle name="Normal 3 2 8 2 2 2 4" xfId="14498"/>
    <cellStyle name="Normal 3 2 8 2 2 3" xfId="14499"/>
    <cellStyle name="Normal 3 2 8 2 2 4" xfId="14500"/>
    <cellStyle name="Normal 3 2 8 2 2 5" xfId="14501"/>
    <cellStyle name="Normal 3 2 8 2 3" xfId="14502"/>
    <cellStyle name="Normal 3 2 8 2 3 2" xfId="14503"/>
    <cellStyle name="Normal 3 2 8 2 3 3" xfId="14504"/>
    <cellStyle name="Normal 3 2 8 2 3 4" xfId="14505"/>
    <cellStyle name="Normal 3 2 8 2 4" xfId="14506"/>
    <cellStyle name="Normal 3 2 8 2 5" xfId="14507"/>
    <cellStyle name="Normal 3 2 8 2 6" xfId="14508"/>
    <cellStyle name="Normal 3 2 8 3" xfId="14509"/>
    <cellStyle name="Normal 3 2 8 3 2" xfId="14510"/>
    <cellStyle name="Normal 3 2 8 3 2 2" xfId="14511"/>
    <cellStyle name="Normal 3 2 8 3 2 2 2" xfId="14512"/>
    <cellStyle name="Normal 3 2 8 3 2 2 3" xfId="14513"/>
    <cellStyle name="Normal 3 2 8 3 2 2 4" xfId="14514"/>
    <cellStyle name="Normal 3 2 8 3 2 3" xfId="14515"/>
    <cellStyle name="Normal 3 2 8 3 2 4" xfId="14516"/>
    <cellStyle name="Normal 3 2 8 3 2 5" xfId="14517"/>
    <cellStyle name="Normal 3 2 8 3 3" xfId="14518"/>
    <cellStyle name="Normal 3 2 8 3 3 2" xfId="14519"/>
    <cellStyle name="Normal 3 2 8 3 3 3" xfId="14520"/>
    <cellStyle name="Normal 3 2 8 3 3 4" xfId="14521"/>
    <cellStyle name="Normal 3 2 8 3 4" xfId="14522"/>
    <cellStyle name="Normal 3 2 8 3 5" xfId="14523"/>
    <cellStyle name="Normal 3 2 8 3 6" xfId="14524"/>
    <cellStyle name="Normal 3 2 8 4" xfId="14525"/>
    <cellStyle name="Normal 3 2 8 5" xfId="14526"/>
    <cellStyle name="Normal 3 2 8 5 2" xfId="14527"/>
    <cellStyle name="Normal 3 2 8 5 2 2" xfId="14528"/>
    <cellStyle name="Normal 3 2 8 5 2 3" xfId="14529"/>
    <cellStyle name="Normal 3 2 8 5 2 4" xfId="14530"/>
    <cellStyle name="Normal 3 2 8 5 3" xfId="14531"/>
    <cellStyle name="Normal 3 2 8 5 4" xfId="14532"/>
    <cellStyle name="Normal 3 2 8 5 5" xfId="14533"/>
    <cellStyle name="Normal 3 2 8 6" xfId="14534"/>
    <cellStyle name="Normal 3 2 8 6 2" xfId="14535"/>
    <cellStyle name="Normal 3 2 8 6 3" xfId="14536"/>
    <cellStyle name="Normal 3 2 8 6 4" xfId="14537"/>
    <cellStyle name="Normal 3 2 8 7" xfId="14538"/>
    <cellStyle name="Normal 3 2 8 8" xfId="14539"/>
    <cellStyle name="Normal 3 2 8 9" xfId="14540"/>
    <cellStyle name="Normal 3 2 9" xfId="14541"/>
    <cellStyle name="Normal 3 2 9 2" xfId="14542"/>
    <cellStyle name="Normal 3 2 9 2 2" xfId="14543"/>
    <cellStyle name="Normal 3 2 9 2 2 2" xfId="14544"/>
    <cellStyle name="Normal 3 2 9 2 2 2 2" xfId="14545"/>
    <cellStyle name="Normal 3 2 9 2 2 2 3" xfId="14546"/>
    <cellStyle name="Normal 3 2 9 2 2 2 4" xfId="14547"/>
    <cellStyle name="Normal 3 2 9 2 2 3" xfId="14548"/>
    <cellStyle name="Normal 3 2 9 2 2 4" xfId="14549"/>
    <cellStyle name="Normal 3 2 9 2 2 5" xfId="14550"/>
    <cellStyle name="Normal 3 2 9 2 3" xfId="14551"/>
    <cellStyle name="Normal 3 2 9 2 3 2" xfId="14552"/>
    <cellStyle name="Normal 3 2 9 2 3 3" xfId="14553"/>
    <cellStyle name="Normal 3 2 9 2 3 4" xfId="14554"/>
    <cellStyle name="Normal 3 2 9 2 4" xfId="14555"/>
    <cellStyle name="Normal 3 2 9 2 5" xfId="14556"/>
    <cellStyle name="Normal 3 2 9 2 6" xfId="14557"/>
    <cellStyle name="Normal 3 2 9 3" xfId="14558"/>
    <cellStyle name="Normal 3 2 9 3 2" xfId="14559"/>
    <cellStyle name="Normal 3 2 9 3 2 2" xfId="14560"/>
    <cellStyle name="Normal 3 2 9 3 2 2 2" xfId="14561"/>
    <cellStyle name="Normal 3 2 9 3 2 2 3" xfId="14562"/>
    <cellStyle name="Normal 3 2 9 3 2 2 4" xfId="14563"/>
    <cellStyle name="Normal 3 2 9 3 2 3" xfId="14564"/>
    <cellStyle name="Normal 3 2 9 3 2 4" xfId="14565"/>
    <cellStyle name="Normal 3 2 9 3 2 5" xfId="14566"/>
    <cellStyle name="Normal 3 2 9 3 3" xfId="14567"/>
    <cellStyle name="Normal 3 2 9 3 3 2" xfId="14568"/>
    <cellStyle name="Normal 3 2 9 3 3 3" xfId="14569"/>
    <cellStyle name="Normal 3 2 9 3 3 4" xfId="14570"/>
    <cellStyle name="Normal 3 2 9 3 4" xfId="14571"/>
    <cellStyle name="Normal 3 2 9 3 5" xfId="14572"/>
    <cellStyle name="Normal 3 2 9 3 6" xfId="14573"/>
    <cellStyle name="Normal 3 2 9 4" xfId="14574"/>
    <cellStyle name="Normal 3 2 9 5" xfId="14575"/>
    <cellStyle name="Normal 3 2 9 5 2" xfId="14576"/>
    <cellStyle name="Normal 3 2 9 5 2 2" xfId="14577"/>
    <cellStyle name="Normal 3 2 9 5 2 3" xfId="14578"/>
    <cellStyle name="Normal 3 2 9 5 2 4" xfId="14579"/>
    <cellStyle name="Normal 3 2 9 5 3" xfId="14580"/>
    <cellStyle name="Normal 3 2 9 5 4" xfId="14581"/>
    <cellStyle name="Normal 3 2 9 5 5" xfId="14582"/>
    <cellStyle name="Normal 3 2 9 6" xfId="14583"/>
    <cellStyle name="Normal 3 2 9 6 2" xfId="14584"/>
    <cellStyle name="Normal 3 2 9 6 3" xfId="14585"/>
    <cellStyle name="Normal 3 2 9 6 4" xfId="14586"/>
    <cellStyle name="Normal 3 2 9 7" xfId="14587"/>
    <cellStyle name="Normal 3 2 9 8" xfId="14588"/>
    <cellStyle name="Normal 3 2 9 9" xfId="14589"/>
    <cellStyle name="Normal 3 2_Guarantees" xfId="14590"/>
    <cellStyle name="Normal 3 20" xfId="14591"/>
    <cellStyle name="Normal 3 20 2" xfId="14592"/>
    <cellStyle name="Normal 3 20 2 2" xfId="14593"/>
    <cellStyle name="Normal 3 20 2 2 2" xfId="14594"/>
    <cellStyle name="Normal 3 20 2 2 3" xfId="14595"/>
    <cellStyle name="Normal 3 20 2 2 4" xfId="14596"/>
    <cellStyle name="Normal 3 20 2 3" xfId="14597"/>
    <cellStyle name="Normal 3 20 2 4" xfId="14598"/>
    <cellStyle name="Normal 3 20 2 5" xfId="14599"/>
    <cellStyle name="Normal 3 20 3" xfId="14600"/>
    <cellStyle name="Normal 3 20 4" xfId="14601"/>
    <cellStyle name="Normal 3 20 4 2" xfId="14602"/>
    <cellStyle name="Normal 3 20 4 3" xfId="14603"/>
    <cellStyle name="Normal 3 20 4 4" xfId="14604"/>
    <cellStyle name="Normal 3 20 5" xfId="14605"/>
    <cellStyle name="Normal 3 20 6" xfId="14606"/>
    <cellStyle name="Normal 3 20 7" xfId="14607"/>
    <cellStyle name="Normal 3 21" xfId="14608"/>
    <cellStyle name="Normal 3 21 2" xfId="14609"/>
    <cellStyle name="Normal 3 21 2 2" xfId="14610"/>
    <cellStyle name="Normal 3 21 2 2 2" xfId="14611"/>
    <cellStyle name="Normal 3 21 2 2 3" xfId="14612"/>
    <cellStyle name="Normal 3 21 2 2 4" xfId="14613"/>
    <cellStyle name="Normal 3 21 2 3" xfId="14614"/>
    <cellStyle name="Normal 3 21 2 4" xfId="14615"/>
    <cellStyle name="Normal 3 21 2 5" xfId="14616"/>
    <cellStyle name="Normal 3 21 3" xfId="14617"/>
    <cellStyle name="Normal 3 21 4" xfId="14618"/>
    <cellStyle name="Normal 3 21 4 2" xfId="14619"/>
    <cellStyle name="Normal 3 21 4 3" xfId="14620"/>
    <cellStyle name="Normal 3 21 4 4" xfId="14621"/>
    <cellStyle name="Normal 3 21 5" xfId="14622"/>
    <cellStyle name="Normal 3 21 6" xfId="14623"/>
    <cellStyle name="Normal 3 21 7" xfId="14624"/>
    <cellStyle name="Normal 3 22" xfId="14625"/>
    <cellStyle name="Normal 3 22 2" xfId="14626"/>
    <cellStyle name="Normal 3 22 2 2" xfId="14627"/>
    <cellStyle name="Normal 3 22 2 2 2" xfId="14628"/>
    <cellStyle name="Normal 3 22 2 2 3" xfId="14629"/>
    <cellStyle name="Normal 3 22 2 2 4" xfId="14630"/>
    <cellStyle name="Normal 3 22 2 3" xfId="14631"/>
    <cellStyle name="Normal 3 22 2 4" xfId="14632"/>
    <cellStyle name="Normal 3 22 2 5" xfId="14633"/>
    <cellStyle name="Normal 3 22 3" xfId="14634"/>
    <cellStyle name="Normal 3 22 4" xfId="14635"/>
    <cellStyle name="Normal 3 22 4 2" xfId="14636"/>
    <cellStyle name="Normal 3 22 4 3" xfId="14637"/>
    <cellStyle name="Normal 3 22 4 4" xfId="14638"/>
    <cellStyle name="Normal 3 22 5" xfId="14639"/>
    <cellStyle name="Normal 3 22 6" xfId="14640"/>
    <cellStyle name="Normal 3 22 7" xfId="14641"/>
    <cellStyle name="Normal 3 23" xfId="14642"/>
    <cellStyle name="Normal 3 23 2" xfId="14643"/>
    <cellStyle name="Normal 3 23 2 2" xfId="14644"/>
    <cellStyle name="Normal 3 23 2 2 2" xfId="14645"/>
    <cellStyle name="Normal 3 23 2 2 3" xfId="14646"/>
    <cellStyle name="Normal 3 23 2 2 4" xfId="14647"/>
    <cellStyle name="Normal 3 23 2 3" xfId="14648"/>
    <cellStyle name="Normal 3 23 2 4" xfId="14649"/>
    <cellStyle name="Normal 3 23 2 5" xfId="14650"/>
    <cellStyle name="Normal 3 23 3" xfId="14651"/>
    <cellStyle name="Normal 3 23 3 2" xfId="14652"/>
    <cellStyle name="Normal 3 23 3 3" xfId="14653"/>
    <cellStyle name="Normal 3 23 3 4" xfId="14654"/>
    <cellStyle name="Normal 3 23 4" xfId="14655"/>
    <cellStyle name="Normal 3 23 5" xfId="14656"/>
    <cellStyle name="Normal 3 23 6" xfId="14657"/>
    <cellStyle name="Normal 3 24" xfId="14658"/>
    <cellStyle name="Normal 3 24 2" xfId="14659"/>
    <cellStyle name="Normal 3 24 2 2" xfId="14660"/>
    <cellStyle name="Normal 3 24 2 2 2" xfId="14661"/>
    <cellStyle name="Normal 3 24 2 2 3" xfId="14662"/>
    <cellStyle name="Normal 3 24 2 2 4" xfId="14663"/>
    <cellStyle name="Normal 3 24 2 3" xfId="14664"/>
    <cellStyle name="Normal 3 24 2 4" xfId="14665"/>
    <cellStyle name="Normal 3 24 2 5" xfId="14666"/>
    <cellStyle name="Normal 3 24 3" xfId="14667"/>
    <cellStyle name="Normal 3 24 3 2" xfId="14668"/>
    <cellStyle name="Normal 3 24 3 3" xfId="14669"/>
    <cellStyle name="Normal 3 24 3 4" xfId="14670"/>
    <cellStyle name="Normal 3 24 4" xfId="14671"/>
    <cellStyle name="Normal 3 24 5" xfId="14672"/>
    <cellStyle name="Normal 3 24 6" xfId="14673"/>
    <cellStyle name="Normal 3 25" xfId="14674"/>
    <cellStyle name="Normal 3 25 2" xfId="14675"/>
    <cellStyle name="Normal 3 25 2 2" xfId="14676"/>
    <cellStyle name="Normal 3 25 2 2 2" xfId="14677"/>
    <cellStyle name="Normal 3 25 2 2 3" xfId="14678"/>
    <cellStyle name="Normal 3 25 2 2 4" xfId="14679"/>
    <cellStyle name="Normal 3 25 2 3" xfId="14680"/>
    <cellStyle name="Normal 3 25 2 4" xfId="14681"/>
    <cellStyle name="Normal 3 25 2 5" xfId="14682"/>
    <cellStyle name="Normal 3 25 3" xfId="14683"/>
    <cellStyle name="Normal 3 25 3 2" xfId="14684"/>
    <cellStyle name="Normal 3 25 3 3" xfId="14685"/>
    <cellStyle name="Normal 3 25 3 4" xfId="14686"/>
    <cellStyle name="Normal 3 25 4" xfId="14687"/>
    <cellStyle name="Normal 3 25 5" xfId="14688"/>
    <cellStyle name="Normal 3 25 6" xfId="14689"/>
    <cellStyle name="Normal 3 26" xfId="14690"/>
    <cellStyle name="Normal 3 26 2" xfId="14691"/>
    <cellStyle name="Normal 3 26 2 2" xfId="14692"/>
    <cellStyle name="Normal 3 26 2 2 2" xfId="14693"/>
    <cellStyle name="Normal 3 26 2 2 3" xfId="14694"/>
    <cellStyle name="Normal 3 26 2 2 4" xfId="14695"/>
    <cellStyle name="Normal 3 26 2 3" xfId="14696"/>
    <cellStyle name="Normal 3 26 2 4" xfId="14697"/>
    <cellStyle name="Normal 3 26 2 5" xfId="14698"/>
    <cellStyle name="Normal 3 26 3" xfId="14699"/>
    <cellStyle name="Normal 3 26 3 2" xfId="14700"/>
    <cellStyle name="Normal 3 26 3 3" xfId="14701"/>
    <cellStyle name="Normal 3 26 3 4" xfId="14702"/>
    <cellStyle name="Normal 3 26 4" xfId="14703"/>
    <cellStyle name="Normal 3 26 5" xfId="14704"/>
    <cellStyle name="Normal 3 26 6" xfId="14705"/>
    <cellStyle name="Normal 3 27" xfId="14706"/>
    <cellStyle name="Normal 3 27 2" xfId="14707"/>
    <cellStyle name="Normal 3 27 2 2" xfId="14708"/>
    <cellStyle name="Normal 3 27 2 2 2" xfId="14709"/>
    <cellStyle name="Normal 3 27 2 2 3" xfId="14710"/>
    <cellStyle name="Normal 3 27 2 2 4" xfId="14711"/>
    <cellStyle name="Normal 3 27 2 3" xfId="14712"/>
    <cellStyle name="Normal 3 27 2 4" xfId="14713"/>
    <cellStyle name="Normal 3 27 2 5" xfId="14714"/>
    <cellStyle name="Normal 3 27 3" xfId="14715"/>
    <cellStyle name="Normal 3 27 3 2" xfId="14716"/>
    <cellStyle name="Normal 3 27 3 3" xfId="14717"/>
    <cellStyle name="Normal 3 27 3 4" xfId="14718"/>
    <cellStyle name="Normal 3 27 4" xfId="14719"/>
    <cellStyle name="Normal 3 27 5" xfId="14720"/>
    <cellStyle name="Normal 3 27 6" xfId="14721"/>
    <cellStyle name="Normal 3 28" xfId="14722"/>
    <cellStyle name="Normal 3 28 2" xfId="14723"/>
    <cellStyle name="Normal 3 28 2 2" xfId="14724"/>
    <cellStyle name="Normal 3 28 2 2 2" xfId="14725"/>
    <cellStyle name="Normal 3 28 2 2 3" xfId="14726"/>
    <cellStyle name="Normal 3 28 2 2 4" xfId="14727"/>
    <cellStyle name="Normal 3 28 2 3" xfId="14728"/>
    <cellStyle name="Normal 3 28 2 4" xfId="14729"/>
    <cellStyle name="Normal 3 28 2 5" xfId="14730"/>
    <cellStyle name="Normal 3 28 3" xfId="14731"/>
    <cellStyle name="Normal 3 28 3 2" xfId="14732"/>
    <cellStyle name="Normal 3 28 3 3" xfId="14733"/>
    <cellStyle name="Normal 3 28 3 4" xfId="14734"/>
    <cellStyle name="Normal 3 28 4" xfId="14735"/>
    <cellStyle name="Normal 3 28 5" xfId="14736"/>
    <cellStyle name="Normal 3 28 6" xfId="14737"/>
    <cellStyle name="Normal 3 29" xfId="14738"/>
    <cellStyle name="Normal 3 29 2" xfId="14739"/>
    <cellStyle name="Normal 3 29 2 2" xfId="14740"/>
    <cellStyle name="Normal 3 29 2 2 2" xfId="14741"/>
    <cellStyle name="Normal 3 29 2 2 3" xfId="14742"/>
    <cellStyle name="Normal 3 29 2 2 4" xfId="14743"/>
    <cellStyle name="Normal 3 29 2 3" xfId="14744"/>
    <cellStyle name="Normal 3 29 2 4" xfId="14745"/>
    <cellStyle name="Normal 3 29 2 5" xfId="14746"/>
    <cellStyle name="Normal 3 29 3" xfId="14747"/>
    <cellStyle name="Normal 3 29 3 2" xfId="14748"/>
    <cellStyle name="Normal 3 29 3 3" xfId="14749"/>
    <cellStyle name="Normal 3 29 3 4" xfId="14750"/>
    <cellStyle name="Normal 3 29 4" xfId="14751"/>
    <cellStyle name="Normal 3 29 5" xfId="14752"/>
    <cellStyle name="Normal 3 29 6" xfId="14753"/>
    <cellStyle name="Normal 3 3" xfId="14754"/>
    <cellStyle name="Normal 3 3 10" xfId="14755"/>
    <cellStyle name="Normal 3 3 10 2" xfId="14756"/>
    <cellStyle name="Normal 3 3 10 3" xfId="14757"/>
    <cellStyle name="Normal 3 3 10 3 2" xfId="14758"/>
    <cellStyle name="Normal 3 3 10 3 2 2" xfId="14759"/>
    <cellStyle name="Normal 3 3 10 3 2 3" xfId="14760"/>
    <cellStyle name="Normal 3 3 10 3 2 4" xfId="14761"/>
    <cellStyle name="Normal 3 3 10 3 3" xfId="14762"/>
    <cellStyle name="Normal 3 3 10 3 4" xfId="14763"/>
    <cellStyle name="Normal 3 3 10 3 5" xfId="14764"/>
    <cellStyle name="Normal 3 3 10 4" xfId="14765"/>
    <cellStyle name="Normal 3 3 10 5" xfId="14766"/>
    <cellStyle name="Normal 3 3 10 5 2" xfId="14767"/>
    <cellStyle name="Normal 3 3 10 5 3" xfId="14768"/>
    <cellStyle name="Normal 3 3 10 5 4" xfId="14769"/>
    <cellStyle name="Normal 3 3 10 6" xfId="14770"/>
    <cellStyle name="Normal 3 3 10 7" xfId="14771"/>
    <cellStyle name="Normal 3 3 10 8" xfId="14772"/>
    <cellStyle name="Normal 3 3 11" xfId="14773"/>
    <cellStyle name="Normal 3 3 12" xfId="14774"/>
    <cellStyle name="Normal 3 3 12 2" xfId="14775"/>
    <cellStyle name="Normal 3 3 12 2 2" xfId="14776"/>
    <cellStyle name="Normal 3 3 12 2 2 2" xfId="14777"/>
    <cellStyle name="Normal 3 3 12 2 2 3" xfId="14778"/>
    <cellStyle name="Normal 3 3 12 2 2 4" xfId="14779"/>
    <cellStyle name="Normal 3 3 12 2 3" xfId="14780"/>
    <cellStyle name="Normal 3 3 12 2 4" xfId="14781"/>
    <cellStyle name="Normal 3 3 12 2 5" xfId="14782"/>
    <cellStyle name="Normal 3 3 12 3" xfId="14783"/>
    <cellStyle name="Normal 3 3 12 4" xfId="14784"/>
    <cellStyle name="Normal 3 3 12 4 2" xfId="14785"/>
    <cellStyle name="Normal 3 3 12 4 3" xfId="14786"/>
    <cellStyle name="Normal 3 3 12 4 4" xfId="14787"/>
    <cellStyle name="Normal 3 3 12 5" xfId="14788"/>
    <cellStyle name="Normal 3 3 12 6" xfId="14789"/>
    <cellStyle name="Normal 3 3 12 7" xfId="14790"/>
    <cellStyle name="Normal 3 3 13" xfId="14791"/>
    <cellStyle name="Normal 3 3 13 2" xfId="14792"/>
    <cellStyle name="Normal 3 3 13 2 2" xfId="14793"/>
    <cellStyle name="Normal 3 3 13 2 2 2" xfId="14794"/>
    <cellStyle name="Normal 3 3 13 2 2 3" xfId="14795"/>
    <cellStyle name="Normal 3 3 13 2 2 4" xfId="14796"/>
    <cellStyle name="Normal 3 3 13 2 3" xfId="14797"/>
    <cellStyle name="Normal 3 3 13 2 4" xfId="14798"/>
    <cellStyle name="Normal 3 3 13 2 5" xfId="14799"/>
    <cellStyle name="Normal 3 3 13 3" xfId="14800"/>
    <cellStyle name="Normal 3 3 13 4" xfId="14801"/>
    <cellStyle name="Normal 3 3 13 4 2" xfId="14802"/>
    <cellStyle name="Normal 3 3 13 4 3" xfId="14803"/>
    <cellStyle name="Normal 3 3 13 4 4" xfId="14804"/>
    <cellStyle name="Normal 3 3 13 5" xfId="14805"/>
    <cellStyle name="Normal 3 3 13 6" xfId="14806"/>
    <cellStyle name="Normal 3 3 13 7" xfId="14807"/>
    <cellStyle name="Normal 3 3 14" xfId="14808"/>
    <cellStyle name="Normal 3 3 14 2" xfId="14809"/>
    <cellStyle name="Normal 3 3 14 2 2" xfId="14810"/>
    <cellStyle name="Normal 3 3 14 2 3" xfId="14811"/>
    <cellStyle name="Normal 3 3 14 2 4" xfId="14812"/>
    <cellStyle name="Normal 3 3 14 3" xfId="14813"/>
    <cellStyle name="Normal 3 3 14 4" xfId="14814"/>
    <cellStyle name="Normal 3 3 14 5" xfId="14815"/>
    <cellStyle name="Normal 3 3 15" xfId="14816"/>
    <cellStyle name="Normal 3 3 15 2" xfId="14817"/>
    <cellStyle name="Normal 3 3 15 3" xfId="14818"/>
    <cellStyle name="Normal 3 3 15 4" xfId="14819"/>
    <cellStyle name="Normal 3 3 16" xfId="14820"/>
    <cellStyle name="Normal 3 3 17" xfId="14821"/>
    <cellStyle name="Normal 3 3 18" xfId="14822"/>
    <cellStyle name="Normal 3 3 2" xfId="14823"/>
    <cellStyle name="Normal 3 3 2 10" xfId="14824"/>
    <cellStyle name="Normal 3 3 2 10 2" xfId="14825"/>
    <cellStyle name="Normal 3 3 2 10 2 2" xfId="14826"/>
    <cellStyle name="Normal 3 3 2 10 2 3" xfId="14827"/>
    <cellStyle name="Normal 3 3 2 10 2 4" xfId="14828"/>
    <cellStyle name="Normal 3 3 2 10 3" xfId="14829"/>
    <cellStyle name="Normal 3 3 2 10 4" xfId="14830"/>
    <cellStyle name="Normal 3 3 2 10 5" xfId="14831"/>
    <cellStyle name="Normal 3 3 2 11" xfId="14832"/>
    <cellStyle name="Normal 3 3 2 11 2" xfId="14833"/>
    <cellStyle name="Normal 3 3 2 11 3" xfId="14834"/>
    <cellStyle name="Normal 3 3 2 11 4" xfId="14835"/>
    <cellStyle name="Normal 3 3 2 12" xfId="14836"/>
    <cellStyle name="Normal 3 3 2 13" xfId="14837"/>
    <cellStyle name="Normal 3 3 2 14" xfId="14838"/>
    <cellStyle name="Normal 3 3 2 2" xfId="14839"/>
    <cellStyle name="Normal 3 3 2 2 10" xfId="14840"/>
    <cellStyle name="Normal 3 3 2 2 2" xfId="14841"/>
    <cellStyle name="Normal 3 3 2 2 2 2" xfId="14842"/>
    <cellStyle name="Normal 3 3 2 2 2 2 2" xfId="14843"/>
    <cellStyle name="Normal 3 3 2 2 2 2 2 2" xfId="14844"/>
    <cellStyle name="Normal 3 3 2 2 2 2 2 2 2" xfId="14845"/>
    <cellStyle name="Normal 3 3 2 2 2 2 2 2 3" xfId="14846"/>
    <cellStyle name="Normal 3 3 2 2 2 2 2 2 4" xfId="14847"/>
    <cellStyle name="Normal 3 3 2 2 2 2 2 3" xfId="14848"/>
    <cellStyle name="Normal 3 3 2 2 2 2 2 4" xfId="14849"/>
    <cellStyle name="Normal 3 3 2 2 2 2 2 5" xfId="14850"/>
    <cellStyle name="Normal 3 3 2 2 2 2 3" xfId="14851"/>
    <cellStyle name="Normal 3 3 2 2 2 2 3 2" xfId="14852"/>
    <cellStyle name="Normal 3 3 2 2 2 2 3 3" xfId="14853"/>
    <cellStyle name="Normal 3 3 2 2 2 2 3 4" xfId="14854"/>
    <cellStyle name="Normal 3 3 2 2 2 2 4" xfId="14855"/>
    <cellStyle name="Normal 3 3 2 2 2 2 5" xfId="14856"/>
    <cellStyle name="Normal 3 3 2 2 2 2 6" xfId="14857"/>
    <cellStyle name="Normal 3 3 2 2 2 3" xfId="14858"/>
    <cellStyle name="Normal 3 3 2 2 2 3 2" xfId="14859"/>
    <cellStyle name="Normal 3 3 2 2 2 3 2 2" xfId="14860"/>
    <cellStyle name="Normal 3 3 2 2 2 3 2 2 2" xfId="14861"/>
    <cellStyle name="Normal 3 3 2 2 2 3 2 2 3" xfId="14862"/>
    <cellStyle name="Normal 3 3 2 2 2 3 2 2 4" xfId="14863"/>
    <cellStyle name="Normal 3 3 2 2 2 3 2 3" xfId="14864"/>
    <cellStyle name="Normal 3 3 2 2 2 3 2 4" xfId="14865"/>
    <cellStyle name="Normal 3 3 2 2 2 3 2 5" xfId="14866"/>
    <cellStyle name="Normal 3 3 2 2 2 3 3" xfId="14867"/>
    <cellStyle name="Normal 3 3 2 2 2 3 3 2" xfId="14868"/>
    <cellStyle name="Normal 3 3 2 2 2 3 3 3" xfId="14869"/>
    <cellStyle name="Normal 3 3 2 2 2 3 3 4" xfId="14870"/>
    <cellStyle name="Normal 3 3 2 2 2 3 4" xfId="14871"/>
    <cellStyle name="Normal 3 3 2 2 2 3 5" xfId="14872"/>
    <cellStyle name="Normal 3 3 2 2 2 3 6" xfId="14873"/>
    <cellStyle name="Normal 3 3 2 2 2 4" xfId="14874"/>
    <cellStyle name="Normal 3 3 2 2 2 4 2" xfId="14875"/>
    <cellStyle name="Normal 3 3 2 2 2 4 2 2" xfId="14876"/>
    <cellStyle name="Normal 3 3 2 2 2 4 2 3" xfId="14877"/>
    <cellStyle name="Normal 3 3 2 2 2 4 2 4" xfId="14878"/>
    <cellStyle name="Normal 3 3 2 2 2 4 3" xfId="14879"/>
    <cellStyle name="Normal 3 3 2 2 2 4 4" xfId="14880"/>
    <cellStyle name="Normal 3 3 2 2 2 4 5" xfId="14881"/>
    <cellStyle name="Normal 3 3 2 2 2 5" xfId="14882"/>
    <cellStyle name="Normal 3 3 2 2 2 5 2" xfId="14883"/>
    <cellStyle name="Normal 3 3 2 2 2 5 3" xfId="14884"/>
    <cellStyle name="Normal 3 3 2 2 2 5 4" xfId="14885"/>
    <cellStyle name="Normal 3 3 2 2 2 6" xfId="14886"/>
    <cellStyle name="Normal 3 3 2 2 2 7" xfId="14887"/>
    <cellStyle name="Normal 3 3 2 2 2 8" xfId="14888"/>
    <cellStyle name="Normal 3 3 2 2 3" xfId="14889"/>
    <cellStyle name="Normal 3 3 2 2 3 2" xfId="14890"/>
    <cellStyle name="Normal 3 3 2 2 3 2 2" xfId="14891"/>
    <cellStyle name="Normal 3 3 2 2 3 2 2 2" xfId="14892"/>
    <cellStyle name="Normal 3 3 2 2 3 2 2 3" xfId="14893"/>
    <cellStyle name="Normal 3 3 2 2 3 2 2 4" xfId="14894"/>
    <cellStyle name="Normal 3 3 2 2 3 2 3" xfId="14895"/>
    <cellStyle name="Normal 3 3 2 2 3 2 4" xfId="14896"/>
    <cellStyle name="Normal 3 3 2 2 3 2 5" xfId="14897"/>
    <cellStyle name="Normal 3 3 2 2 3 3" xfId="14898"/>
    <cellStyle name="Normal 3 3 2 2 3 3 2" xfId="14899"/>
    <cellStyle name="Normal 3 3 2 2 3 3 3" xfId="14900"/>
    <cellStyle name="Normal 3 3 2 2 3 3 4" xfId="14901"/>
    <cellStyle name="Normal 3 3 2 2 3 4" xfId="14902"/>
    <cellStyle name="Normal 3 3 2 2 3 5" xfId="14903"/>
    <cellStyle name="Normal 3 3 2 2 3 6" xfId="14904"/>
    <cellStyle name="Normal 3 3 2 2 4" xfId="14905"/>
    <cellStyle name="Normal 3 3 2 2 4 2" xfId="14906"/>
    <cellStyle name="Normal 3 3 2 2 4 2 2" xfId="14907"/>
    <cellStyle name="Normal 3 3 2 2 4 2 2 2" xfId="14908"/>
    <cellStyle name="Normal 3 3 2 2 4 2 2 3" xfId="14909"/>
    <cellStyle name="Normal 3 3 2 2 4 2 2 4" xfId="14910"/>
    <cellStyle name="Normal 3 3 2 2 4 2 3" xfId="14911"/>
    <cellStyle name="Normal 3 3 2 2 4 2 4" xfId="14912"/>
    <cellStyle name="Normal 3 3 2 2 4 2 5" xfId="14913"/>
    <cellStyle name="Normal 3 3 2 2 4 3" xfId="14914"/>
    <cellStyle name="Normal 3 3 2 2 4 3 2" xfId="14915"/>
    <cellStyle name="Normal 3 3 2 2 4 3 3" xfId="14916"/>
    <cellStyle name="Normal 3 3 2 2 4 3 4" xfId="14917"/>
    <cellStyle name="Normal 3 3 2 2 4 4" xfId="14918"/>
    <cellStyle name="Normal 3 3 2 2 4 5" xfId="14919"/>
    <cellStyle name="Normal 3 3 2 2 4 6" xfId="14920"/>
    <cellStyle name="Normal 3 3 2 2 5" xfId="14921"/>
    <cellStyle name="Normal 3 3 2 2 5 2" xfId="14922"/>
    <cellStyle name="Normal 3 3 2 2 5 2 2" xfId="14923"/>
    <cellStyle name="Normal 3 3 2 2 5 2 3" xfId="14924"/>
    <cellStyle name="Normal 3 3 2 2 5 2 4" xfId="14925"/>
    <cellStyle name="Normal 3 3 2 2 5 3" xfId="14926"/>
    <cellStyle name="Normal 3 3 2 2 5 4" xfId="14927"/>
    <cellStyle name="Normal 3 3 2 2 5 5" xfId="14928"/>
    <cellStyle name="Normal 3 3 2 2 6" xfId="14929"/>
    <cellStyle name="Normal 3 3 2 2 7" xfId="14930"/>
    <cellStyle name="Normal 3 3 2 2 7 2" xfId="14931"/>
    <cellStyle name="Normal 3 3 2 2 7 3" xfId="14932"/>
    <cellStyle name="Normal 3 3 2 2 7 4" xfId="14933"/>
    <cellStyle name="Normal 3 3 2 2 8" xfId="14934"/>
    <cellStyle name="Normal 3 3 2 2 9" xfId="14935"/>
    <cellStyle name="Normal 3 3 2 3" xfId="14936"/>
    <cellStyle name="Normal 3 3 2 3 2" xfId="14937"/>
    <cellStyle name="Normal 3 3 2 3 2 2" xfId="14938"/>
    <cellStyle name="Normal 3 3 2 3 2 2 2" xfId="14939"/>
    <cellStyle name="Normal 3 3 2 3 2 2 2 2" xfId="14940"/>
    <cellStyle name="Normal 3 3 2 3 2 2 2 2 2" xfId="14941"/>
    <cellStyle name="Normal 3 3 2 3 2 2 2 2 3" xfId="14942"/>
    <cellStyle name="Normal 3 3 2 3 2 2 2 2 4" xfId="14943"/>
    <cellStyle name="Normal 3 3 2 3 2 2 2 3" xfId="14944"/>
    <cellStyle name="Normal 3 3 2 3 2 2 2 4" xfId="14945"/>
    <cellStyle name="Normal 3 3 2 3 2 2 2 5" xfId="14946"/>
    <cellStyle name="Normal 3 3 2 3 2 2 3" xfId="14947"/>
    <cellStyle name="Normal 3 3 2 3 2 2 3 2" xfId="14948"/>
    <cellStyle name="Normal 3 3 2 3 2 2 3 3" xfId="14949"/>
    <cellStyle name="Normal 3 3 2 3 2 2 3 4" xfId="14950"/>
    <cellStyle name="Normal 3 3 2 3 2 2 4" xfId="14951"/>
    <cellStyle name="Normal 3 3 2 3 2 2 5" xfId="14952"/>
    <cellStyle name="Normal 3 3 2 3 2 2 6" xfId="14953"/>
    <cellStyle name="Normal 3 3 2 3 2 3" xfId="14954"/>
    <cellStyle name="Normal 3 3 2 3 2 3 2" xfId="14955"/>
    <cellStyle name="Normal 3 3 2 3 2 3 2 2" xfId="14956"/>
    <cellStyle name="Normal 3 3 2 3 2 3 2 2 2" xfId="14957"/>
    <cellStyle name="Normal 3 3 2 3 2 3 2 2 3" xfId="14958"/>
    <cellStyle name="Normal 3 3 2 3 2 3 2 2 4" xfId="14959"/>
    <cellStyle name="Normal 3 3 2 3 2 3 2 3" xfId="14960"/>
    <cellStyle name="Normal 3 3 2 3 2 3 2 4" xfId="14961"/>
    <cellStyle name="Normal 3 3 2 3 2 3 2 5" xfId="14962"/>
    <cellStyle name="Normal 3 3 2 3 2 3 3" xfId="14963"/>
    <cellStyle name="Normal 3 3 2 3 2 3 3 2" xfId="14964"/>
    <cellStyle name="Normal 3 3 2 3 2 3 3 3" xfId="14965"/>
    <cellStyle name="Normal 3 3 2 3 2 3 3 4" xfId="14966"/>
    <cellStyle name="Normal 3 3 2 3 2 3 4" xfId="14967"/>
    <cellStyle name="Normal 3 3 2 3 2 3 5" xfId="14968"/>
    <cellStyle name="Normal 3 3 2 3 2 3 6" xfId="14969"/>
    <cellStyle name="Normal 3 3 2 3 2 4" xfId="14970"/>
    <cellStyle name="Normal 3 3 2 3 2 4 2" xfId="14971"/>
    <cellStyle name="Normal 3 3 2 3 2 4 2 2" xfId="14972"/>
    <cellStyle name="Normal 3 3 2 3 2 4 2 3" xfId="14973"/>
    <cellStyle name="Normal 3 3 2 3 2 4 2 4" xfId="14974"/>
    <cellStyle name="Normal 3 3 2 3 2 4 3" xfId="14975"/>
    <cellStyle name="Normal 3 3 2 3 2 4 4" xfId="14976"/>
    <cellStyle name="Normal 3 3 2 3 2 4 5" xfId="14977"/>
    <cellStyle name="Normal 3 3 2 3 2 5" xfId="14978"/>
    <cellStyle name="Normal 3 3 2 3 2 5 2" xfId="14979"/>
    <cellStyle name="Normal 3 3 2 3 2 5 3" xfId="14980"/>
    <cellStyle name="Normal 3 3 2 3 2 5 4" xfId="14981"/>
    <cellStyle name="Normal 3 3 2 3 2 6" xfId="14982"/>
    <cellStyle name="Normal 3 3 2 3 2 7" xfId="14983"/>
    <cellStyle name="Normal 3 3 2 3 2 8" xfId="14984"/>
    <cellStyle name="Normal 3 3 2 3 3" xfId="14985"/>
    <cellStyle name="Normal 3 3 2 3 3 2" xfId="14986"/>
    <cellStyle name="Normal 3 3 2 3 3 2 2" xfId="14987"/>
    <cellStyle name="Normal 3 3 2 3 3 2 2 2" xfId="14988"/>
    <cellStyle name="Normal 3 3 2 3 3 2 2 3" xfId="14989"/>
    <cellStyle name="Normal 3 3 2 3 3 2 2 4" xfId="14990"/>
    <cellStyle name="Normal 3 3 2 3 3 2 3" xfId="14991"/>
    <cellStyle name="Normal 3 3 2 3 3 2 4" xfId="14992"/>
    <cellStyle name="Normal 3 3 2 3 3 2 5" xfId="14993"/>
    <cellStyle name="Normal 3 3 2 3 3 3" xfId="14994"/>
    <cellStyle name="Normal 3 3 2 3 3 3 2" xfId="14995"/>
    <cellStyle name="Normal 3 3 2 3 3 3 3" xfId="14996"/>
    <cellStyle name="Normal 3 3 2 3 3 3 4" xfId="14997"/>
    <cellStyle name="Normal 3 3 2 3 3 4" xfId="14998"/>
    <cellStyle name="Normal 3 3 2 3 3 5" xfId="14999"/>
    <cellStyle name="Normal 3 3 2 3 3 6" xfId="15000"/>
    <cellStyle name="Normal 3 3 2 3 4" xfId="15001"/>
    <cellStyle name="Normal 3 3 2 3 4 2" xfId="15002"/>
    <cellStyle name="Normal 3 3 2 3 4 2 2" xfId="15003"/>
    <cellStyle name="Normal 3 3 2 3 4 2 2 2" xfId="15004"/>
    <cellStyle name="Normal 3 3 2 3 4 2 2 3" xfId="15005"/>
    <cellStyle name="Normal 3 3 2 3 4 2 2 4" xfId="15006"/>
    <cellStyle name="Normal 3 3 2 3 4 2 3" xfId="15007"/>
    <cellStyle name="Normal 3 3 2 3 4 2 4" xfId="15008"/>
    <cellStyle name="Normal 3 3 2 3 4 2 5" xfId="15009"/>
    <cellStyle name="Normal 3 3 2 3 4 3" xfId="15010"/>
    <cellStyle name="Normal 3 3 2 3 4 3 2" xfId="15011"/>
    <cellStyle name="Normal 3 3 2 3 4 3 3" xfId="15012"/>
    <cellStyle name="Normal 3 3 2 3 4 3 4" xfId="15013"/>
    <cellStyle name="Normal 3 3 2 3 4 4" xfId="15014"/>
    <cellStyle name="Normal 3 3 2 3 4 5" xfId="15015"/>
    <cellStyle name="Normal 3 3 2 3 4 6" xfId="15016"/>
    <cellStyle name="Normal 3 3 2 3 5" xfId="15017"/>
    <cellStyle name="Normal 3 3 2 3 5 2" xfId="15018"/>
    <cellStyle name="Normal 3 3 2 3 5 2 2" xfId="15019"/>
    <cellStyle name="Normal 3 3 2 3 5 2 3" xfId="15020"/>
    <cellStyle name="Normal 3 3 2 3 5 2 4" xfId="15021"/>
    <cellStyle name="Normal 3 3 2 3 5 3" xfId="15022"/>
    <cellStyle name="Normal 3 3 2 3 5 4" xfId="15023"/>
    <cellStyle name="Normal 3 3 2 3 5 5" xfId="15024"/>
    <cellStyle name="Normal 3 3 2 3 6" xfId="15025"/>
    <cellStyle name="Normal 3 3 2 3 6 2" xfId="15026"/>
    <cellStyle name="Normal 3 3 2 3 6 3" xfId="15027"/>
    <cellStyle name="Normal 3 3 2 3 6 4" xfId="15028"/>
    <cellStyle name="Normal 3 3 2 3 7" xfId="15029"/>
    <cellStyle name="Normal 3 3 2 3 8" xfId="15030"/>
    <cellStyle name="Normal 3 3 2 3 9" xfId="15031"/>
    <cellStyle name="Normal 3 3 2 4" xfId="15032"/>
    <cellStyle name="Normal 3 3 2 4 2" xfId="15033"/>
    <cellStyle name="Normal 3 3 2 4 2 2" xfId="15034"/>
    <cellStyle name="Normal 3 3 2 4 2 2 2" xfId="15035"/>
    <cellStyle name="Normal 3 3 2 4 2 2 2 2" xfId="15036"/>
    <cellStyle name="Normal 3 3 2 4 2 2 2 2 2" xfId="15037"/>
    <cellStyle name="Normal 3 3 2 4 2 2 2 2 3" xfId="15038"/>
    <cellStyle name="Normal 3 3 2 4 2 2 2 2 4" xfId="15039"/>
    <cellStyle name="Normal 3 3 2 4 2 2 2 3" xfId="15040"/>
    <cellStyle name="Normal 3 3 2 4 2 2 2 4" xfId="15041"/>
    <cellStyle name="Normal 3 3 2 4 2 2 2 5" xfId="15042"/>
    <cellStyle name="Normal 3 3 2 4 2 2 3" xfId="15043"/>
    <cellStyle name="Normal 3 3 2 4 2 2 3 2" xfId="15044"/>
    <cellStyle name="Normal 3 3 2 4 2 2 3 3" xfId="15045"/>
    <cellStyle name="Normal 3 3 2 4 2 2 3 4" xfId="15046"/>
    <cellStyle name="Normal 3 3 2 4 2 2 4" xfId="15047"/>
    <cellStyle name="Normal 3 3 2 4 2 2 5" xfId="15048"/>
    <cellStyle name="Normal 3 3 2 4 2 2 6" xfId="15049"/>
    <cellStyle name="Normal 3 3 2 4 2 3" xfId="15050"/>
    <cellStyle name="Normal 3 3 2 4 2 3 2" xfId="15051"/>
    <cellStyle name="Normal 3 3 2 4 2 3 2 2" xfId="15052"/>
    <cellStyle name="Normal 3 3 2 4 2 3 2 2 2" xfId="15053"/>
    <cellStyle name="Normal 3 3 2 4 2 3 2 2 3" xfId="15054"/>
    <cellStyle name="Normal 3 3 2 4 2 3 2 2 4" xfId="15055"/>
    <cellStyle name="Normal 3 3 2 4 2 3 2 3" xfId="15056"/>
    <cellStyle name="Normal 3 3 2 4 2 3 2 4" xfId="15057"/>
    <cellStyle name="Normal 3 3 2 4 2 3 2 5" xfId="15058"/>
    <cellStyle name="Normal 3 3 2 4 2 3 3" xfId="15059"/>
    <cellStyle name="Normal 3 3 2 4 2 3 3 2" xfId="15060"/>
    <cellStyle name="Normal 3 3 2 4 2 3 3 3" xfId="15061"/>
    <cellStyle name="Normal 3 3 2 4 2 3 3 4" xfId="15062"/>
    <cellStyle name="Normal 3 3 2 4 2 3 4" xfId="15063"/>
    <cellStyle name="Normal 3 3 2 4 2 3 5" xfId="15064"/>
    <cellStyle name="Normal 3 3 2 4 2 3 6" xfId="15065"/>
    <cellStyle name="Normal 3 3 2 4 2 4" xfId="15066"/>
    <cellStyle name="Normal 3 3 2 4 2 4 2" xfId="15067"/>
    <cellStyle name="Normal 3 3 2 4 2 4 2 2" xfId="15068"/>
    <cellStyle name="Normal 3 3 2 4 2 4 2 3" xfId="15069"/>
    <cellStyle name="Normal 3 3 2 4 2 4 2 4" xfId="15070"/>
    <cellStyle name="Normal 3 3 2 4 2 4 3" xfId="15071"/>
    <cellStyle name="Normal 3 3 2 4 2 4 4" xfId="15072"/>
    <cellStyle name="Normal 3 3 2 4 2 4 5" xfId="15073"/>
    <cellStyle name="Normal 3 3 2 4 2 5" xfId="15074"/>
    <cellStyle name="Normal 3 3 2 4 2 5 2" xfId="15075"/>
    <cellStyle name="Normal 3 3 2 4 2 5 3" xfId="15076"/>
    <cellStyle name="Normal 3 3 2 4 2 5 4" xfId="15077"/>
    <cellStyle name="Normal 3 3 2 4 2 6" xfId="15078"/>
    <cellStyle name="Normal 3 3 2 4 2 7" xfId="15079"/>
    <cellStyle name="Normal 3 3 2 4 2 8" xfId="15080"/>
    <cellStyle name="Normal 3 3 2 4 3" xfId="15081"/>
    <cellStyle name="Normal 3 3 2 4 3 2" xfId="15082"/>
    <cellStyle name="Normal 3 3 2 4 3 2 2" xfId="15083"/>
    <cellStyle name="Normal 3 3 2 4 3 2 2 2" xfId="15084"/>
    <cellStyle name="Normal 3 3 2 4 3 2 2 3" xfId="15085"/>
    <cellStyle name="Normal 3 3 2 4 3 2 2 4" xfId="15086"/>
    <cellStyle name="Normal 3 3 2 4 3 2 3" xfId="15087"/>
    <cellStyle name="Normal 3 3 2 4 3 2 4" xfId="15088"/>
    <cellStyle name="Normal 3 3 2 4 3 2 5" xfId="15089"/>
    <cellStyle name="Normal 3 3 2 4 3 3" xfId="15090"/>
    <cellStyle name="Normal 3 3 2 4 3 3 2" xfId="15091"/>
    <cellStyle name="Normal 3 3 2 4 3 3 3" xfId="15092"/>
    <cellStyle name="Normal 3 3 2 4 3 3 4" xfId="15093"/>
    <cellStyle name="Normal 3 3 2 4 3 4" xfId="15094"/>
    <cellStyle name="Normal 3 3 2 4 3 5" xfId="15095"/>
    <cellStyle name="Normal 3 3 2 4 3 6" xfId="15096"/>
    <cellStyle name="Normal 3 3 2 4 4" xfId="15097"/>
    <cellStyle name="Normal 3 3 2 4 4 2" xfId="15098"/>
    <cellStyle name="Normal 3 3 2 4 4 2 2" xfId="15099"/>
    <cellStyle name="Normal 3 3 2 4 4 2 2 2" xfId="15100"/>
    <cellStyle name="Normal 3 3 2 4 4 2 2 3" xfId="15101"/>
    <cellStyle name="Normal 3 3 2 4 4 2 2 4" xfId="15102"/>
    <cellStyle name="Normal 3 3 2 4 4 2 3" xfId="15103"/>
    <cellStyle name="Normal 3 3 2 4 4 2 4" xfId="15104"/>
    <cellStyle name="Normal 3 3 2 4 4 2 5" xfId="15105"/>
    <cellStyle name="Normal 3 3 2 4 4 3" xfId="15106"/>
    <cellStyle name="Normal 3 3 2 4 4 3 2" xfId="15107"/>
    <cellStyle name="Normal 3 3 2 4 4 3 3" xfId="15108"/>
    <cellStyle name="Normal 3 3 2 4 4 3 4" xfId="15109"/>
    <cellStyle name="Normal 3 3 2 4 4 4" xfId="15110"/>
    <cellStyle name="Normal 3 3 2 4 4 5" xfId="15111"/>
    <cellStyle name="Normal 3 3 2 4 4 6" xfId="15112"/>
    <cellStyle name="Normal 3 3 2 4 5" xfId="15113"/>
    <cellStyle name="Normal 3 3 2 4 5 2" xfId="15114"/>
    <cellStyle name="Normal 3 3 2 4 5 2 2" xfId="15115"/>
    <cellStyle name="Normal 3 3 2 4 5 2 3" xfId="15116"/>
    <cellStyle name="Normal 3 3 2 4 5 2 4" xfId="15117"/>
    <cellStyle name="Normal 3 3 2 4 5 3" xfId="15118"/>
    <cellStyle name="Normal 3 3 2 4 5 4" xfId="15119"/>
    <cellStyle name="Normal 3 3 2 4 5 5" xfId="15120"/>
    <cellStyle name="Normal 3 3 2 4 6" xfId="15121"/>
    <cellStyle name="Normal 3 3 2 4 6 2" xfId="15122"/>
    <cellStyle name="Normal 3 3 2 4 6 3" xfId="15123"/>
    <cellStyle name="Normal 3 3 2 4 6 4" xfId="15124"/>
    <cellStyle name="Normal 3 3 2 4 7" xfId="15125"/>
    <cellStyle name="Normal 3 3 2 4 8" xfId="15126"/>
    <cellStyle name="Normal 3 3 2 4 9" xfId="15127"/>
    <cellStyle name="Normal 3 3 2 5" xfId="15128"/>
    <cellStyle name="Normal 3 3 2 5 2" xfId="15129"/>
    <cellStyle name="Normal 3 3 2 5 2 2" xfId="15130"/>
    <cellStyle name="Normal 3 3 2 5 2 2 2" xfId="15131"/>
    <cellStyle name="Normal 3 3 2 5 2 2 2 2" xfId="15132"/>
    <cellStyle name="Normal 3 3 2 5 2 2 2 3" xfId="15133"/>
    <cellStyle name="Normal 3 3 2 5 2 2 2 4" xfId="15134"/>
    <cellStyle name="Normal 3 3 2 5 2 2 3" xfId="15135"/>
    <cellStyle name="Normal 3 3 2 5 2 2 4" xfId="15136"/>
    <cellStyle name="Normal 3 3 2 5 2 2 5" xfId="15137"/>
    <cellStyle name="Normal 3 3 2 5 2 3" xfId="15138"/>
    <cellStyle name="Normal 3 3 2 5 2 3 2" xfId="15139"/>
    <cellStyle name="Normal 3 3 2 5 2 3 3" xfId="15140"/>
    <cellStyle name="Normal 3 3 2 5 2 3 4" xfId="15141"/>
    <cellStyle name="Normal 3 3 2 5 2 4" xfId="15142"/>
    <cellStyle name="Normal 3 3 2 5 2 5" xfId="15143"/>
    <cellStyle name="Normal 3 3 2 5 2 6" xfId="15144"/>
    <cellStyle name="Normal 3 3 2 5 3" xfId="15145"/>
    <cellStyle name="Normal 3 3 2 5 3 2" xfId="15146"/>
    <cellStyle name="Normal 3 3 2 5 3 2 2" xfId="15147"/>
    <cellStyle name="Normal 3 3 2 5 3 2 2 2" xfId="15148"/>
    <cellStyle name="Normal 3 3 2 5 3 2 2 3" xfId="15149"/>
    <cellStyle name="Normal 3 3 2 5 3 2 2 4" xfId="15150"/>
    <cellStyle name="Normal 3 3 2 5 3 2 3" xfId="15151"/>
    <cellStyle name="Normal 3 3 2 5 3 2 4" xfId="15152"/>
    <cellStyle name="Normal 3 3 2 5 3 2 5" xfId="15153"/>
    <cellStyle name="Normal 3 3 2 5 3 3" xfId="15154"/>
    <cellStyle name="Normal 3 3 2 5 3 3 2" xfId="15155"/>
    <cellStyle name="Normal 3 3 2 5 3 3 3" xfId="15156"/>
    <cellStyle name="Normal 3 3 2 5 3 3 4" xfId="15157"/>
    <cellStyle name="Normal 3 3 2 5 3 4" xfId="15158"/>
    <cellStyle name="Normal 3 3 2 5 3 5" xfId="15159"/>
    <cellStyle name="Normal 3 3 2 5 3 6" xfId="15160"/>
    <cellStyle name="Normal 3 3 2 5 4" xfId="15161"/>
    <cellStyle name="Normal 3 3 2 5 4 2" xfId="15162"/>
    <cellStyle name="Normal 3 3 2 5 4 2 2" xfId="15163"/>
    <cellStyle name="Normal 3 3 2 5 4 2 3" xfId="15164"/>
    <cellStyle name="Normal 3 3 2 5 4 2 4" xfId="15165"/>
    <cellStyle name="Normal 3 3 2 5 4 3" xfId="15166"/>
    <cellStyle name="Normal 3 3 2 5 4 4" xfId="15167"/>
    <cellStyle name="Normal 3 3 2 5 4 5" xfId="15168"/>
    <cellStyle name="Normal 3 3 2 5 5" xfId="15169"/>
    <cellStyle name="Normal 3 3 2 5 5 2" xfId="15170"/>
    <cellStyle name="Normal 3 3 2 5 5 3" xfId="15171"/>
    <cellStyle name="Normal 3 3 2 5 5 4" xfId="15172"/>
    <cellStyle name="Normal 3 3 2 5 6" xfId="15173"/>
    <cellStyle name="Normal 3 3 2 5 7" xfId="15174"/>
    <cellStyle name="Normal 3 3 2 5 8" xfId="15175"/>
    <cellStyle name="Normal 3 3 2 6" xfId="15176"/>
    <cellStyle name="Normal 3 3 2 6 2" xfId="15177"/>
    <cellStyle name="Normal 3 3 2 6 2 2" xfId="15178"/>
    <cellStyle name="Normal 3 3 2 6 2 2 2" xfId="15179"/>
    <cellStyle name="Normal 3 3 2 6 2 2 2 2" xfId="15180"/>
    <cellStyle name="Normal 3 3 2 6 2 2 2 3" xfId="15181"/>
    <cellStyle name="Normal 3 3 2 6 2 2 2 4" xfId="15182"/>
    <cellStyle name="Normal 3 3 2 6 2 2 3" xfId="15183"/>
    <cellStyle name="Normal 3 3 2 6 2 2 4" xfId="15184"/>
    <cellStyle name="Normal 3 3 2 6 2 2 5" xfId="15185"/>
    <cellStyle name="Normal 3 3 2 6 2 3" xfId="15186"/>
    <cellStyle name="Normal 3 3 2 6 2 3 2" xfId="15187"/>
    <cellStyle name="Normal 3 3 2 6 2 3 3" xfId="15188"/>
    <cellStyle name="Normal 3 3 2 6 2 3 4" xfId="15189"/>
    <cellStyle name="Normal 3 3 2 6 2 4" xfId="15190"/>
    <cellStyle name="Normal 3 3 2 6 2 5" xfId="15191"/>
    <cellStyle name="Normal 3 3 2 6 2 6" xfId="15192"/>
    <cellStyle name="Normal 3 3 2 6 3" xfId="15193"/>
    <cellStyle name="Normal 3 3 2 6 3 2" xfId="15194"/>
    <cellStyle name="Normal 3 3 2 6 3 2 2" xfId="15195"/>
    <cellStyle name="Normal 3 3 2 6 3 2 2 2" xfId="15196"/>
    <cellStyle name="Normal 3 3 2 6 3 2 2 3" xfId="15197"/>
    <cellStyle name="Normal 3 3 2 6 3 2 2 4" xfId="15198"/>
    <cellStyle name="Normal 3 3 2 6 3 2 3" xfId="15199"/>
    <cellStyle name="Normal 3 3 2 6 3 2 4" xfId="15200"/>
    <cellStyle name="Normal 3 3 2 6 3 2 5" xfId="15201"/>
    <cellStyle name="Normal 3 3 2 6 3 3" xfId="15202"/>
    <cellStyle name="Normal 3 3 2 6 3 3 2" xfId="15203"/>
    <cellStyle name="Normal 3 3 2 6 3 3 3" xfId="15204"/>
    <cellStyle name="Normal 3 3 2 6 3 3 4" xfId="15205"/>
    <cellStyle name="Normal 3 3 2 6 3 4" xfId="15206"/>
    <cellStyle name="Normal 3 3 2 6 3 5" xfId="15207"/>
    <cellStyle name="Normal 3 3 2 6 3 6" xfId="15208"/>
    <cellStyle name="Normal 3 3 2 6 4" xfId="15209"/>
    <cellStyle name="Normal 3 3 2 6 4 2" xfId="15210"/>
    <cellStyle name="Normal 3 3 2 6 4 2 2" xfId="15211"/>
    <cellStyle name="Normal 3 3 2 6 4 2 3" xfId="15212"/>
    <cellStyle name="Normal 3 3 2 6 4 2 4" xfId="15213"/>
    <cellStyle name="Normal 3 3 2 6 4 3" xfId="15214"/>
    <cellStyle name="Normal 3 3 2 6 4 4" xfId="15215"/>
    <cellStyle name="Normal 3 3 2 6 4 5" xfId="15216"/>
    <cellStyle name="Normal 3 3 2 6 5" xfId="15217"/>
    <cellStyle name="Normal 3 3 2 6 5 2" xfId="15218"/>
    <cellStyle name="Normal 3 3 2 6 5 3" xfId="15219"/>
    <cellStyle name="Normal 3 3 2 6 5 4" xfId="15220"/>
    <cellStyle name="Normal 3 3 2 6 6" xfId="15221"/>
    <cellStyle name="Normal 3 3 2 6 7" xfId="15222"/>
    <cellStyle name="Normal 3 3 2 6 8" xfId="15223"/>
    <cellStyle name="Normal 3 3 2 7" xfId="15224"/>
    <cellStyle name="Normal 3 3 2 7 2" xfId="15225"/>
    <cellStyle name="Normal 3 3 2 7 2 2" xfId="15226"/>
    <cellStyle name="Normal 3 3 2 7 2 2 2" xfId="15227"/>
    <cellStyle name="Normal 3 3 2 7 2 2 3" xfId="15228"/>
    <cellStyle name="Normal 3 3 2 7 2 2 4" xfId="15229"/>
    <cellStyle name="Normal 3 3 2 7 2 3" xfId="15230"/>
    <cellStyle name="Normal 3 3 2 7 2 4" xfId="15231"/>
    <cellStyle name="Normal 3 3 2 7 2 5" xfId="15232"/>
    <cellStyle name="Normal 3 3 2 7 3" xfId="15233"/>
    <cellStyle name="Normal 3 3 2 7 3 2" xfId="15234"/>
    <cellStyle name="Normal 3 3 2 7 3 3" xfId="15235"/>
    <cellStyle name="Normal 3 3 2 7 3 4" xfId="15236"/>
    <cellStyle name="Normal 3 3 2 7 4" xfId="15237"/>
    <cellStyle name="Normal 3 3 2 7 5" xfId="15238"/>
    <cellStyle name="Normal 3 3 2 7 6" xfId="15239"/>
    <cellStyle name="Normal 3 3 2 8" xfId="15240"/>
    <cellStyle name="Normal 3 3 2 8 2" xfId="15241"/>
    <cellStyle name="Normal 3 3 2 8 2 2" xfId="15242"/>
    <cellStyle name="Normal 3 3 2 8 2 2 2" xfId="15243"/>
    <cellStyle name="Normal 3 3 2 8 2 2 3" xfId="15244"/>
    <cellStyle name="Normal 3 3 2 8 2 2 4" xfId="15245"/>
    <cellStyle name="Normal 3 3 2 8 2 3" xfId="15246"/>
    <cellStyle name="Normal 3 3 2 8 2 4" xfId="15247"/>
    <cellStyle name="Normal 3 3 2 8 2 5" xfId="15248"/>
    <cellStyle name="Normal 3 3 2 8 3" xfId="15249"/>
    <cellStyle name="Normal 3 3 2 8 3 2" xfId="15250"/>
    <cellStyle name="Normal 3 3 2 8 3 3" xfId="15251"/>
    <cellStyle name="Normal 3 3 2 8 3 4" xfId="15252"/>
    <cellStyle name="Normal 3 3 2 8 4" xfId="15253"/>
    <cellStyle name="Normal 3 3 2 8 5" xfId="15254"/>
    <cellStyle name="Normal 3 3 2 8 6" xfId="15255"/>
    <cellStyle name="Normal 3 3 2 9" xfId="15256"/>
    <cellStyle name="Normal 3 3 3" xfId="15257"/>
    <cellStyle name="Normal 3 3 3 10" xfId="15258"/>
    <cellStyle name="Normal 3 3 3 2" xfId="15259"/>
    <cellStyle name="Normal 3 3 3 2 2" xfId="15260"/>
    <cellStyle name="Normal 3 3 3 2 2 2" xfId="15261"/>
    <cellStyle name="Normal 3 3 3 2 2 2 2" xfId="15262"/>
    <cellStyle name="Normal 3 3 3 2 2 2 2 2" xfId="15263"/>
    <cellStyle name="Normal 3 3 3 2 2 2 2 3" xfId="15264"/>
    <cellStyle name="Normal 3 3 3 2 2 2 2 4" xfId="15265"/>
    <cellStyle name="Normal 3 3 3 2 2 2 3" xfId="15266"/>
    <cellStyle name="Normal 3 3 3 2 2 2 4" xfId="15267"/>
    <cellStyle name="Normal 3 3 3 2 2 2 5" xfId="15268"/>
    <cellStyle name="Normal 3 3 3 2 2 3" xfId="15269"/>
    <cellStyle name="Normal 3 3 3 2 2 3 2" xfId="15270"/>
    <cellStyle name="Normal 3 3 3 2 2 3 3" xfId="15271"/>
    <cellStyle name="Normal 3 3 3 2 2 3 4" xfId="15272"/>
    <cellStyle name="Normal 3 3 3 2 2 4" xfId="15273"/>
    <cellStyle name="Normal 3 3 3 2 2 5" xfId="15274"/>
    <cellStyle name="Normal 3 3 3 2 2 6" xfId="15275"/>
    <cellStyle name="Normal 3 3 3 2 3" xfId="15276"/>
    <cellStyle name="Normal 3 3 3 2 3 2" xfId="15277"/>
    <cellStyle name="Normal 3 3 3 2 3 2 2" xfId="15278"/>
    <cellStyle name="Normal 3 3 3 2 3 2 2 2" xfId="15279"/>
    <cellStyle name="Normal 3 3 3 2 3 2 2 3" xfId="15280"/>
    <cellStyle name="Normal 3 3 3 2 3 2 2 4" xfId="15281"/>
    <cellStyle name="Normal 3 3 3 2 3 2 3" xfId="15282"/>
    <cellStyle name="Normal 3 3 3 2 3 2 4" xfId="15283"/>
    <cellStyle name="Normal 3 3 3 2 3 2 5" xfId="15284"/>
    <cellStyle name="Normal 3 3 3 2 3 3" xfId="15285"/>
    <cellStyle name="Normal 3 3 3 2 3 3 2" xfId="15286"/>
    <cellStyle name="Normal 3 3 3 2 3 3 3" xfId="15287"/>
    <cellStyle name="Normal 3 3 3 2 3 3 4" xfId="15288"/>
    <cellStyle name="Normal 3 3 3 2 3 4" xfId="15289"/>
    <cellStyle name="Normal 3 3 3 2 3 5" xfId="15290"/>
    <cellStyle name="Normal 3 3 3 2 3 6" xfId="15291"/>
    <cellStyle name="Normal 3 3 3 2 4" xfId="15292"/>
    <cellStyle name="Normal 3 3 3 2 4 2" xfId="15293"/>
    <cellStyle name="Normal 3 3 3 2 4 2 2" xfId="15294"/>
    <cellStyle name="Normal 3 3 3 2 4 2 3" xfId="15295"/>
    <cellStyle name="Normal 3 3 3 2 4 2 4" xfId="15296"/>
    <cellStyle name="Normal 3 3 3 2 4 3" xfId="15297"/>
    <cellStyle name="Normal 3 3 3 2 4 4" xfId="15298"/>
    <cellStyle name="Normal 3 3 3 2 4 5" xfId="15299"/>
    <cellStyle name="Normal 3 3 3 2 5" xfId="15300"/>
    <cellStyle name="Normal 3 3 3 2 5 2" xfId="15301"/>
    <cellStyle name="Normal 3 3 3 2 5 3" xfId="15302"/>
    <cellStyle name="Normal 3 3 3 2 5 4" xfId="15303"/>
    <cellStyle name="Normal 3 3 3 2 6" xfId="15304"/>
    <cellStyle name="Normal 3 3 3 2 7" xfId="15305"/>
    <cellStyle name="Normal 3 3 3 2 8" xfId="15306"/>
    <cellStyle name="Normal 3 3 3 3" xfId="15307"/>
    <cellStyle name="Normal 3 3 3 3 2" xfId="15308"/>
    <cellStyle name="Normal 3 3 3 3 2 2" xfId="15309"/>
    <cellStyle name="Normal 3 3 3 3 2 2 2" xfId="15310"/>
    <cellStyle name="Normal 3 3 3 3 2 2 3" xfId="15311"/>
    <cellStyle name="Normal 3 3 3 3 2 2 4" xfId="15312"/>
    <cellStyle name="Normal 3 3 3 3 2 3" xfId="15313"/>
    <cellStyle name="Normal 3 3 3 3 2 4" xfId="15314"/>
    <cellStyle name="Normal 3 3 3 3 2 5" xfId="15315"/>
    <cellStyle name="Normal 3 3 3 3 3" xfId="15316"/>
    <cellStyle name="Normal 3 3 3 3 3 2" xfId="15317"/>
    <cellStyle name="Normal 3 3 3 3 3 3" xfId="15318"/>
    <cellStyle name="Normal 3 3 3 3 3 4" xfId="15319"/>
    <cellStyle name="Normal 3 3 3 3 4" xfId="15320"/>
    <cellStyle name="Normal 3 3 3 3 5" xfId="15321"/>
    <cellStyle name="Normal 3 3 3 3 6" xfId="15322"/>
    <cellStyle name="Normal 3 3 3 4" xfId="15323"/>
    <cellStyle name="Normal 3 3 3 4 2" xfId="15324"/>
    <cellStyle name="Normal 3 3 3 4 2 2" xfId="15325"/>
    <cellStyle name="Normal 3 3 3 4 2 2 2" xfId="15326"/>
    <cellStyle name="Normal 3 3 3 4 2 2 3" xfId="15327"/>
    <cellStyle name="Normal 3 3 3 4 2 2 4" xfId="15328"/>
    <cellStyle name="Normal 3 3 3 4 2 3" xfId="15329"/>
    <cellStyle name="Normal 3 3 3 4 2 4" xfId="15330"/>
    <cellStyle name="Normal 3 3 3 4 2 5" xfId="15331"/>
    <cellStyle name="Normal 3 3 3 4 3" xfId="15332"/>
    <cellStyle name="Normal 3 3 3 4 3 2" xfId="15333"/>
    <cellStyle name="Normal 3 3 3 4 3 3" xfId="15334"/>
    <cellStyle name="Normal 3 3 3 4 3 4" xfId="15335"/>
    <cellStyle name="Normal 3 3 3 4 4" xfId="15336"/>
    <cellStyle name="Normal 3 3 3 4 5" xfId="15337"/>
    <cellStyle name="Normal 3 3 3 4 6" xfId="15338"/>
    <cellStyle name="Normal 3 3 3 5" xfId="15339"/>
    <cellStyle name="Normal 3 3 3 6" xfId="15340"/>
    <cellStyle name="Normal 3 3 3 6 2" xfId="15341"/>
    <cellStyle name="Normal 3 3 3 6 2 2" xfId="15342"/>
    <cellStyle name="Normal 3 3 3 6 2 3" xfId="15343"/>
    <cellStyle name="Normal 3 3 3 6 2 4" xfId="15344"/>
    <cellStyle name="Normal 3 3 3 6 3" xfId="15345"/>
    <cellStyle name="Normal 3 3 3 6 4" xfId="15346"/>
    <cellStyle name="Normal 3 3 3 6 5" xfId="15347"/>
    <cellStyle name="Normal 3 3 3 7" xfId="15348"/>
    <cellStyle name="Normal 3 3 3 7 2" xfId="15349"/>
    <cellStyle name="Normal 3 3 3 7 3" xfId="15350"/>
    <cellStyle name="Normal 3 3 3 7 4" xfId="15351"/>
    <cellStyle name="Normal 3 3 3 8" xfId="15352"/>
    <cellStyle name="Normal 3 3 3 9" xfId="15353"/>
    <cellStyle name="Normal 3 3 4" xfId="15354"/>
    <cellStyle name="Normal 3 3 4 10" xfId="15355"/>
    <cellStyle name="Normal 3 3 4 2" xfId="15356"/>
    <cellStyle name="Normal 3 3 4 2 2" xfId="15357"/>
    <cellStyle name="Normal 3 3 4 2 2 2" xfId="15358"/>
    <cellStyle name="Normal 3 3 4 2 2 2 2" xfId="15359"/>
    <cellStyle name="Normal 3 3 4 2 2 2 2 2" xfId="15360"/>
    <cellStyle name="Normal 3 3 4 2 2 2 2 3" xfId="15361"/>
    <cellStyle name="Normal 3 3 4 2 2 2 2 4" xfId="15362"/>
    <cellStyle name="Normal 3 3 4 2 2 2 3" xfId="15363"/>
    <cellStyle name="Normal 3 3 4 2 2 2 4" xfId="15364"/>
    <cellStyle name="Normal 3 3 4 2 2 2 5" xfId="15365"/>
    <cellStyle name="Normal 3 3 4 2 2 3" xfId="15366"/>
    <cellStyle name="Normal 3 3 4 2 2 3 2" xfId="15367"/>
    <cellStyle name="Normal 3 3 4 2 2 3 3" xfId="15368"/>
    <cellStyle name="Normal 3 3 4 2 2 3 4" xfId="15369"/>
    <cellStyle name="Normal 3 3 4 2 2 4" xfId="15370"/>
    <cellStyle name="Normal 3 3 4 2 2 5" xfId="15371"/>
    <cellStyle name="Normal 3 3 4 2 2 6" xfId="15372"/>
    <cellStyle name="Normal 3 3 4 2 3" xfId="15373"/>
    <cellStyle name="Normal 3 3 4 2 3 2" xfId="15374"/>
    <cellStyle name="Normal 3 3 4 2 3 2 2" xfId="15375"/>
    <cellStyle name="Normal 3 3 4 2 3 2 2 2" xfId="15376"/>
    <cellStyle name="Normal 3 3 4 2 3 2 2 3" xfId="15377"/>
    <cellStyle name="Normal 3 3 4 2 3 2 2 4" xfId="15378"/>
    <cellStyle name="Normal 3 3 4 2 3 2 3" xfId="15379"/>
    <cellStyle name="Normal 3 3 4 2 3 2 4" xfId="15380"/>
    <cellStyle name="Normal 3 3 4 2 3 2 5" xfId="15381"/>
    <cellStyle name="Normal 3 3 4 2 3 3" xfId="15382"/>
    <cellStyle name="Normal 3 3 4 2 3 3 2" xfId="15383"/>
    <cellStyle name="Normal 3 3 4 2 3 3 3" xfId="15384"/>
    <cellStyle name="Normal 3 3 4 2 3 3 4" xfId="15385"/>
    <cellStyle name="Normal 3 3 4 2 3 4" xfId="15386"/>
    <cellStyle name="Normal 3 3 4 2 3 5" xfId="15387"/>
    <cellStyle name="Normal 3 3 4 2 3 6" xfId="15388"/>
    <cellStyle name="Normal 3 3 4 2 4" xfId="15389"/>
    <cellStyle name="Normal 3 3 4 2 4 2" xfId="15390"/>
    <cellStyle name="Normal 3 3 4 2 4 2 2" xfId="15391"/>
    <cellStyle name="Normal 3 3 4 2 4 2 3" xfId="15392"/>
    <cellStyle name="Normal 3 3 4 2 4 2 4" xfId="15393"/>
    <cellStyle name="Normal 3 3 4 2 4 3" xfId="15394"/>
    <cellStyle name="Normal 3 3 4 2 4 4" xfId="15395"/>
    <cellStyle name="Normal 3 3 4 2 4 5" xfId="15396"/>
    <cellStyle name="Normal 3 3 4 2 5" xfId="15397"/>
    <cellStyle name="Normal 3 3 4 2 5 2" xfId="15398"/>
    <cellStyle name="Normal 3 3 4 2 5 3" xfId="15399"/>
    <cellStyle name="Normal 3 3 4 2 5 4" xfId="15400"/>
    <cellStyle name="Normal 3 3 4 2 6" xfId="15401"/>
    <cellStyle name="Normal 3 3 4 2 7" xfId="15402"/>
    <cellStyle name="Normal 3 3 4 2 8" xfId="15403"/>
    <cellStyle name="Normal 3 3 4 3" xfId="15404"/>
    <cellStyle name="Normal 3 3 4 3 2" xfId="15405"/>
    <cellStyle name="Normal 3 3 4 3 2 2" xfId="15406"/>
    <cellStyle name="Normal 3 3 4 3 2 2 2" xfId="15407"/>
    <cellStyle name="Normal 3 3 4 3 2 2 3" xfId="15408"/>
    <cellStyle name="Normal 3 3 4 3 2 2 4" xfId="15409"/>
    <cellStyle name="Normal 3 3 4 3 2 3" xfId="15410"/>
    <cellStyle name="Normal 3 3 4 3 2 4" xfId="15411"/>
    <cellStyle name="Normal 3 3 4 3 2 5" xfId="15412"/>
    <cellStyle name="Normal 3 3 4 3 3" xfId="15413"/>
    <cellStyle name="Normal 3 3 4 3 3 2" xfId="15414"/>
    <cellStyle name="Normal 3 3 4 3 3 3" xfId="15415"/>
    <cellStyle name="Normal 3 3 4 3 3 4" xfId="15416"/>
    <cellStyle name="Normal 3 3 4 3 4" xfId="15417"/>
    <cellStyle name="Normal 3 3 4 3 5" xfId="15418"/>
    <cellStyle name="Normal 3 3 4 3 6" xfId="15419"/>
    <cellStyle name="Normal 3 3 4 4" xfId="15420"/>
    <cellStyle name="Normal 3 3 4 4 2" xfId="15421"/>
    <cellStyle name="Normal 3 3 4 4 2 2" xfId="15422"/>
    <cellStyle name="Normal 3 3 4 4 2 2 2" xfId="15423"/>
    <cellStyle name="Normal 3 3 4 4 2 2 3" xfId="15424"/>
    <cellStyle name="Normal 3 3 4 4 2 2 4" xfId="15425"/>
    <cellStyle name="Normal 3 3 4 4 2 3" xfId="15426"/>
    <cellStyle name="Normal 3 3 4 4 2 4" xfId="15427"/>
    <cellStyle name="Normal 3 3 4 4 2 5" xfId="15428"/>
    <cellStyle name="Normal 3 3 4 4 3" xfId="15429"/>
    <cellStyle name="Normal 3 3 4 4 3 2" xfId="15430"/>
    <cellStyle name="Normal 3 3 4 4 3 3" xfId="15431"/>
    <cellStyle name="Normal 3 3 4 4 3 4" xfId="15432"/>
    <cellStyle name="Normal 3 3 4 4 4" xfId="15433"/>
    <cellStyle name="Normal 3 3 4 4 5" xfId="15434"/>
    <cellStyle name="Normal 3 3 4 4 6" xfId="15435"/>
    <cellStyle name="Normal 3 3 4 5" xfId="15436"/>
    <cellStyle name="Normal 3 3 4 6" xfId="15437"/>
    <cellStyle name="Normal 3 3 4 6 2" xfId="15438"/>
    <cellStyle name="Normal 3 3 4 6 2 2" xfId="15439"/>
    <cellStyle name="Normal 3 3 4 6 2 3" xfId="15440"/>
    <cellStyle name="Normal 3 3 4 6 2 4" xfId="15441"/>
    <cellStyle name="Normal 3 3 4 6 3" xfId="15442"/>
    <cellStyle name="Normal 3 3 4 6 4" xfId="15443"/>
    <cellStyle name="Normal 3 3 4 6 5" xfId="15444"/>
    <cellStyle name="Normal 3 3 4 7" xfId="15445"/>
    <cellStyle name="Normal 3 3 4 7 2" xfId="15446"/>
    <cellStyle name="Normal 3 3 4 7 3" xfId="15447"/>
    <cellStyle name="Normal 3 3 4 7 4" xfId="15448"/>
    <cellStyle name="Normal 3 3 4 8" xfId="15449"/>
    <cellStyle name="Normal 3 3 4 9" xfId="15450"/>
    <cellStyle name="Normal 3 3 5" xfId="15451"/>
    <cellStyle name="Normal 3 3 5 2" xfId="15452"/>
    <cellStyle name="Normal 3 3 6" xfId="15453"/>
    <cellStyle name="Normal 3 3 6 10" xfId="15454"/>
    <cellStyle name="Normal 3 3 6 2" xfId="15455"/>
    <cellStyle name="Normal 3 3 6 2 2" xfId="15456"/>
    <cellStyle name="Normal 3 3 6 2 2 2" xfId="15457"/>
    <cellStyle name="Normal 3 3 6 2 2 2 2" xfId="15458"/>
    <cellStyle name="Normal 3 3 6 2 2 2 2 2" xfId="15459"/>
    <cellStyle name="Normal 3 3 6 2 2 2 2 3" xfId="15460"/>
    <cellStyle name="Normal 3 3 6 2 2 2 2 4" xfId="15461"/>
    <cellStyle name="Normal 3 3 6 2 2 2 3" xfId="15462"/>
    <cellStyle name="Normal 3 3 6 2 2 2 4" xfId="15463"/>
    <cellStyle name="Normal 3 3 6 2 2 2 5" xfId="15464"/>
    <cellStyle name="Normal 3 3 6 2 2 3" xfId="15465"/>
    <cellStyle name="Normal 3 3 6 2 2 3 2" xfId="15466"/>
    <cellStyle name="Normal 3 3 6 2 2 3 3" xfId="15467"/>
    <cellStyle name="Normal 3 3 6 2 2 3 4" xfId="15468"/>
    <cellStyle name="Normal 3 3 6 2 2 4" xfId="15469"/>
    <cellStyle name="Normal 3 3 6 2 2 5" xfId="15470"/>
    <cellStyle name="Normal 3 3 6 2 2 6" xfId="15471"/>
    <cellStyle name="Normal 3 3 6 2 3" xfId="15472"/>
    <cellStyle name="Normal 3 3 6 2 3 2" xfId="15473"/>
    <cellStyle name="Normal 3 3 6 2 3 2 2" xfId="15474"/>
    <cellStyle name="Normal 3 3 6 2 3 2 2 2" xfId="15475"/>
    <cellStyle name="Normal 3 3 6 2 3 2 2 3" xfId="15476"/>
    <cellStyle name="Normal 3 3 6 2 3 2 2 4" xfId="15477"/>
    <cellStyle name="Normal 3 3 6 2 3 2 3" xfId="15478"/>
    <cellStyle name="Normal 3 3 6 2 3 2 4" xfId="15479"/>
    <cellStyle name="Normal 3 3 6 2 3 2 5" xfId="15480"/>
    <cellStyle name="Normal 3 3 6 2 3 3" xfId="15481"/>
    <cellStyle name="Normal 3 3 6 2 3 3 2" xfId="15482"/>
    <cellStyle name="Normal 3 3 6 2 3 3 3" xfId="15483"/>
    <cellStyle name="Normal 3 3 6 2 3 3 4" xfId="15484"/>
    <cellStyle name="Normal 3 3 6 2 3 4" xfId="15485"/>
    <cellStyle name="Normal 3 3 6 2 3 5" xfId="15486"/>
    <cellStyle name="Normal 3 3 6 2 3 6" xfId="15487"/>
    <cellStyle name="Normal 3 3 6 2 4" xfId="15488"/>
    <cellStyle name="Normal 3 3 6 2 4 2" xfId="15489"/>
    <cellStyle name="Normal 3 3 6 2 4 2 2" xfId="15490"/>
    <cellStyle name="Normal 3 3 6 2 4 2 3" xfId="15491"/>
    <cellStyle name="Normal 3 3 6 2 4 2 4" xfId="15492"/>
    <cellStyle name="Normal 3 3 6 2 4 3" xfId="15493"/>
    <cellStyle name="Normal 3 3 6 2 4 4" xfId="15494"/>
    <cellStyle name="Normal 3 3 6 2 4 5" xfId="15495"/>
    <cellStyle name="Normal 3 3 6 2 5" xfId="15496"/>
    <cellStyle name="Normal 3 3 6 2 5 2" xfId="15497"/>
    <cellStyle name="Normal 3 3 6 2 5 3" xfId="15498"/>
    <cellStyle name="Normal 3 3 6 2 5 4" xfId="15499"/>
    <cellStyle name="Normal 3 3 6 2 6" xfId="15500"/>
    <cellStyle name="Normal 3 3 6 2 7" xfId="15501"/>
    <cellStyle name="Normal 3 3 6 2 8" xfId="15502"/>
    <cellStyle name="Normal 3 3 6 3" xfId="15503"/>
    <cellStyle name="Normal 3 3 6 3 2" xfId="15504"/>
    <cellStyle name="Normal 3 3 6 3 2 2" xfId="15505"/>
    <cellStyle name="Normal 3 3 6 3 2 2 2" xfId="15506"/>
    <cellStyle name="Normal 3 3 6 3 2 2 3" xfId="15507"/>
    <cellStyle name="Normal 3 3 6 3 2 2 4" xfId="15508"/>
    <cellStyle name="Normal 3 3 6 3 2 3" xfId="15509"/>
    <cellStyle name="Normal 3 3 6 3 2 4" xfId="15510"/>
    <cellStyle name="Normal 3 3 6 3 2 5" xfId="15511"/>
    <cellStyle name="Normal 3 3 6 3 3" xfId="15512"/>
    <cellStyle name="Normal 3 3 6 3 3 2" xfId="15513"/>
    <cellStyle name="Normal 3 3 6 3 3 3" xfId="15514"/>
    <cellStyle name="Normal 3 3 6 3 3 4" xfId="15515"/>
    <cellStyle name="Normal 3 3 6 3 4" xfId="15516"/>
    <cellStyle name="Normal 3 3 6 3 5" xfId="15517"/>
    <cellStyle name="Normal 3 3 6 3 6" xfId="15518"/>
    <cellStyle name="Normal 3 3 6 4" xfId="15519"/>
    <cellStyle name="Normal 3 3 6 4 2" xfId="15520"/>
    <cellStyle name="Normal 3 3 6 4 2 2" xfId="15521"/>
    <cellStyle name="Normal 3 3 6 4 2 2 2" xfId="15522"/>
    <cellStyle name="Normal 3 3 6 4 2 2 3" xfId="15523"/>
    <cellStyle name="Normal 3 3 6 4 2 2 4" xfId="15524"/>
    <cellStyle name="Normal 3 3 6 4 2 3" xfId="15525"/>
    <cellStyle name="Normal 3 3 6 4 2 4" xfId="15526"/>
    <cellStyle name="Normal 3 3 6 4 2 5" xfId="15527"/>
    <cellStyle name="Normal 3 3 6 4 3" xfId="15528"/>
    <cellStyle name="Normal 3 3 6 4 3 2" xfId="15529"/>
    <cellStyle name="Normal 3 3 6 4 3 3" xfId="15530"/>
    <cellStyle name="Normal 3 3 6 4 3 4" xfId="15531"/>
    <cellStyle name="Normal 3 3 6 4 4" xfId="15532"/>
    <cellStyle name="Normal 3 3 6 4 5" xfId="15533"/>
    <cellStyle name="Normal 3 3 6 4 6" xfId="15534"/>
    <cellStyle name="Normal 3 3 6 5" xfId="15535"/>
    <cellStyle name="Normal 3 3 6 6" xfId="15536"/>
    <cellStyle name="Normal 3 3 6 6 2" xfId="15537"/>
    <cellStyle name="Normal 3 3 6 6 2 2" xfId="15538"/>
    <cellStyle name="Normal 3 3 6 6 2 3" xfId="15539"/>
    <cellStyle name="Normal 3 3 6 6 2 4" xfId="15540"/>
    <cellStyle name="Normal 3 3 6 6 3" xfId="15541"/>
    <cellStyle name="Normal 3 3 6 6 4" xfId="15542"/>
    <cellStyle name="Normal 3 3 6 6 5" xfId="15543"/>
    <cellStyle name="Normal 3 3 6 7" xfId="15544"/>
    <cellStyle name="Normal 3 3 6 7 2" xfId="15545"/>
    <cellStyle name="Normal 3 3 6 7 3" xfId="15546"/>
    <cellStyle name="Normal 3 3 6 7 4" xfId="15547"/>
    <cellStyle name="Normal 3 3 6 8" xfId="15548"/>
    <cellStyle name="Normal 3 3 6 9" xfId="15549"/>
    <cellStyle name="Normal 3 3 7" xfId="15550"/>
    <cellStyle name="Normal 3 3 7 2" xfId="15551"/>
    <cellStyle name="Normal 3 3 7 2 2" xfId="15552"/>
    <cellStyle name="Normal 3 3 7 2 2 2" xfId="15553"/>
    <cellStyle name="Normal 3 3 7 2 2 2 2" xfId="15554"/>
    <cellStyle name="Normal 3 3 7 2 2 2 3" xfId="15555"/>
    <cellStyle name="Normal 3 3 7 2 2 2 4" xfId="15556"/>
    <cellStyle name="Normal 3 3 7 2 2 3" xfId="15557"/>
    <cellStyle name="Normal 3 3 7 2 2 4" xfId="15558"/>
    <cellStyle name="Normal 3 3 7 2 2 5" xfId="15559"/>
    <cellStyle name="Normal 3 3 7 2 3" xfId="15560"/>
    <cellStyle name="Normal 3 3 7 2 3 2" xfId="15561"/>
    <cellStyle name="Normal 3 3 7 2 3 3" xfId="15562"/>
    <cellStyle name="Normal 3 3 7 2 3 4" xfId="15563"/>
    <cellStyle name="Normal 3 3 7 2 4" xfId="15564"/>
    <cellStyle name="Normal 3 3 7 2 5" xfId="15565"/>
    <cellStyle name="Normal 3 3 7 2 6" xfId="15566"/>
    <cellStyle name="Normal 3 3 7 3" xfId="15567"/>
    <cellStyle name="Normal 3 3 7 3 2" xfId="15568"/>
    <cellStyle name="Normal 3 3 7 3 2 2" xfId="15569"/>
    <cellStyle name="Normal 3 3 7 3 2 2 2" xfId="15570"/>
    <cellStyle name="Normal 3 3 7 3 2 2 3" xfId="15571"/>
    <cellStyle name="Normal 3 3 7 3 2 2 4" xfId="15572"/>
    <cellStyle name="Normal 3 3 7 3 2 3" xfId="15573"/>
    <cellStyle name="Normal 3 3 7 3 2 4" xfId="15574"/>
    <cellStyle name="Normal 3 3 7 3 2 5" xfId="15575"/>
    <cellStyle name="Normal 3 3 7 3 3" xfId="15576"/>
    <cellStyle name="Normal 3 3 7 3 3 2" xfId="15577"/>
    <cellStyle name="Normal 3 3 7 3 3 3" xfId="15578"/>
    <cellStyle name="Normal 3 3 7 3 3 4" xfId="15579"/>
    <cellStyle name="Normal 3 3 7 3 4" xfId="15580"/>
    <cellStyle name="Normal 3 3 7 3 5" xfId="15581"/>
    <cellStyle name="Normal 3 3 7 3 6" xfId="15582"/>
    <cellStyle name="Normal 3 3 7 4" xfId="15583"/>
    <cellStyle name="Normal 3 3 7 5" xfId="15584"/>
    <cellStyle name="Normal 3 3 7 5 2" xfId="15585"/>
    <cellStyle name="Normal 3 3 7 5 2 2" xfId="15586"/>
    <cellStyle name="Normal 3 3 7 5 2 3" xfId="15587"/>
    <cellStyle name="Normal 3 3 7 5 2 4" xfId="15588"/>
    <cellStyle name="Normal 3 3 7 5 3" xfId="15589"/>
    <cellStyle name="Normal 3 3 7 5 4" xfId="15590"/>
    <cellStyle name="Normal 3 3 7 5 5" xfId="15591"/>
    <cellStyle name="Normal 3 3 7 6" xfId="15592"/>
    <cellStyle name="Normal 3 3 7 6 2" xfId="15593"/>
    <cellStyle name="Normal 3 3 7 6 3" xfId="15594"/>
    <cellStyle name="Normal 3 3 7 6 4" xfId="15595"/>
    <cellStyle name="Normal 3 3 7 7" xfId="15596"/>
    <cellStyle name="Normal 3 3 7 8" xfId="15597"/>
    <cellStyle name="Normal 3 3 7 9" xfId="15598"/>
    <cellStyle name="Normal 3 3 8" xfId="15599"/>
    <cellStyle name="Normal 3 3 8 2" xfId="15600"/>
    <cellStyle name="Normal 3 3 8 2 2" xfId="15601"/>
    <cellStyle name="Normal 3 3 8 2 2 2" xfId="15602"/>
    <cellStyle name="Normal 3 3 8 2 2 2 2" xfId="15603"/>
    <cellStyle name="Normal 3 3 8 2 2 2 3" xfId="15604"/>
    <cellStyle name="Normal 3 3 8 2 2 2 4" xfId="15605"/>
    <cellStyle name="Normal 3 3 8 2 2 3" xfId="15606"/>
    <cellStyle name="Normal 3 3 8 2 2 4" xfId="15607"/>
    <cellStyle name="Normal 3 3 8 2 2 5" xfId="15608"/>
    <cellStyle name="Normal 3 3 8 2 3" xfId="15609"/>
    <cellStyle name="Normal 3 3 8 2 3 2" xfId="15610"/>
    <cellStyle name="Normal 3 3 8 2 3 3" xfId="15611"/>
    <cellStyle name="Normal 3 3 8 2 3 4" xfId="15612"/>
    <cellStyle name="Normal 3 3 8 2 4" xfId="15613"/>
    <cellStyle name="Normal 3 3 8 2 5" xfId="15614"/>
    <cellStyle name="Normal 3 3 8 2 6" xfId="15615"/>
    <cellStyle name="Normal 3 3 8 3" xfId="15616"/>
    <cellStyle name="Normal 3 3 8 3 2" xfId="15617"/>
    <cellStyle name="Normal 3 3 8 3 2 2" xfId="15618"/>
    <cellStyle name="Normal 3 3 8 3 2 2 2" xfId="15619"/>
    <cellStyle name="Normal 3 3 8 3 2 2 3" xfId="15620"/>
    <cellStyle name="Normal 3 3 8 3 2 2 4" xfId="15621"/>
    <cellStyle name="Normal 3 3 8 3 2 3" xfId="15622"/>
    <cellStyle name="Normal 3 3 8 3 2 4" xfId="15623"/>
    <cellStyle name="Normal 3 3 8 3 2 5" xfId="15624"/>
    <cellStyle name="Normal 3 3 8 3 3" xfId="15625"/>
    <cellStyle name="Normal 3 3 8 3 3 2" xfId="15626"/>
    <cellStyle name="Normal 3 3 8 3 3 3" xfId="15627"/>
    <cellStyle name="Normal 3 3 8 3 3 4" xfId="15628"/>
    <cellStyle name="Normal 3 3 8 3 4" xfId="15629"/>
    <cellStyle name="Normal 3 3 8 3 5" xfId="15630"/>
    <cellStyle name="Normal 3 3 8 3 6" xfId="15631"/>
    <cellStyle name="Normal 3 3 8 4" xfId="15632"/>
    <cellStyle name="Normal 3 3 8 5" xfId="15633"/>
    <cellStyle name="Normal 3 3 8 5 2" xfId="15634"/>
    <cellStyle name="Normal 3 3 8 5 2 2" xfId="15635"/>
    <cellStyle name="Normal 3 3 8 5 2 3" xfId="15636"/>
    <cellStyle name="Normal 3 3 8 5 2 4" xfId="15637"/>
    <cellStyle name="Normal 3 3 8 5 3" xfId="15638"/>
    <cellStyle name="Normal 3 3 8 5 4" xfId="15639"/>
    <cellStyle name="Normal 3 3 8 5 5" xfId="15640"/>
    <cellStyle name="Normal 3 3 8 6" xfId="15641"/>
    <cellStyle name="Normal 3 3 8 6 2" xfId="15642"/>
    <cellStyle name="Normal 3 3 8 6 3" xfId="15643"/>
    <cellStyle name="Normal 3 3 8 6 4" xfId="15644"/>
    <cellStyle name="Normal 3 3 8 7" xfId="15645"/>
    <cellStyle name="Normal 3 3 8 8" xfId="15646"/>
    <cellStyle name="Normal 3 3 8 9" xfId="15647"/>
    <cellStyle name="Normal 3 3 9" xfId="15648"/>
    <cellStyle name="Normal 3 3 9 2" xfId="15649"/>
    <cellStyle name="Normal 3 3 9 3" xfId="15650"/>
    <cellStyle name="Normal 3 3 9 3 2" xfId="15651"/>
    <cellStyle name="Normal 3 3 9 3 2 2" xfId="15652"/>
    <cellStyle name="Normal 3 3 9 3 2 3" xfId="15653"/>
    <cellStyle name="Normal 3 3 9 3 2 4" xfId="15654"/>
    <cellStyle name="Normal 3 3 9 3 3" xfId="15655"/>
    <cellStyle name="Normal 3 3 9 3 4" xfId="15656"/>
    <cellStyle name="Normal 3 3 9 3 5" xfId="15657"/>
    <cellStyle name="Normal 3 3 9 4" xfId="15658"/>
    <cellStyle name="Normal 3 3 9 5" xfId="15659"/>
    <cellStyle name="Normal 3 3 9 5 2" xfId="15660"/>
    <cellStyle name="Normal 3 3 9 5 3" xfId="15661"/>
    <cellStyle name="Normal 3 3 9 5 4" xfId="15662"/>
    <cellStyle name="Normal 3 3 9 6" xfId="15663"/>
    <cellStyle name="Normal 3 3 9 7" xfId="15664"/>
    <cellStyle name="Normal 3 3 9 8" xfId="15665"/>
    <cellStyle name="Normal 3 30" xfId="15666"/>
    <cellStyle name="Normal 3 30 2" xfId="15667"/>
    <cellStyle name="Normal 3 30 2 2" xfId="15668"/>
    <cellStyle name="Normal 3 30 2 2 2" xfId="15669"/>
    <cellStyle name="Normal 3 30 2 2 3" xfId="15670"/>
    <cellStyle name="Normal 3 30 2 2 4" xfId="15671"/>
    <cellStyle name="Normal 3 30 2 3" xfId="15672"/>
    <cellStyle name="Normal 3 30 2 4" xfId="15673"/>
    <cellStyle name="Normal 3 30 2 5" xfId="15674"/>
    <cellStyle name="Normal 3 30 3" xfId="15675"/>
    <cellStyle name="Normal 3 30 3 2" xfId="15676"/>
    <cellStyle name="Normal 3 30 3 3" xfId="15677"/>
    <cellStyle name="Normal 3 30 3 4" xfId="15678"/>
    <cellStyle name="Normal 3 30 4" xfId="15679"/>
    <cellStyle name="Normal 3 30 5" xfId="15680"/>
    <cellStyle name="Normal 3 30 6" xfId="15681"/>
    <cellStyle name="Normal 3 31" xfId="15682"/>
    <cellStyle name="Normal 3 31 2" xfId="15683"/>
    <cellStyle name="Normal 3 31 2 2" xfId="15684"/>
    <cellStyle name="Normal 3 31 2 2 2" xfId="15685"/>
    <cellStyle name="Normal 3 31 2 2 3" xfId="15686"/>
    <cellStyle name="Normal 3 31 2 2 4" xfId="15687"/>
    <cellStyle name="Normal 3 31 2 3" xfId="15688"/>
    <cellStyle name="Normal 3 31 2 4" xfId="15689"/>
    <cellStyle name="Normal 3 31 2 5" xfId="15690"/>
    <cellStyle name="Normal 3 31 3" xfId="15691"/>
    <cellStyle name="Normal 3 31 3 2" xfId="15692"/>
    <cellStyle name="Normal 3 31 3 3" xfId="15693"/>
    <cellStyle name="Normal 3 31 3 4" xfId="15694"/>
    <cellStyle name="Normal 3 31 4" xfId="15695"/>
    <cellStyle name="Normal 3 31 5" xfId="15696"/>
    <cellStyle name="Normal 3 31 6" xfId="15697"/>
    <cellStyle name="Normal 3 32" xfId="15698"/>
    <cellStyle name="Normal 3 32 2" xfId="15699"/>
    <cellStyle name="Normal 3 33" xfId="15700"/>
    <cellStyle name="Normal 3 33 2" xfId="15701"/>
    <cellStyle name="Normal 3 34" xfId="15702"/>
    <cellStyle name="Normal 3 34 2" xfId="15703"/>
    <cellStyle name="Normal 3 34 2 2" xfId="15704"/>
    <cellStyle name="Normal 3 34 2 3" xfId="15705"/>
    <cellStyle name="Normal 3 34 2 4" xfId="15706"/>
    <cellStyle name="Normal 3 34 3" xfId="15707"/>
    <cellStyle name="Normal 3 34 4" xfId="15708"/>
    <cellStyle name="Normal 3 34 5" xfId="15709"/>
    <cellStyle name="Normal 3 35" xfId="15710"/>
    <cellStyle name="Normal 3 35 2" xfId="15711"/>
    <cellStyle name="Normal 3 36" xfId="15712"/>
    <cellStyle name="Normal 3 36 2" xfId="15713"/>
    <cellStyle name="Normal 3 37" xfId="15714"/>
    <cellStyle name="Normal 3 37 2" xfId="15715"/>
    <cellStyle name="Normal 3 38" xfId="15716"/>
    <cellStyle name="Normal 3 38 2" xfId="15717"/>
    <cellStyle name="Normal 3 39" xfId="15718"/>
    <cellStyle name="Normal 3 39 2" xfId="15719"/>
    <cellStyle name="Normal 3 4" xfId="15720"/>
    <cellStyle name="Normal 3 4 10" xfId="15721"/>
    <cellStyle name="Normal 3 4 10 2" xfId="15722"/>
    <cellStyle name="Normal 3 4 11" xfId="15723"/>
    <cellStyle name="Normal 3 4 12" xfId="15724"/>
    <cellStyle name="Normal 3 4 12 2" xfId="15725"/>
    <cellStyle name="Normal 3 4 13" xfId="15726"/>
    <cellStyle name="Normal 3 4 13 2" xfId="15727"/>
    <cellStyle name="Normal 3 4 13 2 2" xfId="15728"/>
    <cellStyle name="Normal 3 4 13 2 3" xfId="15729"/>
    <cellStyle name="Normal 3 4 13 2 4" xfId="15730"/>
    <cellStyle name="Normal 3 4 14" xfId="15731"/>
    <cellStyle name="Normal 3 4 14 2" xfId="15732"/>
    <cellStyle name="Normal 3 4 14 2 2" xfId="15733"/>
    <cellStyle name="Normal 3 4 14 2 3" xfId="15734"/>
    <cellStyle name="Normal 3 4 14 2 4" xfId="15735"/>
    <cellStyle name="Normal 3 4 14 3" xfId="15736"/>
    <cellStyle name="Normal 3 4 14 4" xfId="15737"/>
    <cellStyle name="Normal 3 4 14 5" xfId="15738"/>
    <cellStyle name="Normal 3 4 15" xfId="15739"/>
    <cellStyle name="Normal 3 4 16" xfId="15740"/>
    <cellStyle name="Normal 3 4 17" xfId="15741"/>
    <cellStyle name="Normal 3 4 18" xfId="22045"/>
    <cellStyle name="Normal 3 4 2" xfId="15742"/>
    <cellStyle name="Normal 3 4 2 10" xfId="15743"/>
    <cellStyle name="Normal 3 4 2 11" xfId="15744"/>
    <cellStyle name="Normal 3 4 2 2" xfId="15745"/>
    <cellStyle name="Normal 3 4 2 2 2" xfId="15746"/>
    <cellStyle name="Normal 3 4 2 2 2 2" xfId="15747"/>
    <cellStyle name="Normal 3 4 2 2 2 2 2" xfId="15748"/>
    <cellStyle name="Normal 3 4 2 2 2 2 2 2" xfId="15749"/>
    <cellStyle name="Normal 3 4 2 2 2 2 2 2 2" xfId="15750"/>
    <cellStyle name="Normal 3 4 2 2 2 2 2 2 3" xfId="15751"/>
    <cellStyle name="Normal 3 4 2 2 2 2 2 2 4" xfId="15752"/>
    <cellStyle name="Normal 3 4 2 2 2 2 2 3" xfId="15753"/>
    <cellStyle name="Normal 3 4 2 2 2 2 2 4" xfId="15754"/>
    <cellStyle name="Normal 3 4 2 2 2 2 2 5" xfId="15755"/>
    <cellStyle name="Normal 3 4 2 2 2 2 3" xfId="15756"/>
    <cellStyle name="Normal 3 4 2 2 2 2 3 2" xfId="15757"/>
    <cellStyle name="Normal 3 4 2 2 2 2 3 3" xfId="15758"/>
    <cellStyle name="Normal 3 4 2 2 2 2 3 4" xfId="15759"/>
    <cellStyle name="Normal 3 4 2 2 2 2 4" xfId="15760"/>
    <cellStyle name="Normal 3 4 2 2 2 2 5" xfId="15761"/>
    <cellStyle name="Normal 3 4 2 2 2 2 6" xfId="15762"/>
    <cellStyle name="Normal 3 4 2 2 2 3" xfId="15763"/>
    <cellStyle name="Normal 3 4 2 2 2 3 2" xfId="15764"/>
    <cellStyle name="Normal 3 4 2 2 2 3 2 2" xfId="15765"/>
    <cellStyle name="Normal 3 4 2 2 2 3 2 2 2" xfId="15766"/>
    <cellStyle name="Normal 3 4 2 2 2 3 2 2 3" xfId="15767"/>
    <cellStyle name="Normal 3 4 2 2 2 3 2 2 4" xfId="15768"/>
    <cellStyle name="Normal 3 4 2 2 2 3 2 3" xfId="15769"/>
    <cellStyle name="Normal 3 4 2 2 2 3 2 4" xfId="15770"/>
    <cellStyle name="Normal 3 4 2 2 2 3 2 5" xfId="15771"/>
    <cellStyle name="Normal 3 4 2 2 2 3 3" xfId="15772"/>
    <cellStyle name="Normal 3 4 2 2 2 3 3 2" xfId="15773"/>
    <cellStyle name="Normal 3 4 2 2 2 3 3 3" xfId="15774"/>
    <cellStyle name="Normal 3 4 2 2 2 3 3 4" xfId="15775"/>
    <cellStyle name="Normal 3 4 2 2 2 3 4" xfId="15776"/>
    <cellStyle name="Normal 3 4 2 2 2 3 5" xfId="15777"/>
    <cellStyle name="Normal 3 4 2 2 2 3 6" xfId="15778"/>
    <cellStyle name="Normal 3 4 2 2 2 4" xfId="15779"/>
    <cellStyle name="Normal 3 4 2 2 2 4 2" xfId="15780"/>
    <cellStyle name="Normal 3 4 2 2 2 4 2 2" xfId="15781"/>
    <cellStyle name="Normal 3 4 2 2 2 4 2 3" xfId="15782"/>
    <cellStyle name="Normal 3 4 2 2 2 4 2 4" xfId="15783"/>
    <cellStyle name="Normal 3 4 2 2 2 4 3" xfId="15784"/>
    <cellStyle name="Normal 3 4 2 2 2 4 4" xfId="15785"/>
    <cellStyle name="Normal 3 4 2 2 2 4 5" xfId="15786"/>
    <cellStyle name="Normal 3 4 2 2 2 5" xfId="15787"/>
    <cellStyle name="Normal 3 4 2 2 2 5 2" xfId="15788"/>
    <cellStyle name="Normal 3 4 2 2 2 5 3" xfId="15789"/>
    <cellStyle name="Normal 3 4 2 2 2 5 4" xfId="15790"/>
    <cellStyle name="Normal 3 4 2 2 2 6" xfId="15791"/>
    <cellStyle name="Normal 3 4 2 2 2 7" xfId="15792"/>
    <cellStyle name="Normal 3 4 2 2 2 8" xfId="15793"/>
    <cellStyle name="Normal 3 4 2 2 3" xfId="15794"/>
    <cellStyle name="Normal 3 4 2 2 3 2" xfId="15795"/>
    <cellStyle name="Normal 3 4 2 2 3 2 2" xfId="15796"/>
    <cellStyle name="Normal 3 4 2 2 3 2 2 2" xfId="15797"/>
    <cellStyle name="Normal 3 4 2 2 3 2 2 3" xfId="15798"/>
    <cellStyle name="Normal 3 4 2 2 3 2 2 4" xfId="15799"/>
    <cellStyle name="Normal 3 4 2 2 3 2 3" xfId="15800"/>
    <cellStyle name="Normal 3 4 2 2 3 2 3 2" xfId="15801"/>
    <cellStyle name="Normal 3 4 2 2 3 2 3 3" xfId="15802"/>
    <cellStyle name="Normal 3 4 2 2 3 2 3 4" xfId="15803"/>
    <cellStyle name="Normal 3 4 2 2 3 2 4" xfId="15804"/>
    <cellStyle name="Normal 3 4 2 2 3 2 5" xfId="15805"/>
    <cellStyle name="Normal 3 4 2 2 3 2 6" xfId="15806"/>
    <cellStyle name="Normal 3 4 2 2 3 3" xfId="15807"/>
    <cellStyle name="Normal 3 4 2 2 3 3 2" xfId="15808"/>
    <cellStyle name="Normal 3 4 2 2 3 3 3" xfId="15809"/>
    <cellStyle name="Normal 3 4 2 2 3 3 4" xfId="15810"/>
    <cellStyle name="Normal 3 4 2 2 3 4" xfId="15811"/>
    <cellStyle name="Normal 3 4 2 2 3 4 2" xfId="15812"/>
    <cellStyle name="Normal 3 4 2 2 3 4 3" xfId="15813"/>
    <cellStyle name="Normal 3 4 2 2 3 4 4" xfId="15814"/>
    <cellStyle name="Normal 3 4 2 2 3 5" xfId="15815"/>
    <cellStyle name="Normal 3 4 2 2 3 6" xfId="15816"/>
    <cellStyle name="Normal 3 4 2 2 3 7" xfId="15817"/>
    <cellStyle name="Normal 3 4 2 2 4" xfId="15818"/>
    <cellStyle name="Normal 3 4 2 2 4 2" xfId="15819"/>
    <cellStyle name="Normal 3 4 2 2 4 2 2" xfId="15820"/>
    <cellStyle name="Normal 3 4 2 2 4 2 2 2" xfId="15821"/>
    <cellStyle name="Normal 3 4 2 2 4 2 2 3" xfId="15822"/>
    <cellStyle name="Normal 3 4 2 2 4 2 2 4" xfId="15823"/>
    <cellStyle name="Normal 3 4 2 2 4 2 3" xfId="15824"/>
    <cellStyle name="Normal 3 4 2 2 4 2 4" xfId="15825"/>
    <cellStyle name="Normal 3 4 2 2 4 2 5" xfId="15826"/>
    <cellStyle name="Normal 3 4 2 2 4 3" xfId="15827"/>
    <cellStyle name="Normal 3 4 2 2 4 3 2" xfId="15828"/>
    <cellStyle name="Normal 3 4 2 2 4 3 3" xfId="15829"/>
    <cellStyle name="Normal 3 4 2 2 4 3 4" xfId="15830"/>
    <cellStyle name="Normal 3 4 2 2 4 4" xfId="15831"/>
    <cellStyle name="Normal 3 4 2 2 4 5" xfId="15832"/>
    <cellStyle name="Normal 3 4 2 2 4 6" xfId="15833"/>
    <cellStyle name="Normal 3 4 2 2 5" xfId="15834"/>
    <cellStyle name="Normal 3 4 2 2 5 2" xfId="15835"/>
    <cellStyle name="Normal 3 4 2 2 5 2 2" xfId="15836"/>
    <cellStyle name="Normal 3 4 2 2 5 2 3" xfId="15837"/>
    <cellStyle name="Normal 3 4 2 2 5 2 4" xfId="15838"/>
    <cellStyle name="Normal 3 4 2 2 5 3" xfId="15839"/>
    <cellStyle name="Normal 3 4 2 2 5 4" xfId="15840"/>
    <cellStyle name="Normal 3 4 2 2 5 5" xfId="15841"/>
    <cellStyle name="Normal 3 4 2 2 6" xfId="15842"/>
    <cellStyle name="Normal 3 4 2 2 6 2" xfId="15843"/>
    <cellStyle name="Normal 3 4 2 2 6 3" xfId="15844"/>
    <cellStyle name="Normal 3 4 2 2 6 4" xfId="15845"/>
    <cellStyle name="Normal 3 4 2 2 7" xfId="15846"/>
    <cellStyle name="Normal 3 4 2 2 8" xfId="15847"/>
    <cellStyle name="Normal 3 4 2 2 9" xfId="15848"/>
    <cellStyle name="Normal 3 4 2 3" xfId="15849"/>
    <cellStyle name="Normal 3 4 2 3 2" xfId="15850"/>
    <cellStyle name="Normal 3 4 2 3 2 2" xfId="15851"/>
    <cellStyle name="Normal 3 4 2 3 2 2 2" xfId="15852"/>
    <cellStyle name="Normal 3 4 2 3 2 2 2 2" xfId="15853"/>
    <cellStyle name="Normal 3 4 2 3 2 2 2 3" xfId="15854"/>
    <cellStyle name="Normal 3 4 2 3 2 2 2 4" xfId="15855"/>
    <cellStyle name="Normal 3 4 2 3 2 2 3" xfId="15856"/>
    <cellStyle name="Normal 3 4 2 3 2 2 3 2" xfId="15857"/>
    <cellStyle name="Normal 3 4 2 3 2 2 3 3" xfId="15858"/>
    <cellStyle name="Normal 3 4 2 3 2 2 3 4" xfId="15859"/>
    <cellStyle name="Normal 3 4 2 3 2 2 4" xfId="15860"/>
    <cellStyle name="Normal 3 4 2 3 2 2 5" xfId="15861"/>
    <cellStyle name="Normal 3 4 2 3 2 2 6" xfId="15862"/>
    <cellStyle name="Normal 3 4 2 3 2 3" xfId="15863"/>
    <cellStyle name="Normal 3 4 2 3 2 3 2" xfId="15864"/>
    <cellStyle name="Normal 3 4 2 3 2 3 3" xfId="15865"/>
    <cellStyle name="Normal 3 4 2 3 2 3 4" xfId="15866"/>
    <cellStyle name="Normal 3 4 2 3 2 4" xfId="15867"/>
    <cellStyle name="Normal 3 4 2 3 2 4 2" xfId="15868"/>
    <cellStyle name="Normal 3 4 2 3 2 4 3" xfId="15869"/>
    <cellStyle name="Normal 3 4 2 3 2 4 4" xfId="15870"/>
    <cellStyle name="Normal 3 4 2 3 2 5" xfId="15871"/>
    <cellStyle name="Normal 3 4 2 3 2 6" xfId="15872"/>
    <cellStyle name="Normal 3 4 2 3 2 7" xfId="15873"/>
    <cellStyle name="Normal 3 4 2 3 3" xfId="15874"/>
    <cellStyle name="Normal 3 4 2 3 3 2" xfId="15875"/>
    <cellStyle name="Normal 3 4 2 3 3 2 2" xfId="15876"/>
    <cellStyle name="Normal 3 4 2 3 3 2 2 2" xfId="15877"/>
    <cellStyle name="Normal 3 4 2 3 3 2 2 3" xfId="15878"/>
    <cellStyle name="Normal 3 4 2 3 3 2 2 4" xfId="15879"/>
    <cellStyle name="Normal 3 4 2 3 3 2 3" xfId="15880"/>
    <cellStyle name="Normal 3 4 2 3 3 2 3 2" xfId="15881"/>
    <cellStyle name="Normal 3 4 2 3 3 2 3 3" xfId="15882"/>
    <cellStyle name="Normal 3 4 2 3 3 2 3 4" xfId="15883"/>
    <cellStyle name="Normal 3 4 2 3 3 2 4" xfId="15884"/>
    <cellStyle name="Normal 3 4 2 3 3 2 5" xfId="15885"/>
    <cellStyle name="Normal 3 4 2 3 3 2 6" xfId="15886"/>
    <cellStyle name="Normal 3 4 2 3 3 3" xfId="15887"/>
    <cellStyle name="Normal 3 4 2 3 3 3 2" xfId="15888"/>
    <cellStyle name="Normal 3 4 2 3 3 3 3" xfId="15889"/>
    <cellStyle name="Normal 3 4 2 3 3 3 4" xfId="15890"/>
    <cellStyle name="Normal 3 4 2 3 3 4" xfId="15891"/>
    <cellStyle name="Normal 3 4 2 3 3 4 2" xfId="15892"/>
    <cellStyle name="Normal 3 4 2 3 3 4 3" xfId="15893"/>
    <cellStyle name="Normal 3 4 2 3 3 4 4" xfId="15894"/>
    <cellStyle name="Normal 3 4 2 3 3 5" xfId="15895"/>
    <cellStyle name="Normal 3 4 2 3 3 6" xfId="15896"/>
    <cellStyle name="Normal 3 4 2 3 3 7" xfId="15897"/>
    <cellStyle name="Normal 3 4 2 3 4" xfId="15898"/>
    <cellStyle name="Normal 3 4 2 3 4 2" xfId="15899"/>
    <cellStyle name="Normal 3 4 2 3 4 2 2" xfId="15900"/>
    <cellStyle name="Normal 3 4 2 3 4 2 3" xfId="15901"/>
    <cellStyle name="Normal 3 4 2 3 4 2 4" xfId="15902"/>
    <cellStyle name="Normal 3 4 2 3 4 3" xfId="15903"/>
    <cellStyle name="Normal 3 4 2 3 4 3 2" xfId="15904"/>
    <cellStyle name="Normal 3 4 2 3 4 3 3" xfId="15905"/>
    <cellStyle name="Normal 3 4 2 3 4 3 4" xfId="15906"/>
    <cellStyle name="Normal 3 4 2 3 4 4" xfId="15907"/>
    <cellStyle name="Normal 3 4 2 3 4 5" xfId="15908"/>
    <cellStyle name="Normal 3 4 2 3 4 6" xfId="15909"/>
    <cellStyle name="Normal 3 4 2 3 5" xfId="15910"/>
    <cellStyle name="Normal 3 4 2 3 5 2" xfId="15911"/>
    <cellStyle name="Normal 3 4 2 3 5 3" xfId="15912"/>
    <cellStyle name="Normal 3 4 2 3 5 4" xfId="15913"/>
    <cellStyle name="Normal 3 4 2 3 6" xfId="15914"/>
    <cellStyle name="Normal 3 4 2 3 6 2" xfId="15915"/>
    <cellStyle name="Normal 3 4 2 3 6 3" xfId="15916"/>
    <cellStyle name="Normal 3 4 2 3 6 4" xfId="15917"/>
    <cellStyle name="Normal 3 4 2 3 7" xfId="15918"/>
    <cellStyle name="Normal 3 4 2 3 8" xfId="15919"/>
    <cellStyle name="Normal 3 4 2 3 9" xfId="15920"/>
    <cellStyle name="Normal 3 4 2 4" xfId="15921"/>
    <cellStyle name="Normal 3 4 2 4 2" xfId="15922"/>
    <cellStyle name="Normal 3 4 2 4 2 2" xfId="15923"/>
    <cellStyle name="Normal 3 4 2 4 2 2 2" xfId="15924"/>
    <cellStyle name="Normal 3 4 2 4 2 2 3" xfId="15925"/>
    <cellStyle name="Normal 3 4 2 4 2 2 4" xfId="15926"/>
    <cellStyle name="Normal 3 4 2 4 2 3" xfId="15927"/>
    <cellStyle name="Normal 3 4 2 4 2 3 2" xfId="15928"/>
    <cellStyle name="Normal 3 4 2 4 2 3 3" xfId="15929"/>
    <cellStyle name="Normal 3 4 2 4 2 3 4" xfId="15930"/>
    <cellStyle name="Normal 3 4 2 4 2 4" xfId="15931"/>
    <cellStyle name="Normal 3 4 2 4 2 5" xfId="15932"/>
    <cellStyle name="Normal 3 4 2 4 2 6" xfId="15933"/>
    <cellStyle name="Normal 3 4 2 4 3" xfId="15934"/>
    <cellStyle name="Normal 3 4 2 4 3 2" xfId="15935"/>
    <cellStyle name="Normal 3 4 2 4 3 3" xfId="15936"/>
    <cellStyle name="Normal 3 4 2 4 3 4" xfId="15937"/>
    <cellStyle name="Normal 3 4 2 4 4" xfId="15938"/>
    <cellStyle name="Normal 3 4 2 4 4 2" xfId="15939"/>
    <cellStyle name="Normal 3 4 2 4 4 3" xfId="15940"/>
    <cellStyle name="Normal 3 4 2 4 4 4" xfId="15941"/>
    <cellStyle name="Normal 3 4 2 4 5" xfId="15942"/>
    <cellStyle name="Normal 3 4 2 4 6" xfId="15943"/>
    <cellStyle name="Normal 3 4 2 4 7" xfId="15944"/>
    <cellStyle name="Normal 3 4 2 5" xfId="15945"/>
    <cellStyle name="Normal 3 4 2 5 2" xfId="15946"/>
    <cellStyle name="Normal 3 4 2 5 2 2" xfId="15947"/>
    <cellStyle name="Normal 3 4 2 5 2 2 2" xfId="15948"/>
    <cellStyle name="Normal 3 4 2 5 2 2 3" xfId="15949"/>
    <cellStyle name="Normal 3 4 2 5 2 2 4" xfId="15950"/>
    <cellStyle name="Normal 3 4 2 5 2 3" xfId="15951"/>
    <cellStyle name="Normal 3 4 2 5 2 3 2" xfId="15952"/>
    <cellStyle name="Normal 3 4 2 5 2 3 3" xfId="15953"/>
    <cellStyle name="Normal 3 4 2 5 2 3 4" xfId="15954"/>
    <cellStyle name="Normal 3 4 2 5 2 4" xfId="15955"/>
    <cellStyle name="Normal 3 4 2 5 2 5" xfId="15956"/>
    <cellStyle name="Normal 3 4 2 5 2 6" xfId="15957"/>
    <cellStyle name="Normal 3 4 2 5 3" xfId="15958"/>
    <cellStyle name="Normal 3 4 2 5 3 2" xfId="15959"/>
    <cellStyle name="Normal 3 4 2 5 3 3" xfId="15960"/>
    <cellStyle name="Normal 3 4 2 5 3 4" xfId="15961"/>
    <cellStyle name="Normal 3 4 2 5 4" xfId="15962"/>
    <cellStyle name="Normal 3 4 2 5 4 2" xfId="15963"/>
    <cellStyle name="Normal 3 4 2 5 4 3" xfId="15964"/>
    <cellStyle name="Normal 3 4 2 5 4 4" xfId="15965"/>
    <cellStyle name="Normal 3 4 2 5 5" xfId="15966"/>
    <cellStyle name="Normal 3 4 2 5 6" xfId="15967"/>
    <cellStyle name="Normal 3 4 2 5 7" xfId="15968"/>
    <cellStyle name="Normal 3 4 2 6" xfId="15969"/>
    <cellStyle name="Normal 3 4 2 6 2" xfId="15970"/>
    <cellStyle name="Normal 3 4 2 6 2 2" xfId="15971"/>
    <cellStyle name="Normal 3 4 2 6 2 3" xfId="15972"/>
    <cellStyle name="Normal 3 4 2 6 2 4" xfId="15973"/>
    <cellStyle name="Normal 3 4 2 6 3" xfId="15974"/>
    <cellStyle name="Normal 3 4 2 6 3 2" xfId="15975"/>
    <cellStyle name="Normal 3 4 2 6 3 3" xfId="15976"/>
    <cellStyle name="Normal 3 4 2 6 3 4" xfId="15977"/>
    <cellStyle name="Normal 3 4 2 7" xfId="15978"/>
    <cellStyle name="Normal 3 4 2 7 2" xfId="15979"/>
    <cellStyle name="Normal 3 4 2 7 2 2" xfId="15980"/>
    <cellStyle name="Normal 3 4 2 7 2 3" xfId="15981"/>
    <cellStyle name="Normal 3 4 2 7 2 4" xfId="15982"/>
    <cellStyle name="Normal 3 4 2 7 3" xfId="15983"/>
    <cellStyle name="Normal 3 4 2 7 4" xfId="15984"/>
    <cellStyle name="Normal 3 4 2 7 5" xfId="15985"/>
    <cellStyle name="Normal 3 4 2 8" xfId="15986"/>
    <cellStyle name="Normal 3 4 2 8 2" xfId="15987"/>
    <cellStyle name="Normal 3 4 2 8 3" xfId="15988"/>
    <cellStyle name="Normal 3 4 2 8 4" xfId="15989"/>
    <cellStyle name="Normal 3 4 2 9" xfId="15990"/>
    <cellStyle name="Normal 3 4 3" xfId="15991"/>
    <cellStyle name="Normal 3 4 3 10" xfId="15992"/>
    <cellStyle name="Normal 3 4 3 11" xfId="15993"/>
    <cellStyle name="Normal 3 4 3 2" xfId="15994"/>
    <cellStyle name="Normal 3 4 3 2 2" xfId="15995"/>
    <cellStyle name="Normal 3 4 3 2 2 2" xfId="15996"/>
    <cellStyle name="Normal 3 4 3 2 2 2 2" xfId="15997"/>
    <cellStyle name="Normal 3 4 3 2 2 2 2 2" xfId="15998"/>
    <cellStyle name="Normal 3 4 3 2 2 2 2 3" xfId="15999"/>
    <cellStyle name="Normal 3 4 3 2 2 2 2 4" xfId="16000"/>
    <cellStyle name="Normal 3 4 3 2 2 2 3" xfId="16001"/>
    <cellStyle name="Normal 3 4 3 2 2 2 3 2" xfId="16002"/>
    <cellStyle name="Normal 3 4 3 2 2 2 3 3" xfId="16003"/>
    <cellStyle name="Normal 3 4 3 2 2 2 3 4" xfId="16004"/>
    <cellStyle name="Normal 3 4 3 2 2 2 4" xfId="16005"/>
    <cellStyle name="Normal 3 4 3 2 2 2 5" xfId="16006"/>
    <cellStyle name="Normal 3 4 3 2 2 2 6" xfId="16007"/>
    <cellStyle name="Normal 3 4 3 2 2 3" xfId="16008"/>
    <cellStyle name="Normal 3 4 3 2 2 3 2" xfId="16009"/>
    <cellStyle name="Normal 3 4 3 2 2 3 3" xfId="16010"/>
    <cellStyle name="Normal 3 4 3 2 2 3 4" xfId="16011"/>
    <cellStyle name="Normal 3 4 3 2 2 4" xfId="16012"/>
    <cellStyle name="Normal 3 4 3 2 2 4 2" xfId="16013"/>
    <cellStyle name="Normal 3 4 3 2 2 4 3" xfId="16014"/>
    <cellStyle name="Normal 3 4 3 2 2 4 4" xfId="16015"/>
    <cellStyle name="Normal 3 4 3 2 2 5" xfId="16016"/>
    <cellStyle name="Normal 3 4 3 2 2 6" xfId="16017"/>
    <cellStyle name="Normal 3 4 3 2 2 7" xfId="16018"/>
    <cellStyle name="Normal 3 4 3 2 3" xfId="16019"/>
    <cellStyle name="Normal 3 4 3 2 3 2" xfId="16020"/>
    <cellStyle name="Normal 3 4 3 2 3 2 2" xfId="16021"/>
    <cellStyle name="Normal 3 4 3 2 3 2 2 2" xfId="16022"/>
    <cellStyle name="Normal 3 4 3 2 3 2 2 3" xfId="16023"/>
    <cellStyle name="Normal 3 4 3 2 3 2 2 4" xfId="16024"/>
    <cellStyle name="Normal 3 4 3 2 3 2 3" xfId="16025"/>
    <cellStyle name="Normal 3 4 3 2 3 2 3 2" xfId="16026"/>
    <cellStyle name="Normal 3 4 3 2 3 2 3 3" xfId="16027"/>
    <cellStyle name="Normal 3 4 3 2 3 2 3 4" xfId="16028"/>
    <cellStyle name="Normal 3 4 3 2 3 2 4" xfId="16029"/>
    <cellStyle name="Normal 3 4 3 2 3 2 5" xfId="16030"/>
    <cellStyle name="Normal 3 4 3 2 3 2 6" xfId="16031"/>
    <cellStyle name="Normal 3 4 3 2 3 3" xfId="16032"/>
    <cellStyle name="Normal 3 4 3 2 3 3 2" xfId="16033"/>
    <cellStyle name="Normal 3 4 3 2 3 3 3" xfId="16034"/>
    <cellStyle name="Normal 3 4 3 2 3 3 4" xfId="16035"/>
    <cellStyle name="Normal 3 4 3 2 3 4" xfId="16036"/>
    <cellStyle name="Normal 3 4 3 2 3 4 2" xfId="16037"/>
    <cellStyle name="Normal 3 4 3 2 3 4 3" xfId="16038"/>
    <cellStyle name="Normal 3 4 3 2 3 4 4" xfId="16039"/>
    <cellStyle name="Normal 3 4 3 2 3 5" xfId="16040"/>
    <cellStyle name="Normal 3 4 3 2 3 6" xfId="16041"/>
    <cellStyle name="Normal 3 4 3 2 3 7" xfId="16042"/>
    <cellStyle name="Normal 3 4 3 2 4" xfId="16043"/>
    <cellStyle name="Normal 3 4 3 2 4 2" xfId="16044"/>
    <cellStyle name="Normal 3 4 3 2 4 2 2" xfId="16045"/>
    <cellStyle name="Normal 3 4 3 2 4 2 3" xfId="16046"/>
    <cellStyle name="Normal 3 4 3 2 4 2 4" xfId="16047"/>
    <cellStyle name="Normal 3 4 3 2 4 3" xfId="16048"/>
    <cellStyle name="Normal 3 4 3 2 4 3 2" xfId="16049"/>
    <cellStyle name="Normal 3 4 3 2 4 3 3" xfId="16050"/>
    <cellStyle name="Normal 3 4 3 2 4 3 4" xfId="16051"/>
    <cellStyle name="Normal 3 4 3 2 4 4" xfId="16052"/>
    <cellStyle name="Normal 3 4 3 2 4 5" xfId="16053"/>
    <cellStyle name="Normal 3 4 3 2 4 6" xfId="16054"/>
    <cellStyle name="Normal 3 4 3 2 5" xfId="16055"/>
    <cellStyle name="Normal 3 4 3 2 5 2" xfId="16056"/>
    <cellStyle name="Normal 3 4 3 2 5 3" xfId="16057"/>
    <cellStyle name="Normal 3 4 3 2 5 4" xfId="16058"/>
    <cellStyle name="Normal 3 4 3 2 6" xfId="16059"/>
    <cellStyle name="Normal 3 4 3 2 6 2" xfId="16060"/>
    <cellStyle name="Normal 3 4 3 2 6 3" xfId="16061"/>
    <cellStyle name="Normal 3 4 3 2 6 4" xfId="16062"/>
    <cellStyle name="Normal 3 4 3 2 7" xfId="16063"/>
    <cellStyle name="Normal 3 4 3 2 8" xfId="16064"/>
    <cellStyle name="Normal 3 4 3 2 9" xfId="16065"/>
    <cellStyle name="Normal 3 4 3 3" xfId="16066"/>
    <cellStyle name="Normal 3 4 3 3 2" xfId="16067"/>
    <cellStyle name="Normal 3 4 3 3 2 2" xfId="16068"/>
    <cellStyle name="Normal 3 4 3 3 2 2 2" xfId="16069"/>
    <cellStyle name="Normal 3 4 3 3 2 2 2 2" xfId="16070"/>
    <cellStyle name="Normal 3 4 3 3 2 2 2 3" xfId="16071"/>
    <cellStyle name="Normal 3 4 3 3 2 2 2 4" xfId="16072"/>
    <cellStyle name="Normal 3 4 3 3 2 2 3" xfId="16073"/>
    <cellStyle name="Normal 3 4 3 3 2 2 4" xfId="16074"/>
    <cellStyle name="Normal 3 4 3 3 2 2 5" xfId="16075"/>
    <cellStyle name="Normal 3 4 3 3 2 3" xfId="16076"/>
    <cellStyle name="Normal 3 4 3 3 2 3 2" xfId="16077"/>
    <cellStyle name="Normal 3 4 3 3 2 3 3" xfId="16078"/>
    <cellStyle name="Normal 3 4 3 3 2 3 4" xfId="16079"/>
    <cellStyle name="Normal 3 4 3 3 2 4" xfId="16080"/>
    <cellStyle name="Normal 3 4 3 3 2 4 2" xfId="16081"/>
    <cellStyle name="Normal 3 4 3 3 2 4 3" xfId="16082"/>
    <cellStyle name="Normal 3 4 3 3 2 4 4" xfId="16083"/>
    <cellStyle name="Normal 3 4 3 3 2 5" xfId="16084"/>
    <cellStyle name="Normal 3 4 3 3 2 6" xfId="16085"/>
    <cellStyle name="Normal 3 4 3 3 2 7" xfId="16086"/>
    <cellStyle name="Normal 3 4 3 3 3" xfId="16087"/>
    <cellStyle name="Normal 3 4 3 3 3 2" xfId="16088"/>
    <cellStyle name="Normal 3 4 3 3 3 2 2" xfId="16089"/>
    <cellStyle name="Normal 3 4 3 3 3 2 2 2" xfId="16090"/>
    <cellStyle name="Normal 3 4 3 3 3 2 2 3" xfId="16091"/>
    <cellStyle name="Normal 3 4 3 3 3 2 2 4" xfId="16092"/>
    <cellStyle name="Normal 3 4 3 3 3 2 3" xfId="16093"/>
    <cellStyle name="Normal 3 4 3 3 3 2 4" xfId="16094"/>
    <cellStyle name="Normal 3 4 3 3 3 2 5" xfId="16095"/>
    <cellStyle name="Normal 3 4 3 3 3 3" xfId="16096"/>
    <cellStyle name="Normal 3 4 3 3 3 3 2" xfId="16097"/>
    <cellStyle name="Normal 3 4 3 3 3 3 3" xfId="16098"/>
    <cellStyle name="Normal 3 4 3 3 3 3 4" xfId="16099"/>
    <cellStyle name="Normal 3 4 3 3 3 4" xfId="16100"/>
    <cellStyle name="Normal 3 4 3 3 3 5" xfId="16101"/>
    <cellStyle name="Normal 3 4 3 3 3 6" xfId="16102"/>
    <cellStyle name="Normal 3 4 3 3 4" xfId="16103"/>
    <cellStyle name="Normal 3 4 3 3 4 2" xfId="16104"/>
    <cellStyle name="Normal 3 4 3 3 4 2 2" xfId="16105"/>
    <cellStyle name="Normal 3 4 3 3 4 2 3" xfId="16106"/>
    <cellStyle name="Normal 3 4 3 3 4 2 4" xfId="16107"/>
    <cellStyle name="Normal 3 4 3 3 4 3" xfId="16108"/>
    <cellStyle name="Normal 3 4 3 3 4 4" xfId="16109"/>
    <cellStyle name="Normal 3 4 3 3 4 5" xfId="16110"/>
    <cellStyle name="Normal 3 4 3 3 5" xfId="16111"/>
    <cellStyle name="Normal 3 4 3 3 5 2" xfId="16112"/>
    <cellStyle name="Normal 3 4 3 3 5 3" xfId="16113"/>
    <cellStyle name="Normal 3 4 3 3 5 4" xfId="16114"/>
    <cellStyle name="Normal 3 4 3 3 6" xfId="16115"/>
    <cellStyle name="Normal 3 4 3 3 6 2" xfId="16116"/>
    <cellStyle name="Normal 3 4 3 3 6 3" xfId="16117"/>
    <cellStyle name="Normal 3 4 3 3 6 4" xfId="16118"/>
    <cellStyle name="Normal 3 4 3 3 7" xfId="16119"/>
    <cellStyle name="Normal 3 4 3 3 8" xfId="16120"/>
    <cellStyle name="Normal 3 4 3 3 9" xfId="16121"/>
    <cellStyle name="Normal 3 4 3 4" xfId="16122"/>
    <cellStyle name="Normal 3 4 3 4 2" xfId="16123"/>
    <cellStyle name="Normal 3 4 3 4 2 2" xfId="16124"/>
    <cellStyle name="Normal 3 4 3 4 2 2 2" xfId="16125"/>
    <cellStyle name="Normal 3 4 3 4 2 2 3" xfId="16126"/>
    <cellStyle name="Normal 3 4 3 4 2 2 4" xfId="16127"/>
    <cellStyle name="Normal 3 4 3 4 2 3" xfId="16128"/>
    <cellStyle name="Normal 3 4 3 4 2 3 2" xfId="16129"/>
    <cellStyle name="Normal 3 4 3 4 2 3 3" xfId="16130"/>
    <cellStyle name="Normal 3 4 3 4 2 3 4" xfId="16131"/>
    <cellStyle name="Normal 3 4 3 4 2 4" xfId="16132"/>
    <cellStyle name="Normal 3 4 3 4 2 5" xfId="16133"/>
    <cellStyle name="Normal 3 4 3 4 2 6" xfId="16134"/>
    <cellStyle name="Normal 3 4 3 4 3" xfId="16135"/>
    <cellStyle name="Normal 3 4 3 4 3 2" xfId="16136"/>
    <cellStyle name="Normal 3 4 3 4 3 3" xfId="16137"/>
    <cellStyle name="Normal 3 4 3 4 3 4" xfId="16138"/>
    <cellStyle name="Normal 3 4 3 4 4" xfId="16139"/>
    <cellStyle name="Normal 3 4 3 4 4 2" xfId="16140"/>
    <cellStyle name="Normal 3 4 3 4 4 3" xfId="16141"/>
    <cellStyle name="Normal 3 4 3 4 4 4" xfId="16142"/>
    <cellStyle name="Normal 3 4 3 4 5" xfId="16143"/>
    <cellStyle name="Normal 3 4 3 4 6" xfId="16144"/>
    <cellStyle name="Normal 3 4 3 4 7" xfId="16145"/>
    <cellStyle name="Normal 3 4 3 5" xfId="16146"/>
    <cellStyle name="Normal 3 4 3 5 2" xfId="16147"/>
    <cellStyle name="Normal 3 4 3 5 2 2" xfId="16148"/>
    <cellStyle name="Normal 3 4 3 5 2 2 2" xfId="16149"/>
    <cellStyle name="Normal 3 4 3 5 2 2 3" xfId="16150"/>
    <cellStyle name="Normal 3 4 3 5 2 2 4" xfId="16151"/>
    <cellStyle name="Normal 3 4 3 5 2 3" xfId="16152"/>
    <cellStyle name="Normal 3 4 3 5 2 4" xfId="16153"/>
    <cellStyle name="Normal 3 4 3 5 2 5" xfId="16154"/>
    <cellStyle name="Normal 3 4 3 5 3" xfId="16155"/>
    <cellStyle name="Normal 3 4 3 5 3 2" xfId="16156"/>
    <cellStyle name="Normal 3 4 3 5 3 3" xfId="16157"/>
    <cellStyle name="Normal 3 4 3 5 3 4" xfId="16158"/>
    <cellStyle name="Normal 3 4 3 5 4" xfId="16159"/>
    <cellStyle name="Normal 3 4 3 5 4 2" xfId="16160"/>
    <cellStyle name="Normal 3 4 3 5 4 3" xfId="16161"/>
    <cellStyle name="Normal 3 4 3 5 4 4" xfId="16162"/>
    <cellStyle name="Normal 3 4 3 6" xfId="16163"/>
    <cellStyle name="Normal 3 4 3 6 2" xfId="16164"/>
    <cellStyle name="Normal 3 4 3 6 2 2" xfId="16165"/>
    <cellStyle name="Normal 3 4 3 6 2 3" xfId="16166"/>
    <cellStyle name="Normal 3 4 3 6 2 4" xfId="16167"/>
    <cellStyle name="Normal 3 4 3 6 3" xfId="16168"/>
    <cellStyle name="Normal 3 4 3 6 3 2" xfId="16169"/>
    <cellStyle name="Normal 3 4 3 6 3 3" xfId="16170"/>
    <cellStyle name="Normal 3 4 3 6 3 4" xfId="16171"/>
    <cellStyle name="Normal 3 4 3 6 4" xfId="16172"/>
    <cellStyle name="Normal 3 4 3 6 5" xfId="16173"/>
    <cellStyle name="Normal 3 4 3 6 6" xfId="16174"/>
    <cellStyle name="Normal 3 4 3 7" xfId="16175"/>
    <cellStyle name="Normal 3 4 3 7 2" xfId="16176"/>
    <cellStyle name="Normal 3 4 3 7 3" xfId="16177"/>
    <cellStyle name="Normal 3 4 3 7 4" xfId="16178"/>
    <cellStyle name="Normal 3 4 3 8" xfId="16179"/>
    <cellStyle name="Normal 3 4 3 8 2" xfId="16180"/>
    <cellStyle name="Normal 3 4 3 8 3" xfId="16181"/>
    <cellStyle name="Normal 3 4 3 8 4" xfId="16182"/>
    <cellStyle name="Normal 3 4 3 9" xfId="16183"/>
    <cellStyle name="Normal 3 4 4" xfId="16184"/>
    <cellStyle name="Normal 3 4 4 2" xfId="16185"/>
    <cellStyle name="Normal 3 4 4 2 2" xfId="16186"/>
    <cellStyle name="Normal 3 4 4 2 2 2" xfId="16187"/>
    <cellStyle name="Normal 3 4 4 2 2 2 2" xfId="16188"/>
    <cellStyle name="Normal 3 4 4 2 2 2 3" xfId="16189"/>
    <cellStyle name="Normal 3 4 4 2 2 2 4" xfId="16190"/>
    <cellStyle name="Normal 3 4 4 2 2 3" xfId="16191"/>
    <cellStyle name="Normal 3 4 4 2 2 4" xfId="16192"/>
    <cellStyle name="Normal 3 4 4 2 2 5" xfId="16193"/>
    <cellStyle name="Normal 3 4 4 2 3" xfId="16194"/>
    <cellStyle name="Normal 3 4 4 2 3 2" xfId="16195"/>
    <cellStyle name="Normal 3 4 4 2 3 3" xfId="16196"/>
    <cellStyle name="Normal 3 4 4 2 3 4" xfId="16197"/>
    <cellStyle name="Normal 3 4 4 2 4" xfId="16198"/>
    <cellStyle name="Normal 3 4 4 2 4 2" xfId="16199"/>
    <cellStyle name="Normal 3 4 4 2 4 3" xfId="16200"/>
    <cellStyle name="Normal 3 4 4 2 4 4" xfId="16201"/>
    <cellStyle name="Normal 3 4 4 3" xfId="16202"/>
    <cellStyle name="Normal 3 4 4 3 2" xfId="16203"/>
    <cellStyle name="Normal 3 4 4 3 2 2" xfId="16204"/>
    <cellStyle name="Normal 3 4 4 3 2 2 2" xfId="16205"/>
    <cellStyle name="Normal 3 4 4 3 2 2 3" xfId="16206"/>
    <cellStyle name="Normal 3 4 4 3 2 2 4" xfId="16207"/>
    <cellStyle name="Normal 3 4 4 3 2 3" xfId="16208"/>
    <cellStyle name="Normal 3 4 4 3 2 4" xfId="16209"/>
    <cellStyle name="Normal 3 4 4 3 2 5" xfId="16210"/>
    <cellStyle name="Normal 3 4 4 3 3" xfId="16211"/>
    <cellStyle name="Normal 3 4 4 3 3 2" xfId="16212"/>
    <cellStyle name="Normal 3 4 4 3 3 3" xfId="16213"/>
    <cellStyle name="Normal 3 4 4 3 3 4" xfId="16214"/>
    <cellStyle name="Normal 3 4 4 3 4" xfId="16215"/>
    <cellStyle name="Normal 3 4 4 3 5" xfId="16216"/>
    <cellStyle name="Normal 3 4 4 3 6" xfId="16217"/>
    <cellStyle name="Normal 3 4 4 4" xfId="16218"/>
    <cellStyle name="Normal 3 4 4 4 2" xfId="16219"/>
    <cellStyle name="Normal 3 4 4 4 2 2" xfId="16220"/>
    <cellStyle name="Normal 3 4 4 4 2 3" xfId="16221"/>
    <cellStyle name="Normal 3 4 4 4 2 4" xfId="16222"/>
    <cellStyle name="Normal 3 4 4 4 3" xfId="16223"/>
    <cellStyle name="Normal 3 4 4 4 4" xfId="16224"/>
    <cellStyle name="Normal 3 4 4 4 5" xfId="16225"/>
    <cellStyle name="Normal 3 4 4 5" xfId="16226"/>
    <cellStyle name="Normal 3 4 4 5 2" xfId="16227"/>
    <cellStyle name="Normal 3 4 4 5 3" xfId="16228"/>
    <cellStyle name="Normal 3 4 4 5 4" xfId="16229"/>
    <cellStyle name="Normal 3 4 4 6" xfId="16230"/>
    <cellStyle name="Normal 3 4 4 6 2" xfId="16231"/>
    <cellStyle name="Normal 3 4 4 6 3" xfId="16232"/>
    <cellStyle name="Normal 3 4 4 6 4" xfId="16233"/>
    <cellStyle name="Normal 3 4 5" xfId="16234"/>
    <cellStyle name="Normal 3 4 5 2" xfId="16235"/>
    <cellStyle name="Normal 3 4 5 2 2" xfId="16236"/>
    <cellStyle name="Normal 3 4 5 2 2 2" xfId="16237"/>
    <cellStyle name="Normal 3 4 5 2 2 2 2" xfId="16238"/>
    <cellStyle name="Normal 3 4 5 2 2 2 2 2" xfId="16239"/>
    <cellStyle name="Normal 3 4 5 2 2 2 2 3" xfId="16240"/>
    <cellStyle name="Normal 3 4 5 2 2 2 2 4" xfId="16241"/>
    <cellStyle name="Normal 3 4 5 2 2 2 3" xfId="16242"/>
    <cellStyle name="Normal 3 4 5 2 2 2 4" xfId="16243"/>
    <cellStyle name="Normal 3 4 5 2 2 2 5" xfId="16244"/>
    <cellStyle name="Normal 3 4 5 2 2 3" xfId="16245"/>
    <cellStyle name="Normal 3 4 5 2 2 3 2" xfId="16246"/>
    <cellStyle name="Normal 3 4 5 2 2 3 3" xfId="16247"/>
    <cellStyle name="Normal 3 4 5 2 2 3 4" xfId="16248"/>
    <cellStyle name="Normal 3 4 5 2 2 4" xfId="16249"/>
    <cellStyle name="Normal 3 4 5 2 2 5" xfId="16250"/>
    <cellStyle name="Normal 3 4 5 2 2 6" xfId="16251"/>
    <cellStyle name="Normal 3 4 5 2 3" xfId="16252"/>
    <cellStyle name="Normal 3 4 5 2 3 2" xfId="16253"/>
    <cellStyle name="Normal 3 4 5 2 3 2 2" xfId="16254"/>
    <cellStyle name="Normal 3 4 5 2 3 2 2 2" xfId="16255"/>
    <cellStyle name="Normal 3 4 5 2 3 2 2 3" xfId="16256"/>
    <cellStyle name="Normal 3 4 5 2 3 2 2 4" xfId="16257"/>
    <cellStyle name="Normal 3 4 5 2 3 2 3" xfId="16258"/>
    <cellStyle name="Normal 3 4 5 2 3 2 4" xfId="16259"/>
    <cellStyle name="Normal 3 4 5 2 3 2 5" xfId="16260"/>
    <cellStyle name="Normal 3 4 5 2 3 3" xfId="16261"/>
    <cellStyle name="Normal 3 4 5 2 3 3 2" xfId="16262"/>
    <cellStyle name="Normal 3 4 5 2 3 3 3" xfId="16263"/>
    <cellStyle name="Normal 3 4 5 2 3 3 4" xfId="16264"/>
    <cellStyle name="Normal 3 4 5 2 3 4" xfId="16265"/>
    <cellStyle name="Normal 3 4 5 2 3 5" xfId="16266"/>
    <cellStyle name="Normal 3 4 5 2 3 6" xfId="16267"/>
    <cellStyle name="Normal 3 4 5 2 4" xfId="16268"/>
    <cellStyle name="Normal 3 4 5 2 4 2" xfId="16269"/>
    <cellStyle name="Normal 3 4 5 2 4 2 2" xfId="16270"/>
    <cellStyle name="Normal 3 4 5 2 4 2 3" xfId="16271"/>
    <cellStyle name="Normal 3 4 5 2 4 2 4" xfId="16272"/>
    <cellStyle name="Normal 3 4 5 2 4 3" xfId="16273"/>
    <cellStyle name="Normal 3 4 5 2 4 4" xfId="16274"/>
    <cellStyle name="Normal 3 4 5 2 4 5" xfId="16275"/>
    <cellStyle name="Normal 3 4 5 2 5" xfId="16276"/>
    <cellStyle name="Normal 3 4 5 2 5 2" xfId="16277"/>
    <cellStyle name="Normal 3 4 5 2 5 3" xfId="16278"/>
    <cellStyle name="Normal 3 4 5 2 5 4" xfId="16279"/>
    <cellStyle name="Normal 3 4 5 2 6" xfId="16280"/>
    <cellStyle name="Normal 3 4 5 2 7" xfId="16281"/>
    <cellStyle name="Normal 3 4 5 2 8" xfId="16282"/>
    <cellStyle name="Normal 3 4 5 3" xfId="16283"/>
    <cellStyle name="Normal 3 4 5 3 2" xfId="16284"/>
    <cellStyle name="Normal 3 4 5 3 2 2" xfId="16285"/>
    <cellStyle name="Normal 3 4 5 3 2 2 2" xfId="16286"/>
    <cellStyle name="Normal 3 4 5 3 2 2 3" xfId="16287"/>
    <cellStyle name="Normal 3 4 5 3 2 2 4" xfId="16288"/>
    <cellStyle name="Normal 3 4 5 3 2 3" xfId="16289"/>
    <cellStyle name="Normal 3 4 5 3 2 3 2" xfId="16290"/>
    <cellStyle name="Normal 3 4 5 3 2 3 3" xfId="16291"/>
    <cellStyle name="Normal 3 4 5 3 2 3 4" xfId="16292"/>
    <cellStyle name="Normal 3 4 5 3 2 4" xfId="16293"/>
    <cellStyle name="Normal 3 4 5 3 2 5" xfId="16294"/>
    <cellStyle name="Normal 3 4 5 3 2 6" xfId="16295"/>
    <cellStyle name="Normal 3 4 5 3 3" xfId="16296"/>
    <cellStyle name="Normal 3 4 5 3 3 2" xfId="16297"/>
    <cellStyle name="Normal 3 4 5 3 3 3" xfId="16298"/>
    <cellStyle name="Normal 3 4 5 3 3 4" xfId="16299"/>
    <cellStyle name="Normal 3 4 5 3 4" xfId="16300"/>
    <cellStyle name="Normal 3 4 5 3 4 2" xfId="16301"/>
    <cellStyle name="Normal 3 4 5 3 4 3" xfId="16302"/>
    <cellStyle name="Normal 3 4 5 3 4 4" xfId="16303"/>
    <cellStyle name="Normal 3 4 5 3 5" xfId="16304"/>
    <cellStyle name="Normal 3 4 5 3 6" xfId="16305"/>
    <cellStyle name="Normal 3 4 5 3 7" xfId="16306"/>
    <cellStyle name="Normal 3 4 5 4" xfId="16307"/>
    <cellStyle name="Normal 3 4 5 4 2" xfId="16308"/>
    <cellStyle name="Normal 3 4 5 4 2 2" xfId="16309"/>
    <cellStyle name="Normal 3 4 5 4 2 2 2" xfId="16310"/>
    <cellStyle name="Normal 3 4 5 4 2 2 3" xfId="16311"/>
    <cellStyle name="Normal 3 4 5 4 2 2 4" xfId="16312"/>
    <cellStyle name="Normal 3 4 5 4 2 3" xfId="16313"/>
    <cellStyle name="Normal 3 4 5 4 2 4" xfId="16314"/>
    <cellStyle name="Normal 3 4 5 4 2 5" xfId="16315"/>
    <cellStyle name="Normal 3 4 5 4 3" xfId="16316"/>
    <cellStyle name="Normal 3 4 5 4 3 2" xfId="16317"/>
    <cellStyle name="Normal 3 4 5 4 3 3" xfId="16318"/>
    <cellStyle name="Normal 3 4 5 4 3 4" xfId="16319"/>
    <cellStyle name="Normal 3 4 5 4 4" xfId="16320"/>
    <cellStyle name="Normal 3 4 5 4 5" xfId="16321"/>
    <cellStyle name="Normal 3 4 5 4 6" xfId="16322"/>
    <cellStyle name="Normal 3 4 5 5" xfId="16323"/>
    <cellStyle name="Normal 3 4 5 5 2" xfId="16324"/>
    <cellStyle name="Normal 3 4 5 5 2 2" xfId="16325"/>
    <cellStyle name="Normal 3 4 5 5 2 3" xfId="16326"/>
    <cellStyle name="Normal 3 4 5 5 2 4" xfId="16327"/>
    <cellStyle name="Normal 3 4 5 6" xfId="16328"/>
    <cellStyle name="Normal 3 4 5 6 2" xfId="16329"/>
    <cellStyle name="Normal 3 4 5 6 2 2" xfId="16330"/>
    <cellStyle name="Normal 3 4 5 6 2 3" xfId="16331"/>
    <cellStyle name="Normal 3 4 5 6 2 4" xfId="16332"/>
    <cellStyle name="Normal 3 4 5 6 3" xfId="16333"/>
    <cellStyle name="Normal 3 4 5 6 4" xfId="16334"/>
    <cellStyle name="Normal 3 4 5 6 5" xfId="16335"/>
    <cellStyle name="Normal 3 4 5 7" xfId="16336"/>
    <cellStyle name="Normal 3 4 5 8" xfId="16337"/>
    <cellStyle name="Normal 3 4 5 9" xfId="16338"/>
    <cellStyle name="Normal 3 4 6" xfId="16339"/>
    <cellStyle name="Normal 3 4 6 2" xfId="16340"/>
    <cellStyle name="Normal 3 4 6 2 2" xfId="16341"/>
    <cellStyle name="Normal 3 4 6 2 2 2" xfId="16342"/>
    <cellStyle name="Normal 3 4 6 2 2 2 2" xfId="16343"/>
    <cellStyle name="Normal 3 4 6 2 2 2 3" xfId="16344"/>
    <cellStyle name="Normal 3 4 6 2 2 2 4" xfId="16345"/>
    <cellStyle name="Normal 3 4 6 2 2 3" xfId="16346"/>
    <cellStyle name="Normal 3 4 6 2 2 4" xfId="16347"/>
    <cellStyle name="Normal 3 4 6 2 2 5" xfId="16348"/>
    <cellStyle name="Normal 3 4 6 2 3" xfId="16349"/>
    <cellStyle name="Normal 3 4 6 2 3 2" xfId="16350"/>
    <cellStyle name="Normal 3 4 6 2 3 3" xfId="16351"/>
    <cellStyle name="Normal 3 4 6 2 3 4" xfId="16352"/>
    <cellStyle name="Normal 3 4 6 2 4" xfId="16353"/>
    <cellStyle name="Normal 3 4 6 2 5" xfId="16354"/>
    <cellStyle name="Normal 3 4 6 2 6" xfId="16355"/>
    <cellStyle name="Normal 3 4 6 3" xfId="16356"/>
    <cellStyle name="Normal 3 4 6 3 2" xfId="16357"/>
    <cellStyle name="Normal 3 4 6 3 2 2" xfId="16358"/>
    <cellStyle name="Normal 3 4 6 3 2 2 2" xfId="16359"/>
    <cellStyle name="Normal 3 4 6 3 2 2 3" xfId="16360"/>
    <cellStyle name="Normal 3 4 6 3 2 2 4" xfId="16361"/>
    <cellStyle name="Normal 3 4 6 3 2 3" xfId="16362"/>
    <cellStyle name="Normal 3 4 6 3 2 4" xfId="16363"/>
    <cellStyle name="Normal 3 4 6 3 2 5" xfId="16364"/>
    <cellStyle name="Normal 3 4 6 3 3" xfId="16365"/>
    <cellStyle name="Normal 3 4 6 3 3 2" xfId="16366"/>
    <cellStyle name="Normal 3 4 6 3 3 3" xfId="16367"/>
    <cellStyle name="Normal 3 4 6 3 3 4" xfId="16368"/>
    <cellStyle name="Normal 3 4 6 3 4" xfId="16369"/>
    <cellStyle name="Normal 3 4 6 3 5" xfId="16370"/>
    <cellStyle name="Normal 3 4 6 3 6" xfId="16371"/>
    <cellStyle name="Normal 3 4 6 4" xfId="16372"/>
    <cellStyle name="Normal 3 4 6 4 2" xfId="16373"/>
    <cellStyle name="Normal 3 4 6 4 2 2" xfId="16374"/>
    <cellStyle name="Normal 3 4 6 4 2 3" xfId="16375"/>
    <cellStyle name="Normal 3 4 6 4 2 4" xfId="16376"/>
    <cellStyle name="Normal 3 4 6 5" xfId="16377"/>
    <cellStyle name="Normal 3 4 6 5 2" xfId="16378"/>
    <cellStyle name="Normal 3 4 6 5 2 2" xfId="16379"/>
    <cellStyle name="Normal 3 4 6 5 2 3" xfId="16380"/>
    <cellStyle name="Normal 3 4 6 5 2 4" xfId="16381"/>
    <cellStyle name="Normal 3 4 6 5 3" xfId="16382"/>
    <cellStyle name="Normal 3 4 6 5 4" xfId="16383"/>
    <cellStyle name="Normal 3 4 6 5 5" xfId="16384"/>
    <cellStyle name="Normal 3 4 6 6" xfId="16385"/>
    <cellStyle name="Normal 3 4 6 7" xfId="16386"/>
    <cellStyle name="Normal 3 4 6 8" xfId="16387"/>
    <cellStyle name="Normal 3 4 7" xfId="16388"/>
    <cellStyle name="Normal 3 4 7 2" xfId="16389"/>
    <cellStyle name="Normal 3 4 7 2 2" xfId="16390"/>
    <cellStyle name="Normal 3 4 7 2 2 2" xfId="16391"/>
    <cellStyle name="Normal 3 4 7 2 2 2 2" xfId="16392"/>
    <cellStyle name="Normal 3 4 7 2 2 2 3" xfId="16393"/>
    <cellStyle name="Normal 3 4 7 2 2 2 4" xfId="16394"/>
    <cellStyle name="Normal 3 4 7 2 2 3" xfId="16395"/>
    <cellStyle name="Normal 3 4 7 2 2 4" xfId="16396"/>
    <cellStyle name="Normal 3 4 7 2 2 5" xfId="16397"/>
    <cellStyle name="Normal 3 4 7 2 3" xfId="16398"/>
    <cellStyle name="Normal 3 4 7 2 3 2" xfId="16399"/>
    <cellStyle name="Normal 3 4 7 2 3 3" xfId="16400"/>
    <cellStyle name="Normal 3 4 7 2 3 4" xfId="16401"/>
    <cellStyle name="Normal 3 4 7 2 4" xfId="16402"/>
    <cellStyle name="Normal 3 4 7 2 5" xfId="16403"/>
    <cellStyle name="Normal 3 4 7 2 6" xfId="16404"/>
    <cellStyle name="Normal 3 4 7 3" xfId="16405"/>
    <cellStyle name="Normal 3 4 7 3 2" xfId="16406"/>
    <cellStyle name="Normal 3 4 7 3 2 2" xfId="16407"/>
    <cellStyle name="Normal 3 4 7 3 2 2 2" xfId="16408"/>
    <cellStyle name="Normal 3 4 7 3 2 2 3" xfId="16409"/>
    <cellStyle name="Normal 3 4 7 3 2 2 4" xfId="16410"/>
    <cellStyle name="Normal 3 4 7 3 2 3" xfId="16411"/>
    <cellStyle name="Normal 3 4 7 3 2 4" xfId="16412"/>
    <cellStyle name="Normal 3 4 7 3 2 5" xfId="16413"/>
    <cellStyle name="Normal 3 4 7 3 3" xfId="16414"/>
    <cellStyle name="Normal 3 4 7 3 3 2" xfId="16415"/>
    <cellStyle name="Normal 3 4 7 3 3 3" xfId="16416"/>
    <cellStyle name="Normal 3 4 7 3 3 4" xfId="16417"/>
    <cellStyle name="Normal 3 4 7 3 4" xfId="16418"/>
    <cellStyle name="Normal 3 4 7 3 5" xfId="16419"/>
    <cellStyle name="Normal 3 4 7 3 6" xfId="16420"/>
    <cellStyle name="Normal 3 4 7 4" xfId="16421"/>
    <cellStyle name="Normal 3 4 7 4 2" xfId="16422"/>
    <cellStyle name="Normal 3 4 7 4 2 2" xfId="16423"/>
    <cellStyle name="Normal 3 4 7 4 2 3" xfId="16424"/>
    <cellStyle name="Normal 3 4 7 4 2 4" xfId="16425"/>
    <cellStyle name="Normal 3 4 7 5" xfId="16426"/>
    <cellStyle name="Normal 3 4 7 5 2" xfId="16427"/>
    <cellStyle name="Normal 3 4 7 5 2 2" xfId="16428"/>
    <cellStyle name="Normal 3 4 7 5 2 3" xfId="16429"/>
    <cellStyle name="Normal 3 4 7 5 2 4" xfId="16430"/>
    <cellStyle name="Normal 3 4 7 5 3" xfId="16431"/>
    <cellStyle name="Normal 3 4 7 5 4" xfId="16432"/>
    <cellStyle name="Normal 3 4 7 5 5" xfId="16433"/>
    <cellStyle name="Normal 3 4 7 6" xfId="16434"/>
    <cellStyle name="Normal 3 4 7 7" xfId="16435"/>
    <cellStyle name="Normal 3 4 7 8" xfId="16436"/>
    <cellStyle name="Normal 3 4 8" xfId="16437"/>
    <cellStyle name="Normal 3 4 8 2" xfId="16438"/>
    <cellStyle name="Normal 3 4 8 2 2" xfId="16439"/>
    <cellStyle name="Normal 3 4 8 2 2 2" xfId="16440"/>
    <cellStyle name="Normal 3 4 8 2 2 3" xfId="16441"/>
    <cellStyle name="Normal 3 4 8 2 2 4" xfId="16442"/>
    <cellStyle name="Normal 3 4 8 3" xfId="16443"/>
    <cellStyle name="Normal 3 4 8 3 2" xfId="16444"/>
    <cellStyle name="Normal 3 4 8 3 2 2" xfId="16445"/>
    <cellStyle name="Normal 3 4 8 3 2 3" xfId="16446"/>
    <cellStyle name="Normal 3 4 8 3 2 4" xfId="16447"/>
    <cellStyle name="Normal 3 4 8 3 3" xfId="16448"/>
    <cellStyle name="Normal 3 4 8 3 4" xfId="16449"/>
    <cellStyle name="Normal 3 4 8 3 5" xfId="16450"/>
    <cellStyle name="Normal 3 4 8 4" xfId="16451"/>
    <cellStyle name="Normal 3 4 8 5" xfId="16452"/>
    <cellStyle name="Normal 3 4 8 6" xfId="16453"/>
    <cellStyle name="Normal 3 4 9" xfId="16454"/>
    <cellStyle name="Normal 3 4 9 2" xfId="16455"/>
    <cellStyle name="Normal 3 4 9 2 2" xfId="16456"/>
    <cellStyle name="Normal 3 4 9 2 2 2" xfId="16457"/>
    <cellStyle name="Normal 3 4 9 2 2 3" xfId="16458"/>
    <cellStyle name="Normal 3 4 9 2 2 4" xfId="16459"/>
    <cellStyle name="Normal 3 4 9 3" xfId="16460"/>
    <cellStyle name="Normal 3 4 9 3 2" xfId="16461"/>
    <cellStyle name="Normal 3 4 9 3 2 2" xfId="16462"/>
    <cellStyle name="Normal 3 4 9 3 2 3" xfId="16463"/>
    <cellStyle name="Normal 3 4 9 3 2 4" xfId="16464"/>
    <cellStyle name="Normal 3 4 9 3 3" xfId="16465"/>
    <cellStyle name="Normal 3 4 9 3 4" xfId="16466"/>
    <cellStyle name="Normal 3 4 9 3 5" xfId="16467"/>
    <cellStyle name="Normal 3 4 9 4" xfId="16468"/>
    <cellStyle name="Normal 3 4 9 5" xfId="16469"/>
    <cellStyle name="Normal 3 4 9 6" xfId="16470"/>
    <cellStyle name="Normal 3 4 9 7" xfId="16471"/>
    <cellStyle name="Normal 3 40" xfId="16472"/>
    <cellStyle name="Normal 3 40 2" xfId="16473"/>
    <cellStyle name="Normal 3 41" xfId="16474"/>
    <cellStyle name="Normal 3 41 2" xfId="16475"/>
    <cellStyle name="Normal 3 42" xfId="16476"/>
    <cellStyle name="Normal 3 42 2" xfId="16477"/>
    <cellStyle name="Normal 3 43" xfId="16478"/>
    <cellStyle name="Normal 3 43 2" xfId="16479"/>
    <cellStyle name="Normal 3 44" xfId="16480"/>
    <cellStyle name="Normal 3 44 2" xfId="16481"/>
    <cellStyle name="Normal 3 45" xfId="16482"/>
    <cellStyle name="Normal 3 45 2" xfId="16483"/>
    <cellStyle name="Normal 3 46" xfId="16484"/>
    <cellStyle name="Normal 3 46 2" xfId="16485"/>
    <cellStyle name="Normal 3 47" xfId="16486"/>
    <cellStyle name="Normal 3 47 2" xfId="16487"/>
    <cellStyle name="Normal 3 5" xfId="16488"/>
    <cellStyle name="Normal 3 5 10" xfId="16489"/>
    <cellStyle name="Normal 3 5 10 2" xfId="16490"/>
    <cellStyle name="Normal 3 5 11" xfId="16491"/>
    <cellStyle name="Normal 3 5 11 2" xfId="16492"/>
    <cellStyle name="Normal 3 5 12" xfId="16493"/>
    <cellStyle name="Normal 3 5 12 2" xfId="16494"/>
    <cellStyle name="Normal 3 5 13" xfId="16495"/>
    <cellStyle name="Normal 3 5 13 2" xfId="16496"/>
    <cellStyle name="Normal 3 5 14" xfId="16497"/>
    <cellStyle name="Normal 3 5 14 2" xfId="16498"/>
    <cellStyle name="Normal 3 5 14 3" xfId="16499"/>
    <cellStyle name="Normal 3 5 14 3 2" xfId="16500"/>
    <cellStyle name="Normal 3 5 14 3 3" xfId="16501"/>
    <cellStyle name="Normal 3 5 14 3 4" xfId="16502"/>
    <cellStyle name="Normal 3 5 14 4" xfId="16503"/>
    <cellStyle name="Normal 3 5 14 5" xfId="16504"/>
    <cellStyle name="Normal 3 5 14 6" xfId="16505"/>
    <cellStyle name="Normal 3 5 15" xfId="16506"/>
    <cellStyle name="Normal 3 5 16" xfId="16507"/>
    <cellStyle name="Normal 3 5 17" xfId="16508"/>
    <cellStyle name="Normal 3 5 18" xfId="16509"/>
    <cellStyle name="Normal 3 5 19" xfId="16510"/>
    <cellStyle name="Normal 3 5 2" xfId="16511"/>
    <cellStyle name="Normal 3 5 2 2" xfId="16512"/>
    <cellStyle name="Normal 3 5 2 2 2" xfId="16513"/>
    <cellStyle name="Normal 3 5 2 2 2 2" xfId="16514"/>
    <cellStyle name="Normal 3 5 2 2 2 2 2" xfId="16515"/>
    <cellStyle name="Normal 3 5 2 2 2 2 3" xfId="16516"/>
    <cellStyle name="Normal 3 5 2 2 2 2 4" xfId="16517"/>
    <cellStyle name="Normal 3 5 2 2 2 3" xfId="16518"/>
    <cellStyle name="Normal 3 5 2 2 2 4" xfId="16519"/>
    <cellStyle name="Normal 3 5 2 2 2 5" xfId="16520"/>
    <cellStyle name="Normal 3 5 2 2 3" xfId="16521"/>
    <cellStyle name="Normal 3 5 2 2 4" xfId="16522"/>
    <cellStyle name="Normal 3 5 2 2 4 2" xfId="16523"/>
    <cellStyle name="Normal 3 5 2 2 4 3" xfId="16524"/>
    <cellStyle name="Normal 3 5 2 2 4 4" xfId="16525"/>
    <cellStyle name="Normal 3 5 2 2 5" xfId="16526"/>
    <cellStyle name="Normal 3 5 2 2 6" xfId="16527"/>
    <cellStyle name="Normal 3 5 2 2 7" xfId="16528"/>
    <cellStyle name="Normal 3 5 2 3" xfId="16529"/>
    <cellStyle name="Normal 3 5 2 3 2" xfId="16530"/>
    <cellStyle name="Normal 3 5 2 3 2 2" xfId="16531"/>
    <cellStyle name="Normal 3 5 2 3 2 2 2" xfId="16532"/>
    <cellStyle name="Normal 3 5 2 3 2 2 3" xfId="16533"/>
    <cellStyle name="Normal 3 5 2 3 2 2 4" xfId="16534"/>
    <cellStyle name="Normal 3 5 2 3 2 3" xfId="16535"/>
    <cellStyle name="Normal 3 5 2 3 2 4" xfId="16536"/>
    <cellStyle name="Normal 3 5 2 3 2 5" xfId="16537"/>
    <cellStyle name="Normal 3 5 2 3 3" xfId="16538"/>
    <cellStyle name="Normal 3 5 2 3 3 2" xfId="16539"/>
    <cellStyle name="Normal 3 5 2 3 3 3" xfId="16540"/>
    <cellStyle name="Normal 3 5 2 3 3 4" xfId="16541"/>
    <cellStyle name="Normal 3 5 2 3 4" xfId="16542"/>
    <cellStyle name="Normal 3 5 2 3 5" xfId="16543"/>
    <cellStyle name="Normal 3 5 2 3 6" xfId="16544"/>
    <cellStyle name="Normal 3 5 2 4" xfId="16545"/>
    <cellStyle name="Normal 3 5 2 5" xfId="16546"/>
    <cellStyle name="Normal 3 5 2 5 2" xfId="16547"/>
    <cellStyle name="Normal 3 5 2 5 2 2" xfId="16548"/>
    <cellStyle name="Normal 3 5 2 5 2 3" xfId="16549"/>
    <cellStyle name="Normal 3 5 2 5 2 4" xfId="16550"/>
    <cellStyle name="Normal 3 5 2 5 3" xfId="16551"/>
    <cellStyle name="Normal 3 5 2 5 4" xfId="16552"/>
    <cellStyle name="Normal 3 5 2 5 5" xfId="16553"/>
    <cellStyle name="Normal 3 5 2 6" xfId="16554"/>
    <cellStyle name="Normal 3 5 2 6 2" xfId="16555"/>
    <cellStyle name="Normal 3 5 2 6 3" xfId="16556"/>
    <cellStyle name="Normal 3 5 2 6 4" xfId="16557"/>
    <cellStyle name="Normal 3 5 2 7" xfId="16558"/>
    <cellStyle name="Normal 3 5 2 8" xfId="16559"/>
    <cellStyle name="Normal 3 5 2 9" xfId="16560"/>
    <cellStyle name="Normal 3 5 20" xfId="16561"/>
    <cellStyle name="Normal 3 5 21" xfId="16562"/>
    <cellStyle name="Normal 3 5 22" xfId="16563"/>
    <cellStyle name="Normal 3 5 23" xfId="16564"/>
    <cellStyle name="Normal 3 5 24" xfId="16565"/>
    <cellStyle name="Normal 3 5 25" xfId="16566"/>
    <cellStyle name="Normal 3 5 26" xfId="16567"/>
    <cellStyle name="Normal 3 5 27" xfId="16568"/>
    <cellStyle name="Normal 3 5 28" xfId="16569"/>
    <cellStyle name="Normal 3 5 29" xfId="16570"/>
    <cellStyle name="Normal 3 5 3" xfId="16571"/>
    <cellStyle name="Normal 3 5 3 2" xfId="16572"/>
    <cellStyle name="Normal 3 5 3 2 2" xfId="16573"/>
    <cellStyle name="Normal 3 5 3 3" xfId="16574"/>
    <cellStyle name="Normal 3 5 3 3 2" xfId="16575"/>
    <cellStyle name="Normal 3 5 3 3 2 2" xfId="16576"/>
    <cellStyle name="Normal 3 5 3 3 2 3" xfId="16577"/>
    <cellStyle name="Normal 3 5 3 3 2 4" xfId="16578"/>
    <cellStyle name="Normal 3 5 3 3 3" xfId="16579"/>
    <cellStyle name="Normal 3 5 3 3 4" xfId="16580"/>
    <cellStyle name="Normal 3 5 3 3 5" xfId="16581"/>
    <cellStyle name="Normal 3 5 3 4" xfId="16582"/>
    <cellStyle name="Normal 3 5 3 5" xfId="16583"/>
    <cellStyle name="Normal 3 5 3 5 2" xfId="16584"/>
    <cellStyle name="Normal 3 5 3 5 3" xfId="16585"/>
    <cellStyle name="Normal 3 5 3 5 4" xfId="16586"/>
    <cellStyle name="Normal 3 5 3 6" xfId="16587"/>
    <cellStyle name="Normal 3 5 3 7" xfId="16588"/>
    <cellStyle name="Normal 3 5 3 8" xfId="16589"/>
    <cellStyle name="Normal 3 5 30" xfId="16590"/>
    <cellStyle name="Normal 3 5 31" xfId="16591"/>
    <cellStyle name="Normal 3 5 32" xfId="16592"/>
    <cellStyle name="Normal 3 5 33" xfId="16593"/>
    <cellStyle name="Normal 3 5 34" xfId="16594"/>
    <cellStyle name="Normal 3 5 35" xfId="16595"/>
    <cellStyle name="Normal 3 5 36" xfId="16596"/>
    <cellStyle name="Normal 3 5 37" xfId="16597"/>
    <cellStyle name="Normal 3 5 38" xfId="16598"/>
    <cellStyle name="Normal 3 5 39" xfId="16599"/>
    <cellStyle name="Normal 3 5 4" xfId="16600"/>
    <cellStyle name="Normal 3 5 4 2" xfId="16601"/>
    <cellStyle name="Normal 3 5 4 2 2" xfId="16602"/>
    <cellStyle name="Normal 3 5 4 3" xfId="16603"/>
    <cellStyle name="Normal 3 5 4 3 2" xfId="16604"/>
    <cellStyle name="Normal 3 5 4 3 2 2" xfId="16605"/>
    <cellStyle name="Normal 3 5 4 3 2 3" xfId="16606"/>
    <cellStyle name="Normal 3 5 4 3 2 4" xfId="16607"/>
    <cellStyle name="Normal 3 5 4 3 3" xfId="16608"/>
    <cellStyle name="Normal 3 5 4 3 4" xfId="16609"/>
    <cellStyle name="Normal 3 5 4 3 5" xfId="16610"/>
    <cellStyle name="Normal 3 5 4 4" xfId="16611"/>
    <cellStyle name="Normal 3 5 4 5" xfId="16612"/>
    <cellStyle name="Normal 3 5 4 5 2" xfId="16613"/>
    <cellStyle name="Normal 3 5 4 5 3" xfId="16614"/>
    <cellStyle name="Normal 3 5 4 5 4" xfId="16615"/>
    <cellStyle name="Normal 3 5 4 6" xfId="16616"/>
    <cellStyle name="Normal 3 5 4 7" xfId="16617"/>
    <cellStyle name="Normal 3 5 4 8" xfId="16618"/>
    <cellStyle name="Normal 3 5 40" xfId="16619"/>
    <cellStyle name="Normal 3 5 41" xfId="16620"/>
    <cellStyle name="Normal 3 5 42" xfId="16621"/>
    <cellStyle name="Normal 3 5 43" xfId="16622"/>
    <cellStyle name="Normal 3 5 44" xfId="16623"/>
    <cellStyle name="Normal 3 5 45" xfId="16624"/>
    <cellStyle name="Normal 3 5 46" xfId="16625"/>
    <cellStyle name="Normal 3 5 47" xfId="16626"/>
    <cellStyle name="Normal 3 5 48" xfId="16627"/>
    <cellStyle name="Normal 3 5 49" xfId="16628"/>
    <cellStyle name="Normal 3 5 5" xfId="16629"/>
    <cellStyle name="Normal 3 5 5 2" xfId="16630"/>
    <cellStyle name="Normal 3 5 5 3" xfId="16631"/>
    <cellStyle name="Normal 3 5 50" xfId="16632"/>
    <cellStyle name="Normal 3 5 51" xfId="16633"/>
    <cellStyle name="Normal 3 5 52" xfId="16634"/>
    <cellStyle name="Normal 3 5 53" xfId="16635"/>
    <cellStyle name="Normal 3 5 54" xfId="16636"/>
    <cellStyle name="Normal 3 5 55" xfId="16637"/>
    <cellStyle name="Normal 3 5 56" xfId="16638"/>
    <cellStyle name="Normal 3 5 57" xfId="16639"/>
    <cellStyle name="Normal 3 5 58" xfId="16640"/>
    <cellStyle name="Normal 3 5 59" xfId="16641"/>
    <cellStyle name="Normal 3 5 6" xfId="16642"/>
    <cellStyle name="Normal 3 5 6 2" xfId="16643"/>
    <cellStyle name="Normal 3 5 60" xfId="16644"/>
    <cellStyle name="Normal 3 5 61" xfId="16645"/>
    <cellStyle name="Normal 3 5 62" xfId="16646"/>
    <cellStyle name="Normal 3 5 63" xfId="16647"/>
    <cellStyle name="Normal 3 5 64" xfId="16648"/>
    <cellStyle name="Normal 3 5 65" xfId="16649"/>
    <cellStyle name="Normal 3 5 66" xfId="16650"/>
    <cellStyle name="Normal 3 5 67" xfId="16651"/>
    <cellStyle name="Normal 3 5 68" xfId="16652"/>
    <cellStyle name="Normal 3 5 69" xfId="16653"/>
    <cellStyle name="Normal 3 5 7" xfId="16654"/>
    <cellStyle name="Normal 3 5 7 2" xfId="16655"/>
    <cellStyle name="Normal 3 5 70" xfId="16656"/>
    <cellStyle name="Normal 3 5 71" xfId="16657"/>
    <cellStyle name="Normal 3 5 72" xfId="16658"/>
    <cellStyle name="Normal 3 5 73" xfId="16659"/>
    <cellStyle name="Normal 3 5 74" xfId="16660"/>
    <cellStyle name="Normal 3 5 75" xfId="16661"/>
    <cellStyle name="Normal 3 5 76" xfId="16662"/>
    <cellStyle name="Normal 3 5 77" xfId="16663"/>
    <cellStyle name="Normal 3 5 78" xfId="16664"/>
    <cellStyle name="Normal 3 5 79" xfId="16665"/>
    <cellStyle name="Normal 3 5 8" xfId="16666"/>
    <cellStyle name="Normal 3 5 8 2" xfId="16667"/>
    <cellStyle name="Normal 3 5 80" xfId="16668"/>
    <cellStyle name="Normal 3 5 81" xfId="16669"/>
    <cellStyle name="Normal 3 5 82" xfId="16670"/>
    <cellStyle name="Normal 3 5 83" xfId="16671"/>
    <cellStyle name="Normal 3 5 84" xfId="16672"/>
    <cellStyle name="Normal 3 5 85" xfId="16673"/>
    <cellStyle name="Normal 3 5 86" xfId="16674"/>
    <cellStyle name="Normal 3 5 87" xfId="16675"/>
    <cellStyle name="Normal 3 5 88" xfId="16676"/>
    <cellStyle name="Normal 3 5 89" xfId="16677"/>
    <cellStyle name="Normal 3 5 9" xfId="16678"/>
    <cellStyle name="Normal 3 5 9 2" xfId="16679"/>
    <cellStyle name="Normal 3 5 90" xfId="16680"/>
    <cellStyle name="Normal 3 5 91" xfId="16681"/>
    <cellStyle name="Normal 3 5 92" xfId="16682"/>
    <cellStyle name="Normal 3 5 93" xfId="16683"/>
    <cellStyle name="Normal 3 5 94" xfId="16684"/>
    <cellStyle name="Normal 3 5 95" xfId="16685"/>
    <cellStyle name="Normal 3 5 95 2" xfId="16686"/>
    <cellStyle name="Normal 3 5 95 3" xfId="16687"/>
    <cellStyle name="Normal 3 5 95 4" xfId="16688"/>
    <cellStyle name="Normal 3 5 96" xfId="16689"/>
    <cellStyle name="Normal 3 5 97" xfId="16690"/>
    <cellStyle name="Normal 3 5 98" xfId="16691"/>
    <cellStyle name="Normal 3 5 99" xfId="22044"/>
    <cellStyle name="Normal 3 6" xfId="16692"/>
    <cellStyle name="Normal 3 6 10" xfId="16693"/>
    <cellStyle name="Normal 3 6 2" xfId="16694"/>
    <cellStyle name="Normal 3 6 2 2" xfId="16695"/>
    <cellStyle name="Normal 3 6 2 2 2" xfId="16696"/>
    <cellStyle name="Normal 3 6 2 2 3" xfId="16697"/>
    <cellStyle name="Normal 3 6 2 2 3 2" xfId="16698"/>
    <cellStyle name="Normal 3 6 2 2 3 2 2" xfId="16699"/>
    <cellStyle name="Normal 3 6 2 2 3 2 3" xfId="16700"/>
    <cellStyle name="Normal 3 6 2 2 3 2 4" xfId="16701"/>
    <cellStyle name="Normal 3 6 2 2 3 3" xfId="16702"/>
    <cellStyle name="Normal 3 6 2 2 3 4" xfId="16703"/>
    <cellStyle name="Normal 3 6 2 2 3 5" xfId="16704"/>
    <cellStyle name="Normal 3 6 2 2 4" xfId="16705"/>
    <cellStyle name="Normal 3 6 2 2 4 2" xfId="16706"/>
    <cellStyle name="Normal 3 6 2 2 4 3" xfId="16707"/>
    <cellStyle name="Normal 3 6 2 2 4 4" xfId="16708"/>
    <cellStyle name="Normal 3 6 2 2 5" xfId="16709"/>
    <cellStyle name="Normal 3 6 2 2 6" xfId="16710"/>
    <cellStyle name="Normal 3 6 2 2 7" xfId="16711"/>
    <cellStyle name="Normal 3 6 2 3" xfId="16712"/>
    <cellStyle name="Normal 3 6 2 3 2" xfId="16713"/>
    <cellStyle name="Normal 3 6 2 3 2 2" xfId="16714"/>
    <cellStyle name="Normal 3 6 2 3 2 2 2" xfId="16715"/>
    <cellStyle name="Normal 3 6 2 3 2 2 3" xfId="16716"/>
    <cellStyle name="Normal 3 6 2 3 2 2 4" xfId="16717"/>
    <cellStyle name="Normal 3 6 2 3 2 3" xfId="16718"/>
    <cellStyle name="Normal 3 6 2 3 2 4" xfId="16719"/>
    <cellStyle name="Normal 3 6 2 3 2 5" xfId="16720"/>
    <cellStyle name="Normal 3 6 2 3 3" xfId="16721"/>
    <cellStyle name="Normal 3 6 2 3 3 2" xfId="16722"/>
    <cellStyle name="Normal 3 6 2 3 3 3" xfId="16723"/>
    <cellStyle name="Normal 3 6 2 3 3 4" xfId="16724"/>
    <cellStyle name="Normal 3 6 2 3 4" xfId="16725"/>
    <cellStyle name="Normal 3 6 2 3 5" xfId="16726"/>
    <cellStyle name="Normal 3 6 2 3 6" xfId="16727"/>
    <cellStyle name="Normal 3 6 2 4" xfId="16728"/>
    <cellStyle name="Normal 3 6 2 5" xfId="16729"/>
    <cellStyle name="Normal 3 6 2 5 2" xfId="16730"/>
    <cellStyle name="Normal 3 6 2 5 2 2" xfId="16731"/>
    <cellStyle name="Normal 3 6 2 5 2 3" xfId="16732"/>
    <cellStyle name="Normal 3 6 2 5 2 4" xfId="16733"/>
    <cellStyle name="Normal 3 6 2 5 3" xfId="16734"/>
    <cellStyle name="Normal 3 6 2 5 4" xfId="16735"/>
    <cellStyle name="Normal 3 6 2 5 5" xfId="16736"/>
    <cellStyle name="Normal 3 6 2 6" xfId="16737"/>
    <cellStyle name="Normal 3 6 2 6 2" xfId="16738"/>
    <cellStyle name="Normal 3 6 2 6 3" xfId="16739"/>
    <cellStyle name="Normal 3 6 2 6 4" xfId="16740"/>
    <cellStyle name="Normal 3 6 2 7" xfId="16741"/>
    <cellStyle name="Normal 3 6 2 8" xfId="16742"/>
    <cellStyle name="Normal 3 6 2 9" xfId="16743"/>
    <cellStyle name="Normal 3 6 3" xfId="16744"/>
    <cellStyle name="Normal 3 6 3 2" xfId="16745"/>
    <cellStyle name="Normal 3 6 3 3" xfId="16746"/>
    <cellStyle name="Normal 3 6 3 3 2" xfId="16747"/>
    <cellStyle name="Normal 3 6 3 3 2 2" xfId="16748"/>
    <cellStyle name="Normal 3 6 3 3 2 3" xfId="16749"/>
    <cellStyle name="Normal 3 6 3 3 2 4" xfId="16750"/>
    <cellStyle name="Normal 3 6 3 3 3" xfId="16751"/>
    <cellStyle name="Normal 3 6 3 3 4" xfId="16752"/>
    <cellStyle name="Normal 3 6 3 3 5" xfId="16753"/>
    <cellStyle name="Normal 3 6 3 4" xfId="16754"/>
    <cellStyle name="Normal 3 6 3 5" xfId="16755"/>
    <cellStyle name="Normal 3 6 3 5 2" xfId="16756"/>
    <cellStyle name="Normal 3 6 3 5 3" xfId="16757"/>
    <cellStyle name="Normal 3 6 3 5 4" xfId="16758"/>
    <cellStyle name="Normal 3 6 3 6" xfId="16759"/>
    <cellStyle name="Normal 3 6 3 7" xfId="16760"/>
    <cellStyle name="Normal 3 6 3 8" xfId="16761"/>
    <cellStyle name="Normal 3 6 4" xfId="16762"/>
    <cellStyle name="Normal 3 6 4 2" xfId="16763"/>
    <cellStyle name="Normal 3 6 4 2 2" xfId="16764"/>
    <cellStyle name="Normal 3 6 4 2 2 2" xfId="16765"/>
    <cellStyle name="Normal 3 6 4 2 2 3" xfId="16766"/>
    <cellStyle name="Normal 3 6 4 2 2 4" xfId="16767"/>
    <cellStyle name="Normal 3 6 4 2 3" xfId="16768"/>
    <cellStyle name="Normal 3 6 4 2 4" xfId="16769"/>
    <cellStyle name="Normal 3 6 4 2 5" xfId="16770"/>
    <cellStyle name="Normal 3 6 4 3" xfId="16771"/>
    <cellStyle name="Normal 3 6 4 3 2" xfId="16772"/>
    <cellStyle name="Normal 3 6 4 3 3" xfId="16773"/>
    <cellStyle name="Normal 3 6 4 3 4" xfId="16774"/>
    <cellStyle name="Normal 3 6 4 4" xfId="16775"/>
    <cellStyle name="Normal 3 6 4 5" xfId="16776"/>
    <cellStyle name="Normal 3 6 4 6" xfId="16777"/>
    <cellStyle name="Normal 3 6 5" xfId="16778"/>
    <cellStyle name="Normal 3 6 6" xfId="16779"/>
    <cellStyle name="Normal 3 6 6 2" xfId="16780"/>
    <cellStyle name="Normal 3 6 6 2 2" xfId="16781"/>
    <cellStyle name="Normal 3 6 6 2 3" xfId="16782"/>
    <cellStyle name="Normal 3 6 6 2 4" xfId="16783"/>
    <cellStyle name="Normal 3 6 6 3" xfId="16784"/>
    <cellStyle name="Normal 3 6 6 4" xfId="16785"/>
    <cellStyle name="Normal 3 6 6 5" xfId="16786"/>
    <cellStyle name="Normal 3 6 7" xfId="16787"/>
    <cellStyle name="Normal 3 6 7 2" xfId="16788"/>
    <cellStyle name="Normal 3 6 7 3" xfId="16789"/>
    <cellStyle name="Normal 3 6 7 4" xfId="16790"/>
    <cellStyle name="Normal 3 6 8" xfId="16791"/>
    <cellStyle name="Normal 3 6 9" xfId="16792"/>
    <cellStyle name="Normal 3 7" xfId="16793"/>
    <cellStyle name="Normal 3 7 10" xfId="16794"/>
    <cellStyle name="Normal 3 7 2" xfId="16795"/>
    <cellStyle name="Normal 3 7 2 2" xfId="16796"/>
    <cellStyle name="Normal 3 7 2 2 2" xfId="16797"/>
    <cellStyle name="Normal 3 7 2 2 2 2" xfId="16798"/>
    <cellStyle name="Normal 3 7 2 2 2 2 2" xfId="16799"/>
    <cellStyle name="Normal 3 7 2 2 2 2 3" xfId="16800"/>
    <cellStyle name="Normal 3 7 2 2 2 2 4" xfId="16801"/>
    <cellStyle name="Normal 3 7 2 2 2 3" xfId="16802"/>
    <cellStyle name="Normal 3 7 2 2 2 4" xfId="16803"/>
    <cellStyle name="Normal 3 7 2 2 2 5" xfId="16804"/>
    <cellStyle name="Normal 3 7 2 2 3" xfId="16805"/>
    <cellStyle name="Normal 3 7 2 2 3 2" xfId="16806"/>
    <cellStyle name="Normal 3 7 2 2 3 3" xfId="16807"/>
    <cellStyle name="Normal 3 7 2 2 3 4" xfId="16808"/>
    <cellStyle name="Normal 3 7 2 2 4" xfId="16809"/>
    <cellStyle name="Normal 3 7 2 2 5" xfId="16810"/>
    <cellStyle name="Normal 3 7 2 2 6" xfId="16811"/>
    <cellStyle name="Normal 3 7 2 3" xfId="16812"/>
    <cellStyle name="Normal 3 7 2 3 2" xfId="16813"/>
    <cellStyle name="Normal 3 7 2 3 2 2" xfId="16814"/>
    <cellStyle name="Normal 3 7 2 3 2 2 2" xfId="16815"/>
    <cellStyle name="Normal 3 7 2 3 2 2 3" xfId="16816"/>
    <cellStyle name="Normal 3 7 2 3 2 2 4" xfId="16817"/>
    <cellStyle name="Normal 3 7 2 3 2 3" xfId="16818"/>
    <cellStyle name="Normal 3 7 2 3 2 4" xfId="16819"/>
    <cellStyle name="Normal 3 7 2 3 2 5" xfId="16820"/>
    <cellStyle name="Normal 3 7 2 3 3" xfId="16821"/>
    <cellStyle name="Normal 3 7 2 3 3 2" xfId="16822"/>
    <cellStyle name="Normal 3 7 2 3 3 3" xfId="16823"/>
    <cellStyle name="Normal 3 7 2 3 3 4" xfId="16824"/>
    <cellStyle name="Normal 3 7 2 3 4" xfId="16825"/>
    <cellStyle name="Normal 3 7 2 3 5" xfId="16826"/>
    <cellStyle name="Normal 3 7 2 3 6" xfId="16827"/>
    <cellStyle name="Normal 3 7 2 4" xfId="16828"/>
    <cellStyle name="Normal 3 7 2 5" xfId="16829"/>
    <cellStyle name="Normal 3 7 2 5 2" xfId="16830"/>
    <cellStyle name="Normal 3 7 2 5 2 2" xfId="16831"/>
    <cellStyle name="Normal 3 7 2 5 2 3" xfId="16832"/>
    <cellStyle name="Normal 3 7 2 5 2 4" xfId="16833"/>
    <cellStyle name="Normal 3 7 2 5 3" xfId="16834"/>
    <cellStyle name="Normal 3 7 2 5 4" xfId="16835"/>
    <cellStyle name="Normal 3 7 2 5 5" xfId="16836"/>
    <cellStyle name="Normal 3 7 2 6" xfId="16837"/>
    <cellStyle name="Normal 3 7 2 6 2" xfId="16838"/>
    <cellStyle name="Normal 3 7 2 6 3" xfId="16839"/>
    <cellStyle name="Normal 3 7 2 6 4" xfId="16840"/>
    <cellStyle name="Normal 3 7 2 7" xfId="16841"/>
    <cellStyle name="Normal 3 7 2 8" xfId="16842"/>
    <cellStyle name="Normal 3 7 2 9" xfId="16843"/>
    <cellStyle name="Normal 3 7 3" xfId="16844"/>
    <cellStyle name="Normal 3 7 3 2" xfId="16845"/>
    <cellStyle name="Normal 3 7 3 2 2" xfId="16846"/>
    <cellStyle name="Normal 3 7 3 2 2 2" xfId="16847"/>
    <cellStyle name="Normal 3 7 3 2 2 2 2" xfId="16848"/>
    <cellStyle name="Normal 3 7 3 2 2 2 3" xfId="16849"/>
    <cellStyle name="Normal 3 7 3 2 2 2 4" xfId="16850"/>
    <cellStyle name="Normal 3 7 3 2 2 3" xfId="16851"/>
    <cellStyle name="Normal 3 7 3 2 2 4" xfId="16852"/>
    <cellStyle name="Normal 3 7 3 2 2 5" xfId="16853"/>
    <cellStyle name="Normal 3 7 3 2 3" xfId="16854"/>
    <cellStyle name="Normal 3 7 3 2 3 2" xfId="16855"/>
    <cellStyle name="Normal 3 7 3 2 3 3" xfId="16856"/>
    <cellStyle name="Normal 3 7 3 2 3 4" xfId="16857"/>
    <cellStyle name="Normal 3 7 3 2 4" xfId="16858"/>
    <cellStyle name="Normal 3 7 3 2 5" xfId="16859"/>
    <cellStyle name="Normal 3 7 3 2 6" xfId="16860"/>
    <cellStyle name="Normal 3 7 3 3" xfId="16861"/>
    <cellStyle name="Normal 3 7 3 3 2" xfId="16862"/>
    <cellStyle name="Normal 3 7 3 3 2 2" xfId="16863"/>
    <cellStyle name="Normal 3 7 3 3 2 3" xfId="16864"/>
    <cellStyle name="Normal 3 7 3 3 2 4" xfId="16865"/>
    <cellStyle name="Normal 3 7 3 3 3" xfId="16866"/>
    <cellStyle name="Normal 3 7 3 3 4" xfId="16867"/>
    <cellStyle name="Normal 3 7 3 3 5" xfId="16868"/>
    <cellStyle name="Normal 3 7 3 4" xfId="16869"/>
    <cellStyle name="Normal 3 7 3 5" xfId="16870"/>
    <cellStyle name="Normal 3 7 3 5 2" xfId="16871"/>
    <cellStyle name="Normal 3 7 3 5 3" xfId="16872"/>
    <cellStyle name="Normal 3 7 3 5 4" xfId="16873"/>
    <cellStyle name="Normal 3 7 3 6" xfId="16874"/>
    <cellStyle name="Normal 3 7 3 7" xfId="16875"/>
    <cellStyle name="Normal 3 7 3 8" xfId="16876"/>
    <cellStyle name="Normal 3 7 4" xfId="16877"/>
    <cellStyle name="Normal 3 7 4 2" xfId="16878"/>
    <cellStyle name="Normal 3 7 4 2 2" xfId="16879"/>
    <cellStyle name="Normal 3 7 4 2 2 2" xfId="16880"/>
    <cellStyle name="Normal 3 7 4 2 2 3" xfId="16881"/>
    <cellStyle name="Normal 3 7 4 2 2 4" xfId="16882"/>
    <cellStyle name="Normal 3 7 4 2 3" xfId="16883"/>
    <cellStyle name="Normal 3 7 4 2 4" xfId="16884"/>
    <cellStyle name="Normal 3 7 4 2 5" xfId="16885"/>
    <cellStyle name="Normal 3 7 4 3" xfId="16886"/>
    <cellStyle name="Normal 3 7 4 3 2" xfId="16887"/>
    <cellStyle name="Normal 3 7 4 3 3" xfId="16888"/>
    <cellStyle name="Normal 3 7 4 3 4" xfId="16889"/>
    <cellStyle name="Normal 3 7 4 4" xfId="16890"/>
    <cellStyle name="Normal 3 7 4 5" xfId="16891"/>
    <cellStyle name="Normal 3 7 4 6" xfId="16892"/>
    <cellStyle name="Normal 3 7 5" xfId="16893"/>
    <cellStyle name="Normal 3 7 6" xfId="16894"/>
    <cellStyle name="Normal 3 7 6 2" xfId="16895"/>
    <cellStyle name="Normal 3 7 6 2 2" xfId="16896"/>
    <cellStyle name="Normal 3 7 6 2 3" xfId="16897"/>
    <cellStyle name="Normal 3 7 6 2 4" xfId="16898"/>
    <cellStyle name="Normal 3 7 6 3" xfId="16899"/>
    <cellStyle name="Normal 3 7 6 4" xfId="16900"/>
    <cellStyle name="Normal 3 7 6 5" xfId="16901"/>
    <cellStyle name="Normal 3 7 7" xfId="16902"/>
    <cellStyle name="Normal 3 7 7 2" xfId="16903"/>
    <cellStyle name="Normal 3 7 7 3" xfId="16904"/>
    <cellStyle name="Normal 3 7 7 4" xfId="16905"/>
    <cellStyle name="Normal 3 7 8" xfId="16906"/>
    <cellStyle name="Normal 3 7 9" xfId="16907"/>
    <cellStyle name="Normal 3 8" xfId="16908"/>
    <cellStyle name="Normal 3 8 10" xfId="16909"/>
    <cellStyle name="Normal 3 8 11" xfId="16910"/>
    <cellStyle name="Normal 3 8 11 2" xfId="16911"/>
    <cellStyle name="Normal 3 8 11 2 2" xfId="16912"/>
    <cellStyle name="Normal 3 8 11 2 3" xfId="16913"/>
    <cellStyle name="Normal 3 8 11 2 4" xfId="16914"/>
    <cellStyle name="Normal 3 8 11 3" xfId="16915"/>
    <cellStyle name="Normal 3 8 11 4" xfId="16916"/>
    <cellStyle name="Normal 3 8 11 5" xfId="16917"/>
    <cellStyle name="Normal 3 8 12" xfId="16918"/>
    <cellStyle name="Normal 3 8 12 2" xfId="16919"/>
    <cellStyle name="Normal 3 8 12 3" xfId="16920"/>
    <cellStyle name="Normal 3 8 12 4" xfId="16921"/>
    <cellStyle name="Normal 3 8 13" xfId="16922"/>
    <cellStyle name="Normal 3 8 14" xfId="16923"/>
    <cellStyle name="Normal 3 8 15" xfId="16924"/>
    <cellStyle name="Normal 3 8 2" xfId="16925"/>
    <cellStyle name="Normal 3 8 2 10" xfId="16926"/>
    <cellStyle name="Normal 3 8 2 10 2" xfId="16927"/>
    <cellStyle name="Normal 3 8 2 10 2 2" xfId="16928"/>
    <cellStyle name="Normal 3 8 2 10 2 3" xfId="16929"/>
    <cellStyle name="Normal 3 8 2 10 2 4" xfId="16930"/>
    <cellStyle name="Normal 3 8 2 10 3" xfId="16931"/>
    <cellStyle name="Normal 3 8 2 10 4" xfId="16932"/>
    <cellStyle name="Normal 3 8 2 10 5" xfId="16933"/>
    <cellStyle name="Normal 3 8 2 11" xfId="16934"/>
    <cellStyle name="Normal 3 8 2 11 2" xfId="16935"/>
    <cellStyle name="Normal 3 8 2 11 3" xfId="16936"/>
    <cellStyle name="Normal 3 8 2 11 4" xfId="16937"/>
    <cellStyle name="Normal 3 8 2 12" xfId="16938"/>
    <cellStyle name="Normal 3 8 2 13" xfId="16939"/>
    <cellStyle name="Normal 3 8 2 14" xfId="16940"/>
    <cellStyle name="Normal 3 8 2 2" xfId="16941"/>
    <cellStyle name="Normal 3 8 2 2 2" xfId="16942"/>
    <cellStyle name="Normal 3 8 2 2 3" xfId="16943"/>
    <cellStyle name="Normal 3 8 2 2 4" xfId="16944"/>
    <cellStyle name="Normal 3 8 2 2 4 2" xfId="16945"/>
    <cellStyle name="Normal 3 8 2 2 4 2 2" xfId="16946"/>
    <cellStyle name="Normal 3 8 2 2 4 2 3" xfId="16947"/>
    <cellStyle name="Normal 3 8 2 2 4 2 4" xfId="16948"/>
    <cellStyle name="Normal 3 8 2 2 4 3" xfId="16949"/>
    <cellStyle name="Normal 3 8 2 2 4 4" xfId="16950"/>
    <cellStyle name="Normal 3 8 2 2 4 5" xfId="16951"/>
    <cellStyle name="Normal 3 8 2 2 5" xfId="16952"/>
    <cellStyle name="Normal 3 8 2 2 5 2" xfId="16953"/>
    <cellStyle name="Normal 3 8 2 2 5 3" xfId="16954"/>
    <cellStyle name="Normal 3 8 2 2 5 4" xfId="16955"/>
    <cellStyle name="Normal 3 8 2 2 6" xfId="16956"/>
    <cellStyle name="Normal 3 8 2 2 7" xfId="16957"/>
    <cellStyle name="Normal 3 8 2 2 8" xfId="16958"/>
    <cellStyle name="Normal 3 8 2 3" xfId="16959"/>
    <cellStyle name="Normal 3 8 2 3 2" xfId="16960"/>
    <cellStyle name="Normal 3 8 2 3 3" xfId="16961"/>
    <cellStyle name="Normal 3 8 2 3 3 2" xfId="16962"/>
    <cellStyle name="Normal 3 8 2 3 3 2 2" xfId="16963"/>
    <cellStyle name="Normal 3 8 2 3 3 2 3" xfId="16964"/>
    <cellStyle name="Normal 3 8 2 3 3 2 4" xfId="16965"/>
    <cellStyle name="Normal 3 8 2 3 3 3" xfId="16966"/>
    <cellStyle name="Normal 3 8 2 3 3 4" xfId="16967"/>
    <cellStyle name="Normal 3 8 2 3 3 5" xfId="16968"/>
    <cellStyle name="Normal 3 8 2 3 4" xfId="16969"/>
    <cellStyle name="Normal 3 8 2 3 4 2" xfId="16970"/>
    <cellStyle name="Normal 3 8 2 3 4 3" xfId="16971"/>
    <cellStyle name="Normal 3 8 2 3 4 4" xfId="16972"/>
    <cellStyle name="Normal 3 8 2 3 5" xfId="16973"/>
    <cellStyle name="Normal 3 8 2 3 6" xfId="16974"/>
    <cellStyle name="Normal 3 8 2 3 7" xfId="16975"/>
    <cellStyle name="Normal 3 8 2 4" xfId="16976"/>
    <cellStyle name="Normal 3 8 2 5" xfId="16977"/>
    <cellStyle name="Normal 3 8 2 6" xfId="16978"/>
    <cellStyle name="Normal 3 8 2 7" xfId="16979"/>
    <cellStyle name="Normal 3 8 2 8" xfId="16980"/>
    <cellStyle name="Normal 3 8 2 9" xfId="16981"/>
    <cellStyle name="Normal 3 8 3" xfId="16982"/>
    <cellStyle name="Normal 3 8 3 2" xfId="16983"/>
    <cellStyle name="Normal 3 8 3 3" xfId="16984"/>
    <cellStyle name="Normal 3 8 3 4" xfId="16985"/>
    <cellStyle name="Normal 3 8 3 4 2" xfId="16986"/>
    <cellStyle name="Normal 3 8 3 4 2 2" xfId="16987"/>
    <cellStyle name="Normal 3 8 3 4 2 3" xfId="16988"/>
    <cellStyle name="Normal 3 8 3 4 2 4" xfId="16989"/>
    <cellStyle name="Normal 3 8 3 4 3" xfId="16990"/>
    <cellStyle name="Normal 3 8 3 4 4" xfId="16991"/>
    <cellStyle name="Normal 3 8 3 4 5" xfId="16992"/>
    <cellStyle name="Normal 3 8 3 5" xfId="16993"/>
    <cellStyle name="Normal 3 8 3 5 2" xfId="16994"/>
    <cellStyle name="Normal 3 8 3 5 3" xfId="16995"/>
    <cellStyle name="Normal 3 8 3 5 4" xfId="16996"/>
    <cellStyle name="Normal 3 8 3 6" xfId="16997"/>
    <cellStyle name="Normal 3 8 3 7" xfId="16998"/>
    <cellStyle name="Normal 3 8 3 8" xfId="16999"/>
    <cellStyle name="Normal 3 8 4" xfId="17000"/>
    <cellStyle name="Normal 3 8 4 2" xfId="17001"/>
    <cellStyle name="Normal 3 8 4 3" xfId="17002"/>
    <cellStyle name="Normal 3 8 4 3 2" xfId="17003"/>
    <cellStyle name="Normal 3 8 4 3 2 2" xfId="17004"/>
    <cellStyle name="Normal 3 8 4 3 2 3" xfId="17005"/>
    <cellStyle name="Normal 3 8 4 3 2 4" xfId="17006"/>
    <cellStyle name="Normal 3 8 4 3 3" xfId="17007"/>
    <cellStyle name="Normal 3 8 4 3 4" xfId="17008"/>
    <cellStyle name="Normal 3 8 4 3 5" xfId="17009"/>
    <cellStyle name="Normal 3 8 4 4" xfId="17010"/>
    <cellStyle name="Normal 3 8 4 4 2" xfId="17011"/>
    <cellStyle name="Normal 3 8 4 4 3" xfId="17012"/>
    <cellStyle name="Normal 3 8 4 4 4" xfId="17013"/>
    <cellStyle name="Normal 3 8 4 5" xfId="17014"/>
    <cellStyle name="Normal 3 8 4 6" xfId="17015"/>
    <cellStyle name="Normal 3 8 4 7" xfId="17016"/>
    <cellStyle name="Normal 3 8 5" xfId="17017"/>
    <cellStyle name="Normal 3 8 6" xfId="17018"/>
    <cellStyle name="Normal 3 8 7" xfId="17019"/>
    <cellStyle name="Normal 3 8 8" xfId="17020"/>
    <cellStyle name="Normal 3 8 9" xfId="17021"/>
    <cellStyle name="Normal 3 8 9 2" xfId="17022"/>
    <cellStyle name="Normal 3 8 9 2 2" xfId="17023"/>
    <cellStyle name="Normal 3 8 9 2 2 2" xfId="17024"/>
    <cellStyle name="Normal 3 8 9 2 2 3" xfId="17025"/>
    <cellStyle name="Normal 3 8 9 2 2 4" xfId="17026"/>
    <cellStyle name="Normal 3 8 9 2 3" xfId="17027"/>
    <cellStyle name="Normal 3 8 9 2 4" xfId="17028"/>
    <cellStyle name="Normal 3 8 9 2 5" xfId="17029"/>
    <cellStyle name="Normal 3 8 9 3" xfId="17030"/>
    <cellStyle name="Normal 3 8 9 4" xfId="17031"/>
    <cellStyle name="Normal 3 8 9 4 2" xfId="17032"/>
    <cellStyle name="Normal 3 8 9 4 3" xfId="17033"/>
    <cellStyle name="Normal 3 8 9 4 4" xfId="17034"/>
    <cellStyle name="Normal 3 8 9 5" xfId="17035"/>
    <cellStyle name="Normal 3 8 9 6" xfId="17036"/>
    <cellStyle name="Normal 3 8 9 7" xfId="17037"/>
    <cellStyle name="Normal 3 9" xfId="17038"/>
    <cellStyle name="Normal 3 9 2" xfId="17039"/>
    <cellStyle name="Normal 3 9 2 2" xfId="17040"/>
    <cellStyle name="Normal 3 9 2 3" xfId="17041"/>
    <cellStyle name="Normal 3 9 2 3 2" xfId="17042"/>
    <cellStyle name="Normal 3 9 2 3 2 2" xfId="17043"/>
    <cellStyle name="Normal 3 9 2 3 2 3" xfId="17044"/>
    <cellStyle name="Normal 3 9 2 3 2 4" xfId="17045"/>
    <cellStyle name="Normal 3 9 2 3 3" xfId="17046"/>
    <cellStyle name="Normal 3 9 2 3 4" xfId="17047"/>
    <cellStyle name="Normal 3 9 2 3 5" xfId="17048"/>
    <cellStyle name="Normal 3 9 2 4" xfId="17049"/>
    <cellStyle name="Normal 3 9 2 4 2" xfId="17050"/>
    <cellStyle name="Normal 3 9 2 4 3" xfId="17051"/>
    <cellStyle name="Normal 3 9 2 4 4" xfId="17052"/>
    <cellStyle name="Normal 3 9 2 5" xfId="17053"/>
    <cellStyle name="Normal 3 9 2 6" xfId="17054"/>
    <cellStyle name="Normal 3 9 2 7" xfId="17055"/>
    <cellStyle name="Normal 3 9 3" xfId="17056"/>
    <cellStyle name="Normal 3 9 3 2" xfId="17057"/>
    <cellStyle name="Normal 3 9 3 2 2" xfId="17058"/>
    <cellStyle name="Normal 3 9 3 2 2 2" xfId="17059"/>
    <cellStyle name="Normal 3 9 3 2 2 3" xfId="17060"/>
    <cellStyle name="Normal 3 9 3 2 2 4" xfId="17061"/>
    <cellStyle name="Normal 3 9 3 2 3" xfId="17062"/>
    <cellStyle name="Normal 3 9 3 2 4" xfId="17063"/>
    <cellStyle name="Normal 3 9 3 2 5" xfId="17064"/>
    <cellStyle name="Normal 3 9 3 3" xfId="17065"/>
    <cellStyle name="Normal 3 9 3 3 2" xfId="17066"/>
    <cellStyle name="Normal 3 9 3 3 3" xfId="17067"/>
    <cellStyle name="Normal 3 9 3 3 4" xfId="17068"/>
    <cellStyle name="Normal 3 9 3 4" xfId="17069"/>
    <cellStyle name="Normal 3 9 3 5" xfId="17070"/>
    <cellStyle name="Normal 3 9 3 6" xfId="17071"/>
    <cellStyle name="Normal 3 9 4" xfId="17072"/>
    <cellStyle name="Normal 3 9 5" xfId="17073"/>
    <cellStyle name="Normal 3 9 5 2" xfId="17074"/>
    <cellStyle name="Normal 3 9 5 2 2" xfId="17075"/>
    <cellStyle name="Normal 3 9 5 2 3" xfId="17076"/>
    <cellStyle name="Normal 3 9 5 2 4" xfId="17077"/>
    <cellStyle name="Normal 3 9 5 3" xfId="17078"/>
    <cellStyle name="Normal 3 9 5 4" xfId="17079"/>
    <cellStyle name="Normal 3 9 5 5" xfId="17080"/>
    <cellStyle name="Normal 3 9 6" xfId="17081"/>
    <cellStyle name="Normal 3 9 7" xfId="17082"/>
    <cellStyle name="Normal 3 9 8" xfId="17083"/>
    <cellStyle name="Normal 3_~1520012" xfId="22046"/>
    <cellStyle name="Normal 30" xfId="17084"/>
    <cellStyle name="Normal 30 10" xfId="17085"/>
    <cellStyle name="Normal 30 10 2" xfId="17086"/>
    <cellStyle name="Normal 30 11" xfId="17087"/>
    <cellStyle name="Normal 30 11 2" xfId="17088"/>
    <cellStyle name="Normal 30 12" xfId="17089"/>
    <cellStyle name="Normal 30 12 2" xfId="17090"/>
    <cellStyle name="Normal 30 13" xfId="17091"/>
    <cellStyle name="Normal 30 13 2" xfId="17092"/>
    <cellStyle name="Normal 30 13 2 2" xfId="17093"/>
    <cellStyle name="Normal 30 13 2 3" xfId="17094"/>
    <cellStyle name="Normal 30 13 2 4" xfId="17095"/>
    <cellStyle name="Normal 30 13 3" xfId="17096"/>
    <cellStyle name="Normal 30 13 4" xfId="17097"/>
    <cellStyle name="Normal 30 13 5" xfId="17098"/>
    <cellStyle name="Normal 30 14" xfId="17099"/>
    <cellStyle name="Normal 30 14 2" xfId="17100"/>
    <cellStyle name="Normal 30 14 3" xfId="17101"/>
    <cellStyle name="Normal 30 14 4" xfId="17102"/>
    <cellStyle name="Normal 30 15" xfId="17103"/>
    <cellStyle name="Normal 30 16" xfId="17104"/>
    <cellStyle name="Normal 30 17" xfId="17105"/>
    <cellStyle name="Normal 30 2" xfId="17106"/>
    <cellStyle name="Normal 30 2 2" xfId="17107"/>
    <cellStyle name="Normal 30 3" xfId="17108"/>
    <cellStyle name="Normal 30 3 2" xfId="17109"/>
    <cellStyle name="Normal 30 4" xfId="17110"/>
    <cellStyle name="Normal 30 4 2" xfId="17111"/>
    <cellStyle name="Normal 30 5" xfId="17112"/>
    <cellStyle name="Normal 30 5 2" xfId="17113"/>
    <cellStyle name="Normal 30 6" xfId="17114"/>
    <cellStyle name="Normal 30 6 2" xfId="17115"/>
    <cellStyle name="Normal 30 7" xfId="17116"/>
    <cellStyle name="Normal 30 7 2" xfId="17117"/>
    <cellStyle name="Normal 30 8" xfId="17118"/>
    <cellStyle name="Normal 30 8 2" xfId="17119"/>
    <cellStyle name="Normal 30 9" xfId="17120"/>
    <cellStyle name="Normal 30 9 2" xfId="17121"/>
    <cellStyle name="Normal 31" xfId="17122"/>
    <cellStyle name="Normal 31 2" xfId="17123"/>
    <cellStyle name="Normal 31 3" xfId="17124"/>
    <cellStyle name="Normal 31 3 2" xfId="17125"/>
    <cellStyle name="Normal 31 3 2 2" xfId="17126"/>
    <cellStyle name="Normal 31 3 2 2 2" xfId="17127"/>
    <cellStyle name="Normal 31 3 2 2 3" xfId="17128"/>
    <cellStyle name="Normal 31 3 2 2 4" xfId="17129"/>
    <cellStyle name="Normal 31 3 2 3" xfId="17130"/>
    <cellStyle name="Normal 31 3 2 4" xfId="17131"/>
    <cellStyle name="Normal 31 3 2 5" xfId="17132"/>
    <cellStyle name="Normal 31 3 3" xfId="17133"/>
    <cellStyle name="Normal 31 3 3 2" xfId="17134"/>
    <cellStyle name="Normal 31 3 3 3" xfId="17135"/>
    <cellStyle name="Normal 31 3 3 4" xfId="17136"/>
    <cellStyle name="Normal 31 3 4" xfId="17137"/>
    <cellStyle name="Normal 31 3 5" xfId="17138"/>
    <cellStyle name="Normal 31 3 6" xfId="17139"/>
    <cellStyle name="Normal 32" xfId="17140"/>
    <cellStyle name="Normal 32 2" xfId="17141"/>
    <cellStyle name="Normal 32 3" xfId="17142"/>
    <cellStyle name="Normal 32 3 2" xfId="17143"/>
    <cellStyle name="Normal 32 3 2 2" xfId="17144"/>
    <cellStyle name="Normal 32 3 2 2 2" xfId="17145"/>
    <cellStyle name="Normal 32 3 2 2 3" xfId="17146"/>
    <cellStyle name="Normal 32 3 2 2 4" xfId="17147"/>
    <cellStyle name="Normal 32 3 2 3" xfId="17148"/>
    <cellStyle name="Normal 32 3 2 4" xfId="17149"/>
    <cellStyle name="Normal 32 3 2 5" xfId="17150"/>
    <cellStyle name="Normal 32 3 3" xfId="17151"/>
    <cellStyle name="Normal 32 3 3 2" xfId="17152"/>
    <cellStyle name="Normal 32 3 3 3" xfId="17153"/>
    <cellStyle name="Normal 32 3 3 4" xfId="17154"/>
    <cellStyle name="Normal 32 3 4" xfId="17155"/>
    <cellStyle name="Normal 32 3 5" xfId="17156"/>
    <cellStyle name="Normal 32 3 6" xfId="17157"/>
    <cellStyle name="Normal 33" xfId="17158"/>
    <cellStyle name="Normal 33 2" xfId="17159"/>
    <cellStyle name="Normal 33 3" xfId="17160"/>
    <cellStyle name="Normal 33 3 2" xfId="17161"/>
    <cellStyle name="Normal 33 3 2 2" xfId="17162"/>
    <cellStyle name="Normal 33 3 2 2 2" xfId="17163"/>
    <cellStyle name="Normal 33 3 2 2 3" xfId="17164"/>
    <cellStyle name="Normal 33 3 2 2 4" xfId="17165"/>
    <cellStyle name="Normal 33 3 2 3" xfId="17166"/>
    <cellStyle name="Normal 33 3 2 4" xfId="17167"/>
    <cellStyle name="Normal 33 3 2 5" xfId="17168"/>
    <cellStyle name="Normal 33 3 3" xfId="17169"/>
    <cellStyle name="Normal 33 3 3 2" xfId="17170"/>
    <cellStyle name="Normal 33 3 3 3" xfId="17171"/>
    <cellStyle name="Normal 33 3 3 4" xfId="17172"/>
    <cellStyle name="Normal 33 3 4" xfId="17173"/>
    <cellStyle name="Normal 33 3 5" xfId="17174"/>
    <cellStyle name="Normal 33 3 6" xfId="17175"/>
    <cellStyle name="Normal 34" xfId="17176"/>
    <cellStyle name="Normal 34 2" xfId="17177"/>
    <cellStyle name="Normal 34 2 2" xfId="17178"/>
    <cellStyle name="Normal 34 2 2 2" xfId="17179"/>
    <cellStyle name="Normal 34 2 2 3" xfId="17180"/>
    <cellStyle name="Normal 34 2 2 4" xfId="17181"/>
    <cellStyle name="Normal 34 2 3" xfId="17182"/>
    <cellStyle name="Normal 34 2 4" xfId="17183"/>
    <cellStyle name="Normal 34 2 5" xfId="17184"/>
    <cellStyle name="Normal 34 3" xfId="17185"/>
    <cellStyle name="Normal 34 4" xfId="17186"/>
    <cellStyle name="Normal 34 4 2" xfId="17187"/>
    <cellStyle name="Normal 34 4 3" xfId="17188"/>
    <cellStyle name="Normal 34 4 4" xfId="17189"/>
    <cellStyle name="Normal 34 5" xfId="17190"/>
    <cellStyle name="Normal 34 6" xfId="17191"/>
    <cellStyle name="Normal 34 7" xfId="17192"/>
    <cellStyle name="Normal 35" xfId="17193"/>
    <cellStyle name="Normal 35 2" xfId="17194"/>
    <cellStyle name="Normal 35 2 2" xfId="17195"/>
    <cellStyle name="Normal 35 2 2 2" xfId="17196"/>
    <cellStyle name="Normal 35 2 2 2 2" xfId="17197"/>
    <cellStyle name="Normal 35 2 2 2 3" xfId="17198"/>
    <cellStyle name="Normal 35 2 2 2 4" xfId="17199"/>
    <cellStyle name="Normal 35 2 2 3" xfId="17200"/>
    <cellStyle name="Normal 35 2 2 4" xfId="17201"/>
    <cellStyle name="Normal 35 2 2 5" xfId="17202"/>
    <cellStyle name="Normal 35 2 3" xfId="17203"/>
    <cellStyle name="Normal 35 2 3 2" xfId="17204"/>
    <cellStyle name="Normal 35 2 3 3" xfId="17205"/>
    <cellStyle name="Normal 35 2 3 4" xfId="17206"/>
    <cellStyle name="Normal 35 2 4" xfId="17207"/>
    <cellStyle name="Normal 35 2 5" xfId="17208"/>
    <cellStyle name="Normal 35 2 6" xfId="17209"/>
    <cellStyle name="Normal 36" xfId="17210"/>
    <cellStyle name="Normal 36 2" xfId="17211"/>
    <cellStyle name="Normal 36 2 2" xfId="17212"/>
    <cellStyle name="Normal 36 2 2 2" xfId="17213"/>
    <cellStyle name="Normal 36 2 2 3" xfId="17214"/>
    <cellStyle name="Normal 36 2 2 4" xfId="17215"/>
    <cellStyle name="Normal 36 2 3" xfId="17216"/>
    <cellStyle name="Normal 36 2 4" xfId="17217"/>
    <cellStyle name="Normal 36 2 5" xfId="17218"/>
    <cellStyle name="Normal 36 3" xfId="17219"/>
    <cellStyle name="Normal 36 4" xfId="17220"/>
    <cellStyle name="Normal 36 4 2" xfId="17221"/>
    <cellStyle name="Normal 36 4 3" xfId="17222"/>
    <cellStyle name="Normal 36 4 4" xfId="17223"/>
    <cellStyle name="Normal 36 5" xfId="17224"/>
    <cellStyle name="Normal 36 6" xfId="17225"/>
    <cellStyle name="Normal 36 7" xfId="17226"/>
    <cellStyle name="Normal 37" xfId="17227"/>
    <cellStyle name="Normal 37 2" xfId="17228"/>
    <cellStyle name="Normal 37 3" xfId="17229"/>
    <cellStyle name="Normal 37 3 2" xfId="17230"/>
    <cellStyle name="Normal 37 3 2 2" xfId="17231"/>
    <cellStyle name="Normal 37 3 2 2 2" xfId="17232"/>
    <cellStyle name="Normal 37 3 2 2 3" xfId="17233"/>
    <cellStyle name="Normal 37 3 2 2 4" xfId="17234"/>
    <cellStyle name="Normal 37 3 2 3" xfId="17235"/>
    <cellStyle name="Normal 37 3 2 4" xfId="17236"/>
    <cellStyle name="Normal 37 3 2 5" xfId="17237"/>
    <cellStyle name="Normal 37 3 3" xfId="17238"/>
    <cellStyle name="Normal 37 3 3 2" xfId="17239"/>
    <cellStyle name="Normal 37 3 3 3" xfId="17240"/>
    <cellStyle name="Normal 37 3 3 4" xfId="17241"/>
    <cellStyle name="Normal 37 3 4" xfId="17242"/>
    <cellStyle name="Normal 37 3 5" xfId="17243"/>
    <cellStyle name="Normal 37 3 6" xfId="17244"/>
    <cellStyle name="Normal 38" xfId="17245"/>
    <cellStyle name="Normal 38 2" xfId="17246"/>
    <cellStyle name="Normal 38 3" xfId="17247"/>
    <cellStyle name="Normal 38 3 2" xfId="17248"/>
    <cellStyle name="Normal 38 3 2 2" xfId="17249"/>
    <cellStyle name="Normal 38 3 2 2 2" xfId="17250"/>
    <cellStyle name="Normal 38 3 2 2 3" xfId="17251"/>
    <cellStyle name="Normal 38 3 2 2 4" xfId="17252"/>
    <cellStyle name="Normal 38 3 2 3" xfId="17253"/>
    <cellStyle name="Normal 38 3 2 4" xfId="17254"/>
    <cellStyle name="Normal 38 3 2 5" xfId="17255"/>
    <cellStyle name="Normal 38 3 3" xfId="17256"/>
    <cellStyle name="Normal 38 3 3 2" xfId="17257"/>
    <cellStyle name="Normal 38 3 3 3" xfId="17258"/>
    <cellStyle name="Normal 38 3 3 4" xfId="17259"/>
    <cellStyle name="Normal 38 3 4" xfId="17260"/>
    <cellStyle name="Normal 38 3 5" xfId="17261"/>
    <cellStyle name="Normal 38 3 6" xfId="17262"/>
    <cellStyle name="Normal 39" xfId="17263"/>
    <cellStyle name="Normal 39 2" xfId="17264"/>
    <cellStyle name="Normal 39 3" xfId="17265"/>
    <cellStyle name="Normal 39 3 2" xfId="17266"/>
    <cellStyle name="Normal 39 3 2 2" xfId="17267"/>
    <cellStyle name="Normal 39 3 2 2 2" xfId="17268"/>
    <cellStyle name="Normal 39 3 2 2 3" xfId="17269"/>
    <cellStyle name="Normal 39 3 2 2 4" xfId="17270"/>
    <cellStyle name="Normal 39 3 2 3" xfId="17271"/>
    <cellStyle name="Normal 39 3 2 4" xfId="17272"/>
    <cellStyle name="Normal 39 3 2 5" xfId="17273"/>
    <cellStyle name="Normal 39 3 3" xfId="17274"/>
    <cellStyle name="Normal 39 3 3 2" xfId="17275"/>
    <cellStyle name="Normal 39 3 3 3" xfId="17276"/>
    <cellStyle name="Normal 39 3 3 4" xfId="17277"/>
    <cellStyle name="Normal 39 3 4" xfId="17278"/>
    <cellStyle name="Normal 39 3 5" xfId="17279"/>
    <cellStyle name="Normal 39 3 6" xfId="17280"/>
    <cellStyle name="Normal 4" xfId="13"/>
    <cellStyle name="Normal 4 10" xfId="17281"/>
    <cellStyle name="Normal 4 11" xfId="17282"/>
    <cellStyle name="Normal 4 12" xfId="17283"/>
    <cellStyle name="Normal 4 13" xfId="17284"/>
    <cellStyle name="Normal 4 13 2" xfId="17285"/>
    <cellStyle name="Normal 4 13 3" xfId="17286"/>
    <cellStyle name="Normal 4 13 4" xfId="17287"/>
    <cellStyle name="Normal 4 14" xfId="17288"/>
    <cellStyle name="Normal 4 14 2" xfId="17289"/>
    <cellStyle name="Normal 4 14 3" xfId="17290"/>
    <cellStyle name="Normal 4 15" xfId="22084"/>
    <cellStyle name="Normal 4 15 2" xfId="22085"/>
    <cellStyle name="Normal 4 16" xfId="22047"/>
    <cellStyle name="Normal 4 2" xfId="17291"/>
    <cellStyle name="Normal 4 2 10" xfId="17292"/>
    <cellStyle name="Normal 4 2 11" xfId="17293"/>
    <cellStyle name="Normal 4 2 11 2" xfId="17294"/>
    <cellStyle name="Normal 4 2 11 2 2" xfId="17295"/>
    <cellStyle name="Normal 4 2 11 2 3" xfId="17296"/>
    <cellStyle name="Normal 4 2 11 2 4" xfId="17297"/>
    <cellStyle name="Normal 4 2 11 3" xfId="17298"/>
    <cellStyle name="Normal 4 2 11 4" xfId="17299"/>
    <cellStyle name="Normal 4 2 11 5" xfId="17300"/>
    <cellStyle name="Normal 4 2 12" xfId="17301"/>
    <cellStyle name="Normal 4 2 13" xfId="17302"/>
    <cellStyle name="Normal 4 2 14" xfId="17303"/>
    <cellStyle name="Normal 4 2 15" xfId="22086"/>
    <cellStyle name="Normal 4 2 2" xfId="17304"/>
    <cellStyle name="Normal 4 2 2 10" xfId="17305"/>
    <cellStyle name="Normal 4 2 2 10 2" xfId="17306"/>
    <cellStyle name="Normal 4 2 2 10 2 2" xfId="17307"/>
    <cellStyle name="Normal 4 2 2 10 2 3" xfId="17308"/>
    <cellStyle name="Normal 4 2 2 10 2 4" xfId="17309"/>
    <cellStyle name="Normal 4 2 2 10 3" xfId="17310"/>
    <cellStyle name="Normal 4 2 2 10 4" xfId="17311"/>
    <cellStyle name="Normal 4 2 2 10 5" xfId="17312"/>
    <cellStyle name="Normal 4 2 2 11" xfId="17313"/>
    <cellStyle name="Normal 4 2 2 12" xfId="17314"/>
    <cellStyle name="Normal 4 2 2 13" xfId="17315"/>
    <cellStyle name="Normal 4 2 2 14" xfId="17316"/>
    <cellStyle name="Normal 4 2 2 2" xfId="17317"/>
    <cellStyle name="Normal 4 2 2 2 2" xfId="17318"/>
    <cellStyle name="Normal 4 2 2 2 2 2" xfId="17319"/>
    <cellStyle name="Normal 4 2 2 2 2 2 2" xfId="17320"/>
    <cellStyle name="Normal 4 2 2 2 2 2 2 2" xfId="17321"/>
    <cellStyle name="Normal 4 2 2 2 2 2 2 2 2" xfId="17322"/>
    <cellStyle name="Normal 4 2 2 2 2 2 2 2 3" xfId="17323"/>
    <cellStyle name="Normal 4 2 2 2 2 2 2 2 4" xfId="17324"/>
    <cellStyle name="Normal 4 2 2 2 2 2 2 3" xfId="17325"/>
    <cellStyle name="Normal 4 2 2 2 2 2 2 4" xfId="17326"/>
    <cellStyle name="Normal 4 2 2 2 2 2 2 5" xfId="17327"/>
    <cellStyle name="Normal 4 2 2 2 2 2 3" xfId="17328"/>
    <cellStyle name="Normal 4 2 2 2 2 2 3 2" xfId="17329"/>
    <cellStyle name="Normal 4 2 2 2 2 2 3 3" xfId="17330"/>
    <cellStyle name="Normal 4 2 2 2 2 2 3 4" xfId="17331"/>
    <cellStyle name="Normal 4 2 2 2 2 2 4" xfId="17332"/>
    <cellStyle name="Normal 4 2 2 2 2 2 5" xfId="17333"/>
    <cellStyle name="Normal 4 2 2 2 2 2 6" xfId="17334"/>
    <cellStyle name="Normal 4 2 2 2 2 3" xfId="17335"/>
    <cellStyle name="Normal 4 2 2 2 2 3 2" xfId="17336"/>
    <cellStyle name="Normal 4 2 2 2 2 3 2 2" xfId="17337"/>
    <cellStyle name="Normal 4 2 2 2 2 3 2 2 2" xfId="17338"/>
    <cellStyle name="Normal 4 2 2 2 2 3 2 2 3" xfId="17339"/>
    <cellStyle name="Normal 4 2 2 2 2 3 2 2 4" xfId="17340"/>
    <cellStyle name="Normal 4 2 2 2 2 3 2 3" xfId="17341"/>
    <cellStyle name="Normal 4 2 2 2 2 3 2 4" xfId="17342"/>
    <cellStyle name="Normal 4 2 2 2 2 3 2 5" xfId="17343"/>
    <cellStyle name="Normal 4 2 2 2 2 3 3" xfId="17344"/>
    <cellStyle name="Normal 4 2 2 2 2 3 3 2" xfId="17345"/>
    <cellStyle name="Normal 4 2 2 2 2 3 3 3" xfId="17346"/>
    <cellStyle name="Normal 4 2 2 2 2 3 3 4" xfId="17347"/>
    <cellStyle name="Normal 4 2 2 2 2 3 4" xfId="17348"/>
    <cellStyle name="Normal 4 2 2 2 2 3 5" xfId="17349"/>
    <cellStyle name="Normal 4 2 2 2 2 3 6" xfId="17350"/>
    <cellStyle name="Normal 4 2 2 2 2 4" xfId="17351"/>
    <cellStyle name="Normal 4 2 2 2 2 4 2" xfId="17352"/>
    <cellStyle name="Normal 4 2 2 2 2 4 2 2" xfId="17353"/>
    <cellStyle name="Normal 4 2 2 2 2 4 2 3" xfId="17354"/>
    <cellStyle name="Normal 4 2 2 2 2 4 2 4" xfId="17355"/>
    <cellStyle name="Normal 4 2 2 2 2 4 3" xfId="17356"/>
    <cellStyle name="Normal 4 2 2 2 2 4 4" xfId="17357"/>
    <cellStyle name="Normal 4 2 2 2 2 4 5" xfId="17358"/>
    <cellStyle name="Normal 4 2 2 2 2 5" xfId="17359"/>
    <cellStyle name="Normal 4 2 2 2 2 5 2" xfId="17360"/>
    <cellStyle name="Normal 4 2 2 2 2 5 3" xfId="17361"/>
    <cellStyle name="Normal 4 2 2 2 2 5 4" xfId="17362"/>
    <cellStyle name="Normal 4 2 2 2 2 6" xfId="17363"/>
    <cellStyle name="Normal 4 2 2 2 2 7" xfId="17364"/>
    <cellStyle name="Normal 4 2 2 2 2 8" xfId="17365"/>
    <cellStyle name="Normal 4 2 2 2 3" xfId="17366"/>
    <cellStyle name="Normal 4 2 2 2 3 2" xfId="17367"/>
    <cellStyle name="Normal 4 2 2 2 3 2 2" xfId="17368"/>
    <cellStyle name="Normal 4 2 2 2 3 2 2 2" xfId="17369"/>
    <cellStyle name="Normal 4 2 2 2 3 2 2 3" xfId="17370"/>
    <cellStyle name="Normal 4 2 2 2 3 2 2 4" xfId="17371"/>
    <cellStyle name="Normal 4 2 2 2 3 2 3" xfId="17372"/>
    <cellStyle name="Normal 4 2 2 2 3 2 4" xfId="17373"/>
    <cellStyle name="Normal 4 2 2 2 3 2 5" xfId="17374"/>
    <cellStyle name="Normal 4 2 2 2 3 3" xfId="17375"/>
    <cellStyle name="Normal 4 2 2 2 3 3 2" xfId="17376"/>
    <cellStyle name="Normal 4 2 2 2 3 3 3" xfId="17377"/>
    <cellStyle name="Normal 4 2 2 2 3 3 4" xfId="17378"/>
    <cellStyle name="Normal 4 2 2 2 3 4" xfId="17379"/>
    <cellStyle name="Normal 4 2 2 2 3 5" xfId="17380"/>
    <cellStyle name="Normal 4 2 2 2 3 6" xfId="17381"/>
    <cellStyle name="Normal 4 2 2 2 4" xfId="17382"/>
    <cellStyle name="Normal 4 2 2 2 4 2" xfId="17383"/>
    <cellStyle name="Normal 4 2 2 2 4 2 2" xfId="17384"/>
    <cellStyle name="Normal 4 2 2 2 4 2 2 2" xfId="17385"/>
    <cellStyle name="Normal 4 2 2 2 4 2 2 3" xfId="17386"/>
    <cellStyle name="Normal 4 2 2 2 4 2 2 4" xfId="17387"/>
    <cellStyle name="Normal 4 2 2 2 4 2 3" xfId="17388"/>
    <cellStyle name="Normal 4 2 2 2 4 2 4" xfId="17389"/>
    <cellStyle name="Normal 4 2 2 2 4 2 5" xfId="17390"/>
    <cellStyle name="Normal 4 2 2 2 4 3" xfId="17391"/>
    <cellStyle name="Normal 4 2 2 2 4 3 2" xfId="17392"/>
    <cellStyle name="Normal 4 2 2 2 4 3 3" xfId="17393"/>
    <cellStyle name="Normal 4 2 2 2 4 3 4" xfId="17394"/>
    <cellStyle name="Normal 4 2 2 2 4 4" xfId="17395"/>
    <cellStyle name="Normal 4 2 2 2 4 5" xfId="17396"/>
    <cellStyle name="Normal 4 2 2 2 4 6" xfId="17397"/>
    <cellStyle name="Normal 4 2 2 2 5" xfId="17398"/>
    <cellStyle name="Normal 4 2 2 2 5 2" xfId="17399"/>
    <cellStyle name="Normal 4 2 2 2 5 2 2" xfId="17400"/>
    <cellStyle name="Normal 4 2 2 2 5 2 3" xfId="17401"/>
    <cellStyle name="Normal 4 2 2 2 5 2 4" xfId="17402"/>
    <cellStyle name="Normal 4 2 2 2 5 3" xfId="17403"/>
    <cellStyle name="Normal 4 2 2 2 5 4" xfId="17404"/>
    <cellStyle name="Normal 4 2 2 2 5 5" xfId="17405"/>
    <cellStyle name="Normal 4 2 2 2 6" xfId="17406"/>
    <cellStyle name="Normal 4 2 2 2 6 2" xfId="17407"/>
    <cellStyle name="Normal 4 2 2 2 6 3" xfId="17408"/>
    <cellStyle name="Normal 4 2 2 2 6 4" xfId="17409"/>
    <cellStyle name="Normal 4 2 2 2 7" xfId="17410"/>
    <cellStyle name="Normal 4 2 2 2 8" xfId="17411"/>
    <cellStyle name="Normal 4 2 2 2 9" xfId="17412"/>
    <cellStyle name="Normal 4 2 2 3" xfId="17413"/>
    <cellStyle name="Normal 4 2 2 3 2" xfId="17414"/>
    <cellStyle name="Normal 4 2 2 3 2 2" xfId="17415"/>
    <cellStyle name="Normal 4 2 2 3 2 2 2" xfId="17416"/>
    <cellStyle name="Normal 4 2 2 3 2 2 2 2" xfId="17417"/>
    <cellStyle name="Normal 4 2 2 3 2 2 2 2 2" xfId="17418"/>
    <cellStyle name="Normal 4 2 2 3 2 2 2 2 3" xfId="17419"/>
    <cellStyle name="Normal 4 2 2 3 2 2 2 2 4" xfId="17420"/>
    <cellStyle name="Normal 4 2 2 3 2 2 2 3" xfId="17421"/>
    <cellStyle name="Normal 4 2 2 3 2 2 2 4" xfId="17422"/>
    <cellStyle name="Normal 4 2 2 3 2 2 2 5" xfId="17423"/>
    <cellStyle name="Normal 4 2 2 3 2 2 3" xfId="17424"/>
    <cellStyle name="Normal 4 2 2 3 2 2 3 2" xfId="17425"/>
    <cellStyle name="Normal 4 2 2 3 2 2 3 3" xfId="17426"/>
    <cellStyle name="Normal 4 2 2 3 2 2 3 4" xfId="17427"/>
    <cellStyle name="Normal 4 2 2 3 2 2 4" xfId="17428"/>
    <cellStyle name="Normal 4 2 2 3 2 2 5" xfId="17429"/>
    <cellStyle name="Normal 4 2 2 3 2 2 6" xfId="17430"/>
    <cellStyle name="Normal 4 2 2 3 2 3" xfId="17431"/>
    <cellStyle name="Normal 4 2 2 3 2 3 2" xfId="17432"/>
    <cellStyle name="Normal 4 2 2 3 2 3 2 2" xfId="17433"/>
    <cellStyle name="Normal 4 2 2 3 2 3 2 2 2" xfId="17434"/>
    <cellStyle name="Normal 4 2 2 3 2 3 2 2 3" xfId="17435"/>
    <cellStyle name="Normal 4 2 2 3 2 3 2 2 4" xfId="17436"/>
    <cellStyle name="Normal 4 2 2 3 2 3 2 3" xfId="17437"/>
    <cellStyle name="Normal 4 2 2 3 2 3 2 4" xfId="17438"/>
    <cellStyle name="Normal 4 2 2 3 2 3 2 5" xfId="17439"/>
    <cellStyle name="Normal 4 2 2 3 2 3 3" xfId="17440"/>
    <cellStyle name="Normal 4 2 2 3 2 3 3 2" xfId="17441"/>
    <cellStyle name="Normal 4 2 2 3 2 3 3 3" xfId="17442"/>
    <cellStyle name="Normal 4 2 2 3 2 3 3 4" xfId="17443"/>
    <cellStyle name="Normal 4 2 2 3 2 3 4" xfId="17444"/>
    <cellStyle name="Normal 4 2 2 3 2 3 5" xfId="17445"/>
    <cellStyle name="Normal 4 2 2 3 2 3 6" xfId="17446"/>
    <cellStyle name="Normal 4 2 2 3 2 4" xfId="17447"/>
    <cellStyle name="Normal 4 2 2 3 2 4 2" xfId="17448"/>
    <cellStyle name="Normal 4 2 2 3 2 4 2 2" xfId="17449"/>
    <cellStyle name="Normal 4 2 2 3 2 4 2 3" xfId="17450"/>
    <cellStyle name="Normal 4 2 2 3 2 4 2 4" xfId="17451"/>
    <cellStyle name="Normal 4 2 2 3 2 4 3" xfId="17452"/>
    <cellStyle name="Normal 4 2 2 3 2 4 4" xfId="17453"/>
    <cellStyle name="Normal 4 2 2 3 2 4 5" xfId="17454"/>
    <cellStyle name="Normal 4 2 2 3 2 5" xfId="17455"/>
    <cellStyle name="Normal 4 2 2 3 2 5 2" xfId="17456"/>
    <cellStyle name="Normal 4 2 2 3 2 5 3" xfId="17457"/>
    <cellStyle name="Normal 4 2 2 3 2 5 4" xfId="17458"/>
    <cellStyle name="Normal 4 2 2 3 2 6" xfId="17459"/>
    <cellStyle name="Normal 4 2 2 3 2 7" xfId="17460"/>
    <cellStyle name="Normal 4 2 2 3 2 8" xfId="17461"/>
    <cellStyle name="Normal 4 2 2 3 3" xfId="17462"/>
    <cellStyle name="Normal 4 2 2 3 3 2" xfId="17463"/>
    <cellStyle name="Normal 4 2 2 3 3 2 2" xfId="17464"/>
    <cellStyle name="Normal 4 2 2 3 3 2 2 2" xfId="17465"/>
    <cellStyle name="Normal 4 2 2 3 3 2 2 3" xfId="17466"/>
    <cellStyle name="Normal 4 2 2 3 3 2 2 4" xfId="17467"/>
    <cellStyle name="Normal 4 2 2 3 3 2 3" xfId="17468"/>
    <cellStyle name="Normal 4 2 2 3 3 2 4" xfId="17469"/>
    <cellStyle name="Normal 4 2 2 3 3 2 5" xfId="17470"/>
    <cellStyle name="Normal 4 2 2 3 3 3" xfId="17471"/>
    <cellStyle name="Normal 4 2 2 3 3 3 2" xfId="17472"/>
    <cellStyle name="Normal 4 2 2 3 3 3 3" xfId="17473"/>
    <cellStyle name="Normal 4 2 2 3 3 3 4" xfId="17474"/>
    <cellStyle name="Normal 4 2 2 3 3 4" xfId="17475"/>
    <cellStyle name="Normal 4 2 2 3 3 5" xfId="17476"/>
    <cellStyle name="Normal 4 2 2 3 3 6" xfId="17477"/>
    <cellStyle name="Normal 4 2 2 3 4" xfId="17478"/>
    <cellStyle name="Normal 4 2 2 3 4 2" xfId="17479"/>
    <cellStyle name="Normal 4 2 2 3 4 2 2" xfId="17480"/>
    <cellStyle name="Normal 4 2 2 3 4 2 2 2" xfId="17481"/>
    <cellStyle name="Normal 4 2 2 3 4 2 2 3" xfId="17482"/>
    <cellStyle name="Normal 4 2 2 3 4 2 2 4" xfId="17483"/>
    <cellStyle name="Normal 4 2 2 3 4 2 3" xfId="17484"/>
    <cellStyle name="Normal 4 2 2 3 4 2 4" xfId="17485"/>
    <cellStyle name="Normal 4 2 2 3 4 2 5" xfId="17486"/>
    <cellStyle name="Normal 4 2 2 3 4 3" xfId="17487"/>
    <cellStyle name="Normal 4 2 2 3 4 3 2" xfId="17488"/>
    <cellStyle name="Normal 4 2 2 3 4 3 3" xfId="17489"/>
    <cellStyle name="Normal 4 2 2 3 4 3 4" xfId="17490"/>
    <cellStyle name="Normal 4 2 2 3 4 4" xfId="17491"/>
    <cellStyle name="Normal 4 2 2 3 4 5" xfId="17492"/>
    <cellStyle name="Normal 4 2 2 3 4 6" xfId="17493"/>
    <cellStyle name="Normal 4 2 2 3 5" xfId="17494"/>
    <cellStyle name="Normal 4 2 2 3 5 2" xfId="17495"/>
    <cellStyle name="Normal 4 2 2 3 5 2 2" xfId="17496"/>
    <cellStyle name="Normal 4 2 2 3 5 2 3" xfId="17497"/>
    <cellStyle name="Normal 4 2 2 3 5 2 4" xfId="17498"/>
    <cellStyle name="Normal 4 2 2 3 5 3" xfId="17499"/>
    <cellStyle name="Normal 4 2 2 3 5 4" xfId="17500"/>
    <cellStyle name="Normal 4 2 2 3 5 5" xfId="17501"/>
    <cellStyle name="Normal 4 2 2 3 6" xfId="17502"/>
    <cellStyle name="Normal 4 2 2 3 6 2" xfId="17503"/>
    <cellStyle name="Normal 4 2 2 3 6 3" xfId="17504"/>
    <cellStyle name="Normal 4 2 2 3 6 4" xfId="17505"/>
    <cellStyle name="Normal 4 2 2 3 7" xfId="17506"/>
    <cellStyle name="Normal 4 2 2 3 8" xfId="17507"/>
    <cellStyle name="Normal 4 2 2 3 9" xfId="17508"/>
    <cellStyle name="Normal 4 2 2 4" xfId="17509"/>
    <cellStyle name="Normal 4 2 2 4 2" xfId="17510"/>
    <cellStyle name="Normal 4 2 2 4 2 2" xfId="17511"/>
    <cellStyle name="Normal 4 2 2 4 2 2 2" xfId="17512"/>
    <cellStyle name="Normal 4 2 2 4 2 2 2 2" xfId="17513"/>
    <cellStyle name="Normal 4 2 2 4 2 2 2 2 2" xfId="17514"/>
    <cellStyle name="Normal 4 2 2 4 2 2 2 2 3" xfId="17515"/>
    <cellStyle name="Normal 4 2 2 4 2 2 2 2 4" xfId="17516"/>
    <cellStyle name="Normal 4 2 2 4 2 2 2 3" xfId="17517"/>
    <cellStyle name="Normal 4 2 2 4 2 2 2 4" xfId="17518"/>
    <cellStyle name="Normal 4 2 2 4 2 2 2 5" xfId="17519"/>
    <cellStyle name="Normal 4 2 2 4 2 2 3" xfId="17520"/>
    <cellStyle name="Normal 4 2 2 4 2 2 3 2" xfId="17521"/>
    <cellStyle name="Normal 4 2 2 4 2 2 3 3" xfId="17522"/>
    <cellStyle name="Normal 4 2 2 4 2 2 3 4" xfId="17523"/>
    <cellStyle name="Normal 4 2 2 4 2 2 4" xfId="17524"/>
    <cellStyle name="Normal 4 2 2 4 2 2 5" xfId="17525"/>
    <cellStyle name="Normal 4 2 2 4 2 2 6" xfId="17526"/>
    <cellStyle name="Normal 4 2 2 4 2 3" xfId="17527"/>
    <cellStyle name="Normal 4 2 2 4 2 3 2" xfId="17528"/>
    <cellStyle name="Normal 4 2 2 4 2 3 2 2" xfId="17529"/>
    <cellStyle name="Normal 4 2 2 4 2 3 2 2 2" xfId="17530"/>
    <cellStyle name="Normal 4 2 2 4 2 3 2 2 3" xfId="17531"/>
    <cellStyle name="Normal 4 2 2 4 2 3 2 2 4" xfId="17532"/>
    <cellStyle name="Normal 4 2 2 4 2 3 2 3" xfId="17533"/>
    <cellStyle name="Normal 4 2 2 4 2 3 2 4" xfId="17534"/>
    <cellStyle name="Normal 4 2 2 4 2 3 2 5" xfId="17535"/>
    <cellStyle name="Normal 4 2 2 4 2 3 3" xfId="17536"/>
    <cellStyle name="Normal 4 2 2 4 2 3 3 2" xfId="17537"/>
    <cellStyle name="Normal 4 2 2 4 2 3 3 3" xfId="17538"/>
    <cellStyle name="Normal 4 2 2 4 2 3 3 4" xfId="17539"/>
    <cellStyle name="Normal 4 2 2 4 2 3 4" xfId="17540"/>
    <cellStyle name="Normal 4 2 2 4 2 3 5" xfId="17541"/>
    <cellStyle name="Normal 4 2 2 4 2 3 6" xfId="17542"/>
    <cellStyle name="Normal 4 2 2 4 2 4" xfId="17543"/>
    <cellStyle name="Normal 4 2 2 4 2 4 2" xfId="17544"/>
    <cellStyle name="Normal 4 2 2 4 2 4 2 2" xfId="17545"/>
    <cellStyle name="Normal 4 2 2 4 2 4 2 3" xfId="17546"/>
    <cellStyle name="Normal 4 2 2 4 2 4 2 4" xfId="17547"/>
    <cellStyle name="Normal 4 2 2 4 2 4 3" xfId="17548"/>
    <cellStyle name="Normal 4 2 2 4 2 4 4" xfId="17549"/>
    <cellStyle name="Normal 4 2 2 4 2 4 5" xfId="17550"/>
    <cellStyle name="Normal 4 2 2 4 2 5" xfId="17551"/>
    <cellStyle name="Normal 4 2 2 4 2 5 2" xfId="17552"/>
    <cellStyle name="Normal 4 2 2 4 2 5 3" xfId="17553"/>
    <cellStyle name="Normal 4 2 2 4 2 5 4" xfId="17554"/>
    <cellStyle name="Normal 4 2 2 4 2 6" xfId="17555"/>
    <cellStyle name="Normal 4 2 2 4 2 7" xfId="17556"/>
    <cellStyle name="Normal 4 2 2 4 2 8" xfId="17557"/>
    <cellStyle name="Normal 4 2 2 4 3" xfId="17558"/>
    <cellStyle name="Normal 4 2 2 4 3 2" xfId="17559"/>
    <cellStyle name="Normal 4 2 2 4 3 2 2" xfId="17560"/>
    <cellStyle name="Normal 4 2 2 4 3 2 2 2" xfId="17561"/>
    <cellStyle name="Normal 4 2 2 4 3 2 2 3" xfId="17562"/>
    <cellStyle name="Normal 4 2 2 4 3 2 2 4" xfId="17563"/>
    <cellStyle name="Normal 4 2 2 4 3 2 3" xfId="17564"/>
    <cellStyle name="Normal 4 2 2 4 3 2 4" xfId="17565"/>
    <cellStyle name="Normal 4 2 2 4 3 2 5" xfId="17566"/>
    <cellStyle name="Normal 4 2 2 4 3 3" xfId="17567"/>
    <cellStyle name="Normal 4 2 2 4 3 3 2" xfId="17568"/>
    <cellStyle name="Normal 4 2 2 4 3 3 3" xfId="17569"/>
    <cellStyle name="Normal 4 2 2 4 3 3 4" xfId="17570"/>
    <cellStyle name="Normal 4 2 2 4 3 4" xfId="17571"/>
    <cellStyle name="Normal 4 2 2 4 3 5" xfId="17572"/>
    <cellStyle name="Normal 4 2 2 4 3 6" xfId="17573"/>
    <cellStyle name="Normal 4 2 2 4 4" xfId="17574"/>
    <cellStyle name="Normal 4 2 2 4 4 2" xfId="17575"/>
    <cellStyle name="Normal 4 2 2 4 4 2 2" xfId="17576"/>
    <cellStyle name="Normal 4 2 2 4 4 2 2 2" xfId="17577"/>
    <cellStyle name="Normal 4 2 2 4 4 2 2 3" xfId="17578"/>
    <cellStyle name="Normal 4 2 2 4 4 2 2 4" xfId="17579"/>
    <cellStyle name="Normal 4 2 2 4 4 2 3" xfId="17580"/>
    <cellStyle name="Normal 4 2 2 4 4 2 4" xfId="17581"/>
    <cellStyle name="Normal 4 2 2 4 4 2 5" xfId="17582"/>
    <cellStyle name="Normal 4 2 2 4 4 3" xfId="17583"/>
    <cellStyle name="Normal 4 2 2 4 4 3 2" xfId="17584"/>
    <cellStyle name="Normal 4 2 2 4 4 3 3" xfId="17585"/>
    <cellStyle name="Normal 4 2 2 4 4 3 4" xfId="17586"/>
    <cellStyle name="Normal 4 2 2 4 4 4" xfId="17587"/>
    <cellStyle name="Normal 4 2 2 4 4 5" xfId="17588"/>
    <cellStyle name="Normal 4 2 2 4 4 6" xfId="17589"/>
    <cellStyle name="Normal 4 2 2 4 5" xfId="17590"/>
    <cellStyle name="Normal 4 2 2 4 5 2" xfId="17591"/>
    <cellStyle name="Normal 4 2 2 4 5 2 2" xfId="17592"/>
    <cellStyle name="Normal 4 2 2 4 5 2 3" xfId="17593"/>
    <cellStyle name="Normal 4 2 2 4 5 2 4" xfId="17594"/>
    <cellStyle name="Normal 4 2 2 4 5 3" xfId="17595"/>
    <cellStyle name="Normal 4 2 2 4 5 4" xfId="17596"/>
    <cellStyle name="Normal 4 2 2 4 5 5" xfId="17597"/>
    <cellStyle name="Normal 4 2 2 4 6" xfId="17598"/>
    <cellStyle name="Normal 4 2 2 4 6 2" xfId="17599"/>
    <cellStyle name="Normal 4 2 2 4 6 3" xfId="17600"/>
    <cellStyle name="Normal 4 2 2 4 6 4" xfId="17601"/>
    <cellStyle name="Normal 4 2 2 4 7" xfId="17602"/>
    <cellStyle name="Normal 4 2 2 4 8" xfId="17603"/>
    <cellStyle name="Normal 4 2 2 4 9" xfId="17604"/>
    <cellStyle name="Normal 4 2 2 5" xfId="17605"/>
    <cellStyle name="Normal 4 2 2 5 2" xfId="17606"/>
    <cellStyle name="Normal 4 2 2 5 2 2" xfId="17607"/>
    <cellStyle name="Normal 4 2 2 5 2 2 2" xfId="17608"/>
    <cellStyle name="Normal 4 2 2 5 2 2 2 2" xfId="17609"/>
    <cellStyle name="Normal 4 2 2 5 2 2 2 3" xfId="17610"/>
    <cellStyle name="Normal 4 2 2 5 2 2 2 4" xfId="17611"/>
    <cellStyle name="Normal 4 2 2 5 2 2 3" xfId="17612"/>
    <cellStyle name="Normal 4 2 2 5 2 2 4" xfId="17613"/>
    <cellStyle name="Normal 4 2 2 5 2 2 5" xfId="17614"/>
    <cellStyle name="Normal 4 2 2 5 2 3" xfId="17615"/>
    <cellStyle name="Normal 4 2 2 5 2 3 2" xfId="17616"/>
    <cellStyle name="Normal 4 2 2 5 2 3 3" xfId="17617"/>
    <cellStyle name="Normal 4 2 2 5 2 3 4" xfId="17618"/>
    <cellStyle name="Normal 4 2 2 5 2 4" xfId="17619"/>
    <cellStyle name="Normal 4 2 2 5 2 5" xfId="17620"/>
    <cellStyle name="Normal 4 2 2 5 2 6" xfId="17621"/>
    <cellStyle name="Normal 4 2 2 5 3" xfId="17622"/>
    <cellStyle name="Normal 4 2 2 5 3 2" xfId="17623"/>
    <cellStyle name="Normal 4 2 2 5 3 2 2" xfId="17624"/>
    <cellStyle name="Normal 4 2 2 5 3 2 2 2" xfId="17625"/>
    <cellStyle name="Normal 4 2 2 5 3 2 2 3" xfId="17626"/>
    <cellStyle name="Normal 4 2 2 5 3 2 2 4" xfId="17627"/>
    <cellStyle name="Normal 4 2 2 5 3 2 3" xfId="17628"/>
    <cellStyle name="Normal 4 2 2 5 3 2 4" xfId="17629"/>
    <cellStyle name="Normal 4 2 2 5 3 2 5" xfId="17630"/>
    <cellStyle name="Normal 4 2 2 5 3 3" xfId="17631"/>
    <cellStyle name="Normal 4 2 2 5 3 3 2" xfId="17632"/>
    <cellStyle name="Normal 4 2 2 5 3 3 3" xfId="17633"/>
    <cellStyle name="Normal 4 2 2 5 3 3 4" xfId="17634"/>
    <cellStyle name="Normal 4 2 2 5 3 4" xfId="17635"/>
    <cellStyle name="Normal 4 2 2 5 3 5" xfId="17636"/>
    <cellStyle name="Normal 4 2 2 5 3 6" xfId="17637"/>
    <cellStyle name="Normal 4 2 2 5 4" xfId="17638"/>
    <cellStyle name="Normal 4 2 2 5 4 2" xfId="17639"/>
    <cellStyle name="Normal 4 2 2 5 4 2 2" xfId="17640"/>
    <cellStyle name="Normal 4 2 2 5 4 2 3" xfId="17641"/>
    <cellStyle name="Normal 4 2 2 5 4 2 4" xfId="17642"/>
    <cellStyle name="Normal 4 2 2 5 4 3" xfId="17643"/>
    <cellStyle name="Normal 4 2 2 5 4 4" xfId="17644"/>
    <cellStyle name="Normal 4 2 2 5 4 5" xfId="17645"/>
    <cellStyle name="Normal 4 2 2 5 5" xfId="17646"/>
    <cellStyle name="Normal 4 2 2 5 5 2" xfId="17647"/>
    <cellStyle name="Normal 4 2 2 5 5 3" xfId="17648"/>
    <cellStyle name="Normal 4 2 2 5 5 4" xfId="17649"/>
    <cellStyle name="Normal 4 2 2 5 6" xfId="17650"/>
    <cellStyle name="Normal 4 2 2 5 7" xfId="17651"/>
    <cellStyle name="Normal 4 2 2 5 8" xfId="17652"/>
    <cellStyle name="Normal 4 2 2 6" xfId="17653"/>
    <cellStyle name="Normal 4 2 2 6 2" xfId="17654"/>
    <cellStyle name="Normal 4 2 2 6 2 2" xfId="17655"/>
    <cellStyle name="Normal 4 2 2 6 2 2 2" xfId="17656"/>
    <cellStyle name="Normal 4 2 2 6 2 2 2 2" xfId="17657"/>
    <cellStyle name="Normal 4 2 2 6 2 2 2 3" xfId="17658"/>
    <cellStyle name="Normal 4 2 2 6 2 2 2 4" xfId="17659"/>
    <cellStyle name="Normal 4 2 2 6 2 2 3" xfId="17660"/>
    <cellStyle name="Normal 4 2 2 6 2 2 4" xfId="17661"/>
    <cellStyle name="Normal 4 2 2 6 2 2 5" xfId="17662"/>
    <cellStyle name="Normal 4 2 2 6 2 3" xfId="17663"/>
    <cellStyle name="Normal 4 2 2 6 2 3 2" xfId="17664"/>
    <cellStyle name="Normal 4 2 2 6 2 3 3" xfId="17665"/>
    <cellStyle name="Normal 4 2 2 6 2 3 4" xfId="17666"/>
    <cellStyle name="Normal 4 2 2 6 2 4" xfId="17667"/>
    <cellStyle name="Normal 4 2 2 6 2 5" xfId="17668"/>
    <cellStyle name="Normal 4 2 2 6 2 6" xfId="17669"/>
    <cellStyle name="Normal 4 2 2 6 3" xfId="17670"/>
    <cellStyle name="Normal 4 2 2 6 3 2" xfId="17671"/>
    <cellStyle name="Normal 4 2 2 6 3 2 2" xfId="17672"/>
    <cellStyle name="Normal 4 2 2 6 3 2 2 2" xfId="17673"/>
    <cellStyle name="Normal 4 2 2 6 3 2 2 3" xfId="17674"/>
    <cellStyle name="Normal 4 2 2 6 3 2 2 4" xfId="17675"/>
    <cellStyle name="Normal 4 2 2 6 3 2 3" xfId="17676"/>
    <cellStyle name="Normal 4 2 2 6 3 2 4" xfId="17677"/>
    <cellStyle name="Normal 4 2 2 6 3 2 5" xfId="17678"/>
    <cellStyle name="Normal 4 2 2 6 3 3" xfId="17679"/>
    <cellStyle name="Normal 4 2 2 6 3 3 2" xfId="17680"/>
    <cellStyle name="Normal 4 2 2 6 3 3 3" xfId="17681"/>
    <cellStyle name="Normal 4 2 2 6 3 3 4" xfId="17682"/>
    <cellStyle name="Normal 4 2 2 6 3 4" xfId="17683"/>
    <cellStyle name="Normal 4 2 2 6 3 5" xfId="17684"/>
    <cellStyle name="Normal 4 2 2 6 3 6" xfId="17685"/>
    <cellStyle name="Normal 4 2 2 6 4" xfId="17686"/>
    <cellStyle name="Normal 4 2 2 6 4 2" xfId="17687"/>
    <cellStyle name="Normal 4 2 2 6 4 2 2" xfId="17688"/>
    <cellStyle name="Normal 4 2 2 6 4 2 3" xfId="17689"/>
    <cellStyle name="Normal 4 2 2 6 4 2 4" xfId="17690"/>
    <cellStyle name="Normal 4 2 2 6 4 3" xfId="17691"/>
    <cellStyle name="Normal 4 2 2 6 4 4" xfId="17692"/>
    <cellStyle name="Normal 4 2 2 6 4 5" xfId="17693"/>
    <cellStyle name="Normal 4 2 2 6 5" xfId="17694"/>
    <cellStyle name="Normal 4 2 2 6 5 2" xfId="17695"/>
    <cellStyle name="Normal 4 2 2 6 5 3" xfId="17696"/>
    <cellStyle name="Normal 4 2 2 6 5 4" xfId="17697"/>
    <cellStyle name="Normal 4 2 2 6 6" xfId="17698"/>
    <cellStyle name="Normal 4 2 2 6 7" xfId="17699"/>
    <cellStyle name="Normal 4 2 2 6 8" xfId="17700"/>
    <cellStyle name="Normal 4 2 2 7" xfId="17701"/>
    <cellStyle name="Normal 4 2 2 7 2" xfId="17702"/>
    <cellStyle name="Normal 4 2 2 7 2 2" xfId="17703"/>
    <cellStyle name="Normal 4 2 2 7 2 2 2" xfId="17704"/>
    <cellStyle name="Normal 4 2 2 7 2 2 3" xfId="17705"/>
    <cellStyle name="Normal 4 2 2 7 2 2 4" xfId="17706"/>
    <cellStyle name="Normal 4 2 2 7 2 3" xfId="17707"/>
    <cellStyle name="Normal 4 2 2 7 2 4" xfId="17708"/>
    <cellStyle name="Normal 4 2 2 7 2 5" xfId="17709"/>
    <cellStyle name="Normal 4 2 2 7 3" xfId="17710"/>
    <cellStyle name="Normal 4 2 2 7 3 2" xfId="17711"/>
    <cellStyle name="Normal 4 2 2 7 3 3" xfId="17712"/>
    <cellStyle name="Normal 4 2 2 7 3 4" xfId="17713"/>
    <cellStyle name="Normal 4 2 2 7 4" xfId="17714"/>
    <cellStyle name="Normal 4 2 2 7 5" xfId="17715"/>
    <cellStyle name="Normal 4 2 2 7 6" xfId="17716"/>
    <cellStyle name="Normal 4 2 2 8" xfId="17717"/>
    <cellStyle name="Normal 4 2 2 8 2" xfId="17718"/>
    <cellStyle name="Normal 4 2 2 8 2 2" xfId="17719"/>
    <cellStyle name="Normal 4 2 2 8 2 2 2" xfId="17720"/>
    <cellStyle name="Normal 4 2 2 8 2 2 3" xfId="17721"/>
    <cellStyle name="Normal 4 2 2 8 2 2 4" xfId="17722"/>
    <cellStyle name="Normal 4 2 2 8 2 3" xfId="17723"/>
    <cellStyle name="Normal 4 2 2 8 2 4" xfId="17724"/>
    <cellStyle name="Normal 4 2 2 8 2 5" xfId="17725"/>
    <cellStyle name="Normal 4 2 2 8 3" xfId="17726"/>
    <cellStyle name="Normal 4 2 2 8 3 2" xfId="17727"/>
    <cellStyle name="Normal 4 2 2 8 3 3" xfId="17728"/>
    <cellStyle name="Normal 4 2 2 8 3 4" xfId="17729"/>
    <cellStyle name="Normal 4 2 2 8 4" xfId="17730"/>
    <cellStyle name="Normal 4 2 2 8 5" xfId="17731"/>
    <cellStyle name="Normal 4 2 2 8 6" xfId="17732"/>
    <cellStyle name="Normal 4 2 2 9" xfId="17733"/>
    <cellStyle name="Normal 4 2 3" xfId="17734"/>
    <cellStyle name="Normal 4 2 3 10" xfId="17735"/>
    <cellStyle name="Normal 4 2 3 2" xfId="17736"/>
    <cellStyle name="Normal 4 2 3 2 2" xfId="17737"/>
    <cellStyle name="Normal 4 2 3 2 2 2" xfId="17738"/>
    <cellStyle name="Normal 4 2 3 2 2 2 2" xfId="17739"/>
    <cellStyle name="Normal 4 2 3 2 2 2 2 2" xfId="17740"/>
    <cellStyle name="Normal 4 2 3 2 2 2 2 3" xfId="17741"/>
    <cellStyle name="Normal 4 2 3 2 2 2 2 4" xfId="17742"/>
    <cellStyle name="Normal 4 2 3 2 2 2 3" xfId="17743"/>
    <cellStyle name="Normal 4 2 3 2 2 2 4" xfId="17744"/>
    <cellStyle name="Normal 4 2 3 2 2 2 5" xfId="17745"/>
    <cellStyle name="Normal 4 2 3 2 2 3" xfId="17746"/>
    <cellStyle name="Normal 4 2 3 2 2 3 2" xfId="17747"/>
    <cellStyle name="Normal 4 2 3 2 2 3 3" xfId="17748"/>
    <cellStyle name="Normal 4 2 3 2 2 3 4" xfId="17749"/>
    <cellStyle name="Normal 4 2 3 2 2 4" xfId="17750"/>
    <cellStyle name="Normal 4 2 3 2 2 5" xfId="17751"/>
    <cellStyle name="Normal 4 2 3 2 2 6" xfId="17752"/>
    <cellStyle name="Normal 4 2 3 2 3" xfId="17753"/>
    <cellStyle name="Normal 4 2 3 2 3 2" xfId="17754"/>
    <cellStyle name="Normal 4 2 3 2 3 2 2" xfId="17755"/>
    <cellStyle name="Normal 4 2 3 2 3 2 2 2" xfId="17756"/>
    <cellStyle name="Normal 4 2 3 2 3 2 2 3" xfId="17757"/>
    <cellStyle name="Normal 4 2 3 2 3 2 2 4" xfId="17758"/>
    <cellStyle name="Normal 4 2 3 2 3 2 3" xfId="17759"/>
    <cellStyle name="Normal 4 2 3 2 3 2 4" xfId="17760"/>
    <cellStyle name="Normal 4 2 3 2 3 2 5" xfId="17761"/>
    <cellStyle name="Normal 4 2 3 2 3 3" xfId="17762"/>
    <cellStyle name="Normal 4 2 3 2 3 3 2" xfId="17763"/>
    <cellStyle name="Normal 4 2 3 2 3 3 3" xfId="17764"/>
    <cellStyle name="Normal 4 2 3 2 3 3 4" xfId="17765"/>
    <cellStyle name="Normal 4 2 3 2 3 4" xfId="17766"/>
    <cellStyle name="Normal 4 2 3 2 3 5" xfId="17767"/>
    <cellStyle name="Normal 4 2 3 2 3 6" xfId="17768"/>
    <cellStyle name="Normal 4 2 3 2 4" xfId="17769"/>
    <cellStyle name="Normal 4 2 3 2 4 2" xfId="17770"/>
    <cellStyle name="Normal 4 2 3 2 4 2 2" xfId="17771"/>
    <cellStyle name="Normal 4 2 3 2 4 2 3" xfId="17772"/>
    <cellStyle name="Normal 4 2 3 2 4 2 4" xfId="17773"/>
    <cellStyle name="Normal 4 2 3 2 4 3" xfId="17774"/>
    <cellStyle name="Normal 4 2 3 2 4 4" xfId="17775"/>
    <cellStyle name="Normal 4 2 3 2 4 5" xfId="17776"/>
    <cellStyle name="Normal 4 2 3 2 5" xfId="17777"/>
    <cellStyle name="Normal 4 2 3 2 5 2" xfId="17778"/>
    <cellStyle name="Normal 4 2 3 2 5 3" xfId="17779"/>
    <cellStyle name="Normal 4 2 3 2 5 4" xfId="17780"/>
    <cellStyle name="Normal 4 2 3 2 6" xfId="17781"/>
    <cellStyle name="Normal 4 2 3 2 7" xfId="17782"/>
    <cellStyle name="Normal 4 2 3 2 8" xfId="17783"/>
    <cellStyle name="Normal 4 2 3 3" xfId="17784"/>
    <cellStyle name="Normal 4 2 3 3 2" xfId="17785"/>
    <cellStyle name="Normal 4 2 3 3 2 2" xfId="17786"/>
    <cellStyle name="Normal 4 2 3 3 2 2 2" xfId="17787"/>
    <cellStyle name="Normal 4 2 3 3 2 2 3" xfId="17788"/>
    <cellStyle name="Normal 4 2 3 3 2 2 4" xfId="17789"/>
    <cellStyle name="Normal 4 2 3 3 2 3" xfId="17790"/>
    <cellStyle name="Normal 4 2 3 3 2 3 2" xfId="17791"/>
    <cellStyle name="Normal 4 2 3 3 2 3 3" xfId="17792"/>
    <cellStyle name="Normal 4 2 3 3 2 3 4" xfId="17793"/>
    <cellStyle name="Normal 4 2 3 3 2 4" xfId="17794"/>
    <cellStyle name="Normal 4 2 3 3 2 5" xfId="17795"/>
    <cellStyle name="Normal 4 2 3 3 2 6" xfId="17796"/>
    <cellStyle name="Normal 4 2 3 3 3" xfId="17797"/>
    <cellStyle name="Normal 4 2 3 3 3 2" xfId="17798"/>
    <cellStyle name="Normal 4 2 3 3 3 3" xfId="17799"/>
    <cellStyle name="Normal 4 2 3 3 3 4" xfId="17800"/>
    <cellStyle name="Normal 4 2 3 3 4" xfId="17801"/>
    <cellStyle name="Normal 4 2 3 3 4 2" xfId="17802"/>
    <cellStyle name="Normal 4 2 3 3 4 3" xfId="17803"/>
    <cellStyle name="Normal 4 2 3 3 4 4" xfId="17804"/>
    <cellStyle name="Normal 4 2 3 3 5" xfId="17805"/>
    <cellStyle name="Normal 4 2 3 3 6" xfId="17806"/>
    <cellStyle name="Normal 4 2 3 3 7" xfId="17807"/>
    <cellStyle name="Normal 4 2 3 4" xfId="17808"/>
    <cellStyle name="Normal 4 2 3 4 2" xfId="17809"/>
    <cellStyle name="Normal 4 2 3 4 2 2" xfId="17810"/>
    <cellStyle name="Normal 4 2 3 4 2 2 2" xfId="17811"/>
    <cellStyle name="Normal 4 2 3 4 2 2 3" xfId="17812"/>
    <cellStyle name="Normal 4 2 3 4 2 2 4" xfId="17813"/>
    <cellStyle name="Normal 4 2 3 4 2 3" xfId="17814"/>
    <cellStyle name="Normal 4 2 3 4 2 4" xfId="17815"/>
    <cellStyle name="Normal 4 2 3 4 2 5" xfId="17816"/>
    <cellStyle name="Normal 4 2 3 4 3" xfId="17817"/>
    <cellStyle name="Normal 4 2 3 4 3 2" xfId="17818"/>
    <cellStyle name="Normal 4 2 3 4 3 3" xfId="17819"/>
    <cellStyle name="Normal 4 2 3 4 3 4" xfId="17820"/>
    <cellStyle name="Normal 4 2 3 4 4" xfId="17821"/>
    <cellStyle name="Normal 4 2 3 4 5" xfId="17822"/>
    <cellStyle name="Normal 4 2 3 4 6" xfId="17823"/>
    <cellStyle name="Normal 4 2 3 5" xfId="17824"/>
    <cellStyle name="Normal 4 2 3 5 2" xfId="17825"/>
    <cellStyle name="Normal 4 2 3 5 2 2" xfId="17826"/>
    <cellStyle name="Normal 4 2 3 5 2 2 2" xfId="17827"/>
    <cellStyle name="Normal 4 2 3 5 2 2 3" xfId="17828"/>
    <cellStyle name="Normal 4 2 3 5 2 2 4" xfId="17829"/>
    <cellStyle name="Normal 4 2 3 5 2 3" xfId="17830"/>
    <cellStyle name="Normal 4 2 3 5 2 4" xfId="17831"/>
    <cellStyle name="Normal 4 2 3 5 2 5" xfId="17832"/>
    <cellStyle name="Normal 4 2 3 5 3" xfId="17833"/>
    <cellStyle name="Normal 4 2 3 5 3 2" xfId="17834"/>
    <cellStyle name="Normal 4 2 3 5 3 3" xfId="17835"/>
    <cellStyle name="Normal 4 2 3 5 3 4" xfId="17836"/>
    <cellStyle name="Normal 4 2 3 5 4" xfId="17837"/>
    <cellStyle name="Normal 4 2 3 5 4 2" xfId="17838"/>
    <cellStyle name="Normal 4 2 3 5 4 3" xfId="17839"/>
    <cellStyle name="Normal 4 2 3 5 4 4" xfId="17840"/>
    <cellStyle name="Normal 4 2 3 5 5" xfId="17841"/>
    <cellStyle name="Normal 4 2 3 5 6" xfId="17842"/>
    <cellStyle name="Normal 4 2 3 5 7" xfId="17843"/>
    <cellStyle name="Normal 4 2 3 6" xfId="17844"/>
    <cellStyle name="Normal 4 2 3 6 2" xfId="17845"/>
    <cellStyle name="Normal 4 2 3 6 2 2" xfId="17846"/>
    <cellStyle name="Normal 4 2 3 6 2 3" xfId="17847"/>
    <cellStyle name="Normal 4 2 3 6 2 4" xfId="17848"/>
    <cellStyle name="Normal 4 2 3 6 3" xfId="17849"/>
    <cellStyle name="Normal 4 2 3 6 4" xfId="17850"/>
    <cellStyle name="Normal 4 2 3 6 5" xfId="17851"/>
    <cellStyle name="Normal 4 2 3 7" xfId="17852"/>
    <cellStyle name="Normal 4 2 3 7 2" xfId="17853"/>
    <cellStyle name="Normal 4 2 3 7 3" xfId="17854"/>
    <cellStyle name="Normal 4 2 3 7 4" xfId="17855"/>
    <cellStyle name="Normal 4 2 3 8" xfId="17856"/>
    <cellStyle name="Normal 4 2 3 9" xfId="17857"/>
    <cellStyle name="Normal 4 2 4" xfId="17858"/>
    <cellStyle name="Normal 4 2 4 10" xfId="17859"/>
    <cellStyle name="Normal 4 2 4 2" xfId="17860"/>
    <cellStyle name="Normal 4 2 4 2 2" xfId="17861"/>
    <cellStyle name="Normal 4 2 4 2 2 2" xfId="17862"/>
    <cellStyle name="Normal 4 2 4 2 2 2 2" xfId="17863"/>
    <cellStyle name="Normal 4 2 4 2 2 2 2 2" xfId="17864"/>
    <cellStyle name="Normal 4 2 4 2 2 2 2 3" xfId="17865"/>
    <cellStyle name="Normal 4 2 4 2 2 2 2 4" xfId="17866"/>
    <cellStyle name="Normal 4 2 4 2 2 2 3" xfId="17867"/>
    <cellStyle name="Normal 4 2 4 2 2 2 4" xfId="17868"/>
    <cellStyle name="Normal 4 2 4 2 2 2 5" xfId="17869"/>
    <cellStyle name="Normal 4 2 4 2 2 3" xfId="17870"/>
    <cellStyle name="Normal 4 2 4 2 2 3 2" xfId="17871"/>
    <cellStyle name="Normal 4 2 4 2 2 3 3" xfId="17872"/>
    <cellStyle name="Normal 4 2 4 2 2 3 4" xfId="17873"/>
    <cellStyle name="Normal 4 2 4 2 2 4" xfId="17874"/>
    <cellStyle name="Normal 4 2 4 2 2 5" xfId="17875"/>
    <cellStyle name="Normal 4 2 4 2 2 6" xfId="17876"/>
    <cellStyle name="Normal 4 2 4 2 3" xfId="17877"/>
    <cellStyle name="Normal 4 2 4 2 3 2" xfId="17878"/>
    <cellStyle name="Normal 4 2 4 2 3 2 2" xfId="17879"/>
    <cellStyle name="Normal 4 2 4 2 3 2 2 2" xfId="17880"/>
    <cellStyle name="Normal 4 2 4 2 3 2 2 3" xfId="17881"/>
    <cellStyle name="Normal 4 2 4 2 3 2 2 4" xfId="17882"/>
    <cellStyle name="Normal 4 2 4 2 3 2 3" xfId="17883"/>
    <cellStyle name="Normal 4 2 4 2 3 2 4" xfId="17884"/>
    <cellStyle name="Normal 4 2 4 2 3 2 5" xfId="17885"/>
    <cellStyle name="Normal 4 2 4 2 3 3" xfId="17886"/>
    <cellStyle name="Normal 4 2 4 2 3 3 2" xfId="17887"/>
    <cellStyle name="Normal 4 2 4 2 3 3 3" xfId="17888"/>
    <cellStyle name="Normal 4 2 4 2 3 3 4" xfId="17889"/>
    <cellStyle name="Normal 4 2 4 2 3 4" xfId="17890"/>
    <cellStyle name="Normal 4 2 4 2 3 5" xfId="17891"/>
    <cellStyle name="Normal 4 2 4 2 3 6" xfId="17892"/>
    <cellStyle name="Normal 4 2 4 2 4" xfId="17893"/>
    <cellStyle name="Normal 4 2 4 2 4 2" xfId="17894"/>
    <cellStyle name="Normal 4 2 4 2 4 2 2" xfId="17895"/>
    <cellStyle name="Normal 4 2 4 2 4 2 3" xfId="17896"/>
    <cellStyle name="Normal 4 2 4 2 4 2 4" xfId="17897"/>
    <cellStyle name="Normal 4 2 4 2 4 3" xfId="17898"/>
    <cellStyle name="Normal 4 2 4 2 4 4" xfId="17899"/>
    <cellStyle name="Normal 4 2 4 2 4 5" xfId="17900"/>
    <cellStyle name="Normal 4 2 4 2 5" xfId="17901"/>
    <cellStyle name="Normal 4 2 4 2 5 2" xfId="17902"/>
    <cellStyle name="Normal 4 2 4 2 5 3" xfId="17903"/>
    <cellStyle name="Normal 4 2 4 2 5 4" xfId="17904"/>
    <cellStyle name="Normal 4 2 4 2 6" xfId="17905"/>
    <cellStyle name="Normal 4 2 4 2 7" xfId="17906"/>
    <cellStyle name="Normal 4 2 4 2 8" xfId="17907"/>
    <cellStyle name="Normal 4 2 4 3" xfId="17908"/>
    <cellStyle name="Normal 4 2 4 3 2" xfId="17909"/>
    <cellStyle name="Normal 4 2 4 3 2 2" xfId="17910"/>
    <cellStyle name="Normal 4 2 4 3 2 2 2" xfId="17911"/>
    <cellStyle name="Normal 4 2 4 3 2 2 3" xfId="17912"/>
    <cellStyle name="Normal 4 2 4 3 2 2 4" xfId="17913"/>
    <cellStyle name="Normal 4 2 4 3 2 3" xfId="17914"/>
    <cellStyle name="Normal 4 2 4 3 2 4" xfId="17915"/>
    <cellStyle name="Normal 4 2 4 3 2 5" xfId="17916"/>
    <cellStyle name="Normal 4 2 4 3 3" xfId="17917"/>
    <cellStyle name="Normal 4 2 4 3 3 2" xfId="17918"/>
    <cellStyle name="Normal 4 2 4 3 3 3" xfId="17919"/>
    <cellStyle name="Normal 4 2 4 3 3 4" xfId="17920"/>
    <cellStyle name="Normal 4 2 4 3 4" xfId="17921"/>
    <cellStyle name="Normal 4 2 4 3 5" xfId="17922"/>
    <cellStyle name="Normal 4 2 4 3 6" xfId="17923"/>
    <cellStyle name="Normal 4 2 4 4" xfId="17924"/>
    <cellStyle name="Normal 4 2 4 4 2" xfId="17925"/>
    <cellStyle name="Normal 4 2 4 4 2 2" xfId="17926"/>
    <cellStyle name="Normal 4 2 4 4 2 2 2" xfId="17927"/>
    <cellStyle name="Normal 4 2 4 4 2 2 3" xfId="17928"/>
    <cellStyle name="Normal 4 2 4 4 2 2 4" xfId="17929"/>
    <cellStyle name="Normal 4 2 4 4 2 3" xfId="17930"/>
    <cellStyle name="Normal 4 2 4 4 2 4" xfId="17931"/>
    <cellStyle name="Normal 4 2 4 4 2 5" xfId="17932"/>
    <cellStyle name="Normal 4 2 4 4 3" xfId="17933"/>
    <cellStyle name="Normal 4 2 4 4 3 2" xfId="17934"/>
    <cellStyle name="Normal 4 2 4 4 3 3" xfId="17935"/>
    <cellStyle name="Normal 4 2 4 4 3 4" xfId="17936"/>
    <cellStyle name="Normal 4 2 4 4 4" xfId="17937"/>
    <cellStyle name="Normal 4 2 4 4 5" xfId="17938"/>
    <cellStyle name="Normal 4 2 4 4 6" xfId="17939"/>
    <cellStyle name="Normal 4 2 4 5" xfId="17940"/>
    <cellStyle name="Normal 4 2 4 5 2" xfId="17941"/>
    <cellStyle name="Normal 4 2 4 5 2 2" xfId="17942"/>
    <cellStyle name="Normal 4 2 4 5 2 2 2" xfId="17943"/>
    <cellStyle name="Normal 4 2 4 5 2 2 3" xfId="17944"/>
    <cellStyle name="Normal 4 2 4 5 2 2 4" xfId="17945"/>
    <cellStyle name="Normal 4 2 4 5 2 3" xfId="17946"/>
    <cellStyle name="Normal 4 2 4 5 2 4" xfId="17947"/>
    <cellStyle name="Normal 4 2 4 5 2 5" xfId="17948"/>
    <cellStyle name="Normal 4 2 4 5 3" xfId="17949"/>
    <cellStyle name="Normal 4 2 4 5 3 2" xfId="17950"/>
    <cellStyle name="Normal 4 2 4 5 3 3" xfId="17951"/>
    <cellStyle name="Normal 4 2 4 5 3 4" xfId="17952"/>
    <cellStyle name="Normal 4 2 4 5 4" xfId="17953"/>
    <cellStyle name="Normal 4 2 4 5 5" xfId="17954"/>
    <cellStyle name="Normal 4 2 4 5 6" xfId="17955"/>
    <cellStyle name="Normal 4 2 4 6" xfId="17956"/>
    <cellStyle name="Normal 4 2 4 6 2" xfId="17957"/>
    <cellStyle name="Normal 4 2 4 6 2 2" xfId="17958"/>
    <cellStyle name="Normal 4 2 4 6 2 3" xfId="17959"/>
    <cellStyle name="Normal 4 2 4 6 2 4" xfId="17960"/>
    <cellStyle name="Normal 4 2 4 6 3" xfId="17961"/>
    <cellStyle name="Normal 4 2 4 6 4" xfId="17962"/>
    <cellStyle name="Normal 4 2 4 6 5" xfId="17963"/>
    <cellStyle name="Normal 4 2 4 7" xfId="17964"/>
    <cellStyle name="Normal 4 2 4 7 2" xfId="17965"/>
    <cellStyle name="Normal 4 2 4 7 3" xfId="17966"/>
    <cellStyle name="Normal 4 2 4 7 4" xfId="17967"/>
    <cellStyle name="Normal 4 2 4 8" xfId="17968"/>
    <cellStyle name="Normal 4 2 4 9" xfId="17969"/>
    <cellStyle name="Normal 4 2 5" xfId="17970"/>
    <cellStyle name="Normal 4 2 5 2" xfId="17971"/>
    <cellStyle name="Normal 4 2 5 2 2" xfId="17972"/>
    <cellStyle name="Normal 4 2 5 2 2 2" xfId="17973"/>
    <cellStyle name="Normal 4 2 5 2 2 2 2" xfId="17974"/>
    <cellStyle name="Normal 4 2 5 2 2 2 2 2" xfId="17975"/>
    <cellStyle name="Normal 4 2 5 2 2 2 2 3" xfId="17976"/>
    <cellStyle name="Normal 4 2 5 2 2 2 2 4" xfId="17977"/>
    <cellStyle name="Normal 4 2 5 2 2 2 3" xfId="17978"/>
    <cellStyle name="Normal 4 2 5 2 2 2 4" xfId="17979"/>
    <cellStyle name="Normal 4 2 5 2 2 2 5" xfId="17980"/>
    <cellStyle name="Normal 4 2 5 2 2 3" xfId="17981"/>
    <cellStyle name="Normal 4 2 5 2 2 3 2" xfId="17982"/>
    <cellStyle name="Normal 4 2 5 2 2 3 3" xfId="17983"/>
    <cellStyle name="Normal 4 2 5 2 2 3 4" xfId="17984"/>
    <cellStyle name="Normal 4 2 5 2 2 4" xfId="17985"/>
    <cellStyle name="Normal 4 2 5 2 2 5" xfId="17986"/>
    <cellStyle name="Normal 4 2 5 2 2 6" xfId="17987"/>
    <cellStyle name="Normal 4 2 5 2 3" xfId="17988"/>
    <cellStyle name="Normal 4 2 5 2 3 2" xfId="17989"/>
    <cellStyle name="Normal 4 2 5 2 3 2 2" xfId="17990"/>
    <cellStyle name="Normal 4 2 5 2 3 2 2 2" xfId="17991"/>
    <cellStyle name="Normal 4 2 5 2 3 2 2 3" xfId="17992"/>
    <cellStyle name="Normal 4 2 5 2 3 2 2 4" xfId="17993"/>
    <cellStyle name="Normal 4 2 5 2 3 2 3" xfId="17994"/>
    <cellStyle name="Normal 4 2 5 2 3 2 4" xfId="17995"/>
    <cellStyle name="Normal 4 2 5 2 3 2 5" xfId="17996"/>
    <cellStyle name="Normal 4 2 5 2 3 3" xfId="17997"/>
    <cellStyle name="Normal 4 2 5 2 3 3 2" xfId="17998"/>
    <cellStyle name="Normal 4 2 5 2 3 3 3" xfId="17999"/>
    <cellStyle name="Normal 4 2 5 2 3 3 4" xfId="18000"/>
    <cellStyle name="Normal 4 2 5 2 3 4" xfId="18001"/>
    <cellStyle name="Normal 4 2 5 2 3 5" xfId="18002"/>
    <cellStyle name="Normal 4 2 5 2 3 6" xfId="18003"/>
    <cellStyle name="Normal 4 2 5 2 4" xfId="18004"/>
    <cellStyle name="Normal 4 2 5 2 4 2" xfId="18005"/>
    <cellStyle name="Normal 4 2 5 2 4 2 2" xfId="18006"/>
    <cellStyle name="Normal 4 2 5 2 4 2 3" xfId="18007"/>
    <cellStyle name="Normal 4 2 5 2 4 2 4" xfId="18008"/>
    <cellStyle name="Normal 4 2 5 2 4 3" xfId="18009"/>
    <cellStyle name="Normal 4 2 5 2 4 4" xfId="18010"/>
    <cellStyle name="Normal 4 2 5 2 4 5" xfId="18011"/>
    <cellStyle name="Normal 4 2 5 2 5" xfId="18012"/>
    <cellStyle name="Normal 4 2 5 2 5 2" xfId="18013"/>
    <cellStyle name="Normal 4 2 5 2 5 3" xfId="18014"/>
    <cellStyle name="Normal 4 2 5 2 5 4" xfId="18015"/>
    <cellStyle name="Normal 4 2 5 2 6" xfId="18016"/>
    <cellStyle name="Normal 4 2 5 2 7" xfId="18017"/>
    <cellStyle name="Normal 4 2 5 2 8" xfId="18018"/>
    <cellStyle name="Normal 4 2 5 3" xfId="18019"/>
    <cellStyle name="Normal 4 2 5 3 2" xfId="18020"/>
    <cellStyle name="Normal 4 2 5 3 2 2" xfId="18021"/>
    <cellStyle name="Normal 4 2 5 3 2 2 2" xfId="18022"/>
    <cellStyle name="Normal 4 2 5 3 2 2 3" xfId="18023"/>
    <cellStyle name="Normal 4 2 5 3 2 2 4" xfId="18024"/>
    <cellStyle name="Normal 4 2 5 3 2 3" xfId="18025"/>
    <cellStyle name="Normal 4 2 5 3 2 4" xfId="18026"/>
    <cellStyle name="Normal 4 2 5 3 2 5" xfId="18027"/>
    <cellStyle name="Normal 4 2 5 3 3" xfId="18028"/>
    <cellStyle name="Normal 4 2 5 3 3 2" xfId="18029"/>
    <cellStyle name="Normal 4 2 5 3 3 3" xfId="18030"/>
    <cellStyle name="Normal 4 2 5 3 3 4" xfId="18031"/>
    <cellStyle name="Normal 4 2 5 3 4" xfId="18032"/>
    <cellStyle name="Normal 4 2 5 3 5" xfId="18033"/>
    <cellStyle name="Normal 4 2 5 3 6" xfId="18034"/>
    <cellStyle name="Normal 4 2 5 4" xfId="18035"/>
    <cellStyle name="Normal 4 2 5 4 2" xfId="18036"/>
    <cellStyle name="Normal 4 2 5 4 2 2" xfId="18037"/>
    <cellStyle name="Normal 4 2 5 4 2 2 2" xfId="18038"/>
    <cellStyle name="Normal 4 2 5 4 2 2 3" xfId="18039"/>
    <cellStyle name="Normal 4 2 5 4 2 2 4" xfId="18040"/>
    <cellStyle name="Normal 4 2 5 4 2 3" xfId="18041"/>
    <cellStyle name="Normal 4 2 5 4 2 4" xfId="18042"/>
    <cellStyle name="Normal 4 2 5 4 2 5" xfId="18043"/>
    <cellStyle name="Normal 4 2 5 4 3" xfId="18044"/>
    <cellStyle name="Normal 4 2 5 4 3 2" xfId="18045"/>
    <cellStyle name="Normal 4 2 5 4 3 3" xfId="18046"/>
    <cellStyle name="Normal 4 2 5 4 3 4" xfId="18047"/>
    <cellStyle name="Normal 4 2 5 4 4" xfId="18048"/>
    <cellStyle name="Normal 4 2 5 4 5" xfId="18049"/>
    <cellStyle name="Normal 4 2 5 4 6" xfId="18050"/>
    <cellStyle name="Normal 4 2 5 5" xfId="18051"/>
    <cellStyle name="Normal 4 2 5 5 2" xfId="18052"/>
    <cellStyle name="Normal 4 2 5 5 2 2" xfId="18053"/>
    <cellStyle name="Normal 4 2 5 5 2 3" xfId="18054"/>
    <cellStyle name="Normal 4 2 5 5 2 4" xfId="18055"/>
    <cellStyle name="Normal 4 2 5 5 3" xfId="18056"/>
    <cellStyle name="Normal 4 2 5 5 4" xfId="18057"/>
    <cellStyle name="Normal 4 2 5 5 5" xfId="18058"/>
    <cellStyle name="Normal 4 2 5 6" xfId="18059"/>
    <cellStyle name="Normal 4 2 5 6 2" xfId="18060"/>
    <cellStyle name="Normal 4 2 5 6 3" xfId="18061"/>
    <cellStyle name="Normal 4 2 5 6 4" xfId="18062"/>
    <cellStyle name="Normal 4 2 5 7" xfId="18063"/>
    <cellStyle name="Normal 4 2 5 8" xfId="18064"/>
    <cellStyle name="Normal 4 2 5 9" xfId="18065"/>
    <cellStyle name="Normal 4 2 6" xfId="18066"/>
    <cellStyle name="Normal 4 2 6 2" xfId="18067"/>
    <cellStyle name="Normal 4 2 6 2 2" xfId="18068"/>
    <cellStyle name="Normal 4 2 6 2 2 2" xfId="18069"/>
    <cellStyle name="Normal 4 2 6 2 2 2 2" xfId="18070"/>
    <cellStyle name="Normal 4 2 6 2 2 2 3" xfId="18071"/>
    <cellStyle name="Normal 4 2 6 2 2 2 4" xfId="18072"/>
    <cellStyle name="Normal 4 2 6 2 2 3" xfId="18073"/>
    <cellStyle name="Normal 4 2 6 2 2 4" xfId="18074"/>
    <cellStyle name="Normal 4 2 6 2 2 5" xfId="18075"/>
    <cellStyle name="Normal 4 2 6 2 3" xfId="18076"/>
    <cellStyle name="Normal 4 2 6 2 3 2" xfId="18077"/>
    <cellStyle name="Normal 4 2 6 2 3 3" xfId="18078"/>
    <cellStyle name="Normal 4 2 6 2 3 4" xfId="18079"/>
    <cellStyle name="Normal 4 2 6 2 4" xfId="18080"/>
    <cellStyle name="Normal 4 2 6 2 5" xfId="18081"/>
    <cellStyle name="Normal 4 2 6 2 6" xfId="18082"/>
    <cellStyle name="Normal 4 2 6 3" xfId="18083"/>
    <cellStyle name="Normal 4 2 6 3 2" xfId="18084"/>
    <cellStyle name="Normal 4 2 6 3 2 2" xfId="18085"/>
    <cellStyle name="Normal 4 2 6 3 2 2 2" xfId="18086"/>
    <cellStyle name="Normal 4 2 6 3 2 2 3" xfId="18087"/>
    <cellStyle name="Normal 4 2 6 3 2 2 4" xfId="18088"/>
    <cellStyle name="Normal 4 2 6 3 2 3" xfId="18089"/>
    <cellStyle name="Normal 4 2 6 3 2 4" xfId="18090"/>
    <cellStyle name="Normal 4 2 6 3 2 5" xfId="18091"/>
    <cellStyle name="Normal 4 2 6 3 3" xfId="18092"/>
    <cellStyle name="Normal 4 2 6 3 3 2" xfId="18093"/>
    <cellStyle name="Normal 4 2 6 3 3 3" xfId="18094"/>
    <cellStyle name="Normal 4 2 6 3 3 4" xfId="18095"/>
    <cellStyle name="Normal 4 2 6 3 4" xfId="18096"/>
    <cellStyle name="Normal 4 2 6 3 5" xfId="18097"/>
    <cellStyle name="Normal 4 2 6 3 6" xfId="18098"/>
    <cellStyle name="Normal 4 2 6 4" xfId="18099"/>
    <cellStyle name="Normal 4 2 6 4 2" xfId="18100"/>
    <cellStyle name="Normal 4 2 6 4 2 2" xfId="18101"/>
    <cellStyle name="Normal 4 2 6 4 2 3" xfId="18102"/>
    <cellStyle name="Normal 4 2 6 4 2 4" xfId="18103"/>
    <cellStyle name="Normal 4 2 6 4 3" xfId="18104"/>
    <cellStyle name="Normal 4 2 6 4 4" xfId="18105"/>
    <cellStyle name="Normal 4 2 6 4 5" xfId="18106"/>
    <cellStyle name="Normal 4 2 6 5" xfId="18107"/>
    <cellStyle name="Normal 4 2 6 5 2" xfId="18108"/>
    <cellStyle name="Normal 4 2 6 5 3" xfId="18109"/>
    <cellStyle name="Normal 4 2 6 5 4" xfId="18110"/>
    <cellStyle name="Normal 4 2 6 6" xfId="18111"/>
    <cellStyle name="Normal 4 2 6 7" xfId="18112"/>
    <cellStyle name="Normal 4 2 6 8" xfId="18113"/>
    <cellStyle name="Normal 4 2 7" xfId="18114"/>
    <cellStyle name="Normal 4 2 7 2" xfId="18115"/>
    <cellStyle name="Normal 4 2 7 2 2" xfId="18116"/>
    <cellStyle name="Normal 4 2 7 2 2 2" xfId="18117"/>
    <cellStyle name="Normal 4 2 7 2 2 2 2" xfId="18118"/>
    <cellStyle name="Normal 4 2 7 2 2 2 3" xfId="18119"/>
    <cellStyle name="Normal 4 2 7 2 2 2 4" xfId="18120"/>
    <cellStyle name="Normal 4 2 7 2 2 3" xfId="18121"/>
    <cellStyle name="Normal 4 2 7 2 2 4" xfId="18122"/>
    <cellStyle name="Normal 4 2 7 2 2 5" xfId="18123"/>
    <cellStyle name="Normal 4 2 7 2 3" xfId="18124"/>
    <cellStyle name="Normal 4 2 7 2 3 2" xfId="18125"/>
    <cellStyle name="Normal 4 2 7 2 3 3" xfId="18126"/>
    <cellStyle name="Normal 4 2 7 2 3 4" xfId="18127"/>
    <cellStyle name="Normal 4 2 7 2 4" xfId="18128"/>
    <cellStyle name="Normal 4 2 7 2 5" xfId="18129"/>
    <cellStyle name="Normal 4 2 7 2 6" xfId="18130"/>
    <cellStyle name="Normal 4 2 7 3" xfId="18131"/>
    <cellStyle name="Normal 4 2 7 3 2" xfId="18132"/>
    <cellStyle name="Normal 4 2 7 3 2 2" xfId="18133"/>
    <cellStyle name="Normal 4 2 7 3 2 2 2" xfId="18134"/>
    <cellStyle name="Normal 4 2 7 3 2 2 3" xfId="18135"/>
    <cellStyle name="Normal 4 2 7 3 2 2 4" xfId="18136"/>
    <cellStyle name="Normal 4 2 7 3 2 3" xfId="18137"/>
    <cellStyle name="Normal 4 2 7 3 2 4" xfId="18138"/>
    <cellStyle name="Normal 4 2 7 3 2 5" xfId="18139"/>
    <cellStyle name="Normal 4 2 7 3 3" xfId="18140"/>
    <cellStyle name="Normal 4 2 7 3 3 2" xfId="18141"/>
    <cellStyle name="Normal 4 2 7 3 3 3" xfId="18142"/>
    <cellStyle name="Normal 4 2 7 3 3 4" xfId="18143"/>
    <cellStyle name="Normal 4 2 7 3 4" xfId="18144"/>
    <cellStyle name="Normal 4 2 7 3 5" xfId="18145"/>
    <cellStyle name="Normal 4 2 7 3 6" xfId="18146"/>
    <cellStyle name="Normal 4 2 7 4" xfId="18147"/>
    <cellStyle name="Normal 4 2 7 4 2" xfId="18148"/>
    <cellStyle name="Normal 4 2 7 4 2 2" xfId="18149"/>
    <cellStyle name="Normal 4 2 7 4 2 3" xfId="18150"/>
    <cellStyle name="Normal 4 2 7 4 2 4" xfId="18151"/>
    <cellStyle name="Normal 4 2 7 4 3" xfId="18152"/>
    <cellStyle name="Normal 4 2 7 4 4" xfId="18153"/>
    <cellStyle name="Normal 4 2 7 4 5" xfId="18154"/>
    <cellStyle name="Normal 4 2 7 5" xfId="18155"/>
    <cellStyle name="Normal 4 2 7 5 2" xfId="18156"/>
    <cellStyle name="Normal 4 2 7 5 3" xfId="18157"/>
    <cellStyle name="Normal 4 2 7 5 4" xfId="18158"/>
    <cellStyle name="Normal 4 2 7 6" xfId="18159"/>
    <cellStyle name="Normal 4 2 7 7" xfId="18160"/>
    <cellStyle name="Normal 4 2 7 8" xfId="18161"/>
    <cellStyle name="Normal 4 2 8" xfId="18162"/>
    <cellStyle name="Normal 4 2 8 2" xfId="18163"/>
    <cellStyle name="Normal 4 2 8 2 2" xfId="18164"/>
    <cellStyle name="Normal 4 2 8 2 2 2" xfId="18165"/>
    <cellStyle name="Normal 4 2 8 2 2 3" xfId="18166"/>
    <cellStyle name="Normal 4 2 8 2 2 4" xfId="18167"/>
    <cellStyle name="Normal 4 2 8 2 3" xfId="18168"/>
    <cellStyle name="Normal 4 2 8 2 4" xfId="18169"/>
    <cellStyle name="Normal 4 2 8 2 5" xfId="18170"/>
    <cellStyle name="Normal 4 2 8 3" xfId="18171"/>
    <cellStyle name="Normal 4 2 8 3 2" xfId="18172"/>
    <cellStyle name="Normal 4 2 8 3 3" xfId="18173"/>
    <cellStyle name="Normal 4 2 8 3 4" xfId="18174"/>
    <cellStyle name="Normal 4 2 8 4" xfId="18175"/>
    <cellStyle name="Normal 4 2 8 5" xfId="18176"/>
    <cellStyle name="Normal 4 2 8 6" xfId="18177"/>
    <cellStyle name="Normal 4 2 9" xfId="18178"/>
    <cellStyle name="Normal 4 2 9 2" xfId="18179"/>
    <cellStyle name="Normal 4 2 9 2 2" xfId="18180"/>
    <cellStyle name="Normal 4 2 9 2 2 2" xfId="18181"/>
    <cellStyle name="Normal 4 2 9 2 2 3" xfId="18182"/>
    <cellStyle name="Normal 4 2 9 2 2 4" xfId="18183"/>
    <cellStyle name="Normal 4 2 9 2 3" xfId="18184"/>
    <cellStyle name="Normal 4 2 9 2 4" xfId="18185"/>
    <cellStyle name="Normal 4 2 9 2 5" xfId="18186"/>
    <cellStyle name="Normal 4 2 9 3" xfId="18187"/>
    <cellStyle name="Normal 4 2 9 3 2" xfId="18188"/>
    <cellStyle name="Normal 4 2 9 3 3" xfId="18189"/>
    <cellStyle name="Normal 4 2 9 3 4" xfId="18190"/>
    <cellStyle name="Normal 4 2 9 4" xfId="18191"/>
    <cellStyle name="Normal 4 2 9 5" xfId="18192"/>
    <cellStyle name="Normal 4 2 9 6" xfId="18193"/>
    <cellStyle name="Normal 4 3" xfId="18194"/>
    <cellStyle name="Normal 4 3 10" xfId="18195"/>
    <cellStyle name="Normal 4 3 11" xfId="18196"/>
    <cellStyle name="Normal 4 3 2" xfId="18197"/>
    <cellStyle name="Normal 4 3 2 10" xfId="18198"/>
    <cellStyle name="Normal 4 3 2 2" xfId="18199"/>
    <cellStyle name="Normal 4 3 2 2 2" xfId="18200"/>
    <cellStyle name="Normal 4 3 2 2 2 2" xfId="18201"/>
    <cellStyle name="Normal 4 3 2 2 2 2 2" xfId="18202"/>
    <cellStyle name="Normal 4 3 2 2 2 2 3" xfId="18203"/>
    <cellStyle name="Normal 4 3 2 2 2 2 4" xfId="18204"/>
    <cellStyle name="Normal 4 3 2 2 2 3" xfId="18205"/>
    <cellStyle name="Normal 4 3 2 2 2 3 2" xfId="18206"/>
    <cellStyle name="Normal 4 3 2 2 2 3 3" xfId="18207"/>
    <cellStyle name="Normal 4 3 2 2 2 3 4" xfId="18208"/>
    <cellStyle name="Normal 4 3 2 2 2 4" xfId="18209"/>
    <cellStyle name="Normal 4 3 2 2 2 5" xfId="18210"/>
    <cellStyle name="Normal 4 3 2 2 2 6" xfId="18211"/>
    <cellStyle name="Normal 4 3 2 2 3" xfId="18212"/>
    <cellStyle name="Normal 4 3 2 2 3 2" xfId="18213"/>
    <cellStyle name="Normal 4 3 2 2 3 3" xfId="18214"/>
    <cellStyle name="Normal 4 3 2 2 3 4" xfId="18215"/>
    <cellStyle name="Normal 4 3 2 2 4" xfId="18216"/>
    <cellStyle name="Normal 4 3 2 2 4 2" xfId="18217"/>
    <cellStyle name="Normal 4 3 2 2 4 3" xfId="18218"/>
    <cellStyle name="Normal 4 3 2 2 4 4" xfId="18219"/>
    <cellStyle name="Normal 4 3 2 2 5" xfId="18220"/>
    <cellStyle name="Normal 4 3 2 2 6" xfId="18221"/>
    <cellStyle name="Normal 4 3 2 2 7" xfId="18222"/>
    <cellStyle name="Normal 4 3 2 3" xfId="18223"/>
    <cellStyle name="Normal 4 3 2 3 2" xfId="18224"/>
    <cellStyle name="Normal 4 3 2 3 2 2" xfId="18225"/>
    <cellStyle name="Normal 4 3 2 3 2 2 2" xfId="18226"/>
    <cellStyle name="Normal 4 3 2 3 2 2 3" xfId="18227"/>
    <cellStyle name="Normal 4 3 2 3 2 2 4" xfId="18228"/>
    <cellStyle name="Normal 4 3 2 3 2 3" xfId="18229"/>
    <cellStyle name="Normal 4 3 2 3 2 3 2" xfId="18230"/>
    <cellStyle name="Normal 4 3 2 3 2 3 3" xfId="18231"/>
    <cellStyle name="Normal 4 3 2 3 2 3 4" xfId="18232"/>
    <cellStyle name="Normal 4 3 2 3 2 4" xfId="18233"/>
    <cellStyle name="Normal 4 3 2 3 2 5" xfId="18234"/>
    <cellStyle name="Normal 4 3 2 3 2 6" xfId="18235"/>
    <cellStyle name="Normal 4 3 2 3 3" xfId="18236"/>
    <cellStyle name="Normal 4 3 2 3 3 2" xfId="18237"/>
    <cellStyle name="Normal 4 3 2 3 3 3" xfId="18238"/>
    <cellStyle name="Normal 4 3 2 3 3 4" xfId="18239"/>
    <cellStyle name="Normal 4 3 2 3 4" xfId="18240"/>
    <cellStyle name="Normal 4 3 2 3 4 2" xfId="18241"/>
    <cellStyle name="Normal 4 3 2 3 4 3" xfId="18242"/>
    <cellStyle name="Normal 4 3 2 3 4 4" xfId="18243"/>
    <cellStyle name="Normal 4 3 2 3 5" xfId="18244"/>
    <cellStyle name="Normal 4 3 2 3 6" xfId="18245"/>
    <cellStyle name="Normal 4 3 2 3 7" xfId="18246"/>
    <cellStyle name="Normal 4 3 2 4" xfId="18247"/>
    <cellStyle name="Normal 4 3 2 4 2" xfId="18248"/>
    <cellStyle name="Normal 4 3 2 4 2 2" xfId="18249"/>
    <cellStyle name="Normal 4 3 2 4 2 3" xfId="18250"/>
    <cellStyle name="Normal 4 3 2 4 2 4" xfId="18251"/>
    <cellStyle name="Normal 4 3 2 4 3" xfId="18252"/>
    <cellStyle name="Normal 4 3 2 4 3 2" xfId="18253"/>
    <cellStyle name="Normal 4 3 2 4 3 3" xfId="18254"/>
    <cellStyle name="Normal 4 3 2 4 3 4" xfId="18255"/>
    <cellStyle name="Normal 4 3 2 5" xfId="18256"/>
    <cellStyle name="Normal 4 3 2 5 2" xfId="18257"/>
    <cellStyle name="Normal 4 3 2 5 2 2" xfId="18258"/>
    <cellStyle name="Normal 4 3 2 5 2 3" xfId="18259"/>
    <cellStyle name="Normal 4 3 2 5 2 4" xfId="18260"/>
    <cellStyle name="Normal 4 3 2 5 3" xfId="18261"/>
    <cellStyle name="Normal 4 3 2 5 4" xfId="18262"/>
    <cellStyle name="Normal 4 3 2 5 5" xfId="18263"/>
    <cellStyle name="Normal 4 3 2 6" xfId="18264"/>
    <cellStyle name="Normal 4 3 2 6 2" xfId="18265"/>
    <cellStyle name="Normal 4 3 2 6 3" xfId="18266"/>
    <cellStyle name="Normal 4 3 2 6 4" xfId="18267"/>
    <cellStyle name="Normal 4 3 2 7" xfId="18268"/>
    <cellStyle name="Normal 4 3 2 8" xfId="18269"/>
    <cellStyle name="Normal 4 3 2 9" xfId="18270"/>
    <cellStyle name="Normal 4 3 3" xfId="18271"/>
    <cellStyle name="Normal 4 3 3 2" xfId="18272"/>
    <cellStyle name="Normal 4 3 3 2 2" xfId="18273"/>
    <cellStyle name="Normal 4 3 3 2 2 2" xfId="18274"/>
    <cellStyle name="Normal 4 3 3 2 2 2 2" xfId="18275"/>
    <cellStyle name="Normal 4 3 3 2 2 2 3" xfId="18276"/>
    <cellStyle name="Normal 4 3 3 2 2 2 4" xfId="18277"/>
    <cellStyle name="Normal 4 3 3 2 2 3" xfId="18278"/>
    <cellStyle name="Normal 4 3 3 2 2 3 2" xfId="18279"/>
    <cellStyle name="Normal 4 3 3 2 2 3 3" xfId="18280"/>
    <cellStyle name="Normal 4 3 3 2 2 3 4" xfId="18281"/>
    <cellStyle name="Normal 4 3 3 2 2 4" xfId="18282"/>
    <cellStyle name="Normal 4 3 3 2 2 4 2" xfId="18283"/>
    <cellStyle name="Normal 4 3 3 2 2 4 3" xfId="18284"/>
    <cellStyle name="Normal 4 3 3 2 2 4 4" xfId="18285"/>
    <cellStyle name="Normal 4 3 3 2 2 5" xfId="18286"/>
    <cellStyle name="Normal 4 3 3 2 2 6" xfId="18287"/>
    <cellStyle name="Normal 4 3 3 2 2 7" xfId="18288"/>
    <cellStyle name="Normal 4 3 3 2 3" xfId="18289"/>
    <cellStyle name="Normal 4 3 3 2 3 2" xfId="18290"/>
    <cellStyle name="Normal 4 3 3 2 3 3" xfId="18291"/>
    <cellStyle name="Normal 4 3 3 2 3 4" xfId="18292"/>
    <cellStyle name="Normal 4 3 3 2 4" xfId="18293"/>
    <cellStyle name="Normal 4 3 3 2 4 2" xfId="18294"/>
    <cellStyle name="Normal 4 3 3 2 4 3" xfId="18295"/>
    <cellStyle name="Normal 4 3 3 2 4 4" xfId="18296"/>
    <cellStyle name="Normal 4 3 3 2 5" xfId="18297"/>
    <cellStyle name="Normal 4 3 3 2 5 2" xfId="18298"/>
    <cellStyle name="Normal 4 3 3 2 5 3" xfId="18299"/>
    <cellStyle name="Normal 4 3 3 2 5 4" xfId="18300"/>
    <cellStyle name="Normal 4 3 3 2 6" xfId="18301"/>
    <cellStyle name="Normal 4 3 3 2 7" xfId="18302"/>
    <cellStyle name="Normal 4 3 3 2 8" xfId="18303"/>
    <cellStyle name="Normal 4 3 3 3" xfId="18304"/>
    <cellStyle name="Normal 4 3 3 3 2" xfId="18305"/>
    <cellStyle name="Normal 4 3 3 3 2 2" xfId="18306"/>
    <cellStyle name="Normal 4 3 3 3 2 2 2" xfId="18307"/>
    <cellStyle name="Normal 4 3 3 3 2 2 3" xfId="18308"/>
    <cellStyle name="Normal 4 3 3 3 2 2 4" xfId="18309"/>
    <cellStyle name="Normal 4 3 3 3 2 3" xfId="18310"/>
    <cellStyle name="Normal 4 3 3 3 2 4" xfId="18311"/>
    <cellStyle name="Normal 4 3 3 3 2 5" xfId="18312"/>
    <cellStyle name="Normal 4 3 3 3 3" xfId="18313"/>
    <cellStyle name="Normal 4 3 3 3 3 2" xfId="18314"/>
    <cellStyle name="Normal 4 3 3 3 3 3" xfId="18315"/>
    <cellStyle name="Normal 4 3 3 3 3 4" xfId="18316"/>
    <cellStyle name="Normal 4 3 3 3 4" xfId="18317"/>
    <cellStyle name="Normal 4 3 3 3 4 2" xfId="18318"/>
    <cellStyle name="Normal 4 3 3 3 4 3" xfId="18319"/>
    <cellStyle name="Normal 4 3 3 3 4 4" xfId="18320"/>
    <cellStyle name="Normal 4 3 3 3 5" xfId="18321"/>
    <cellStyle name="Normal 4 3 3 3 6" xfId="18322"/>
    <cellStyle name="Normal 4 3 3 3 7" xfId="18323"/>
    <cellStyle name="Normal 4 3 3 4" xfId="18324"/>
    <cellStyle name="Normal 4 3 3 4 2" xfId="18325"/>
    <cellStyle name="Normal 4 3 3 4 2 2" xfId="18326"/>
    <cellStyle name="Normal 4 3 3 4 2 3" xfId="18327"/>
    <cellStyle name="Normal 4 3 3 4 2 4" xfId="18328"/>
    <cellStyle name="Normal 4 3 3 4 3" xfId="18329"/>
    <cellStyle name="Normal 4 3 3 4 4" xfId="18330"/>
    <cellStyle name="Normal 4 3 3 4 5" xfId="18331"/>
    <cellStyle name="Normal 4 3 3 5" xfId="18332"/>
    <cellStyle name="Normal 4 3 3 5 2" xfId="18333"/>
    <cellStyle name="Normal 4 3 3 5 3" xfId="18334"/>
    <cellStyle name="Normal 4 3 3 5 4" xfId="18335"/>
    <cellStyle name="Normal 4 3 3 6" xfId="18336"/>
    <cellStyle name="Normal 4 3 3 6 2" xfId="18337"/>
    <cellStyle name="Normal 4 3 3 6 3" xfId="18338"/>
    <cellStyle name="Normal 4 3 3 6 4" xfId="18339"/>
    <cellStyle name="Normal 4 3 3 7" xfId="18340"/>
    <cellStyle name="Normal 4 3 3 8" xfId="18341"/>
    <cellStyle name="Normal 4 3 3 9" xfId="18342"/>
    <cellStyle name="Normal 4 3 4" xfId="18343"/>
    <cellStyle name="Normal 4 3 4 2" xfId="18344"/>
    <cellStyle name="Normal 4 3 4 2 2" xfId="18345"/>
    <cellStyle name="Normal 4 3 4 2 2 2" xfId="18346"/>
    <cellStyle name="Normal 4 3 4 2 2 3" xfId="18347"/>
    <cellStyle name="Normal 4 3 4 2 2 4" xfId="18348"/>
    <cellStyle name="Normal 4 3 4 2 3" xfId="18349"/>
    <cellStyle name="Normal 4 3 4 2 3 2" xfId="18350"/>
    <cellStyle name="Normal 4 3 4 2 3 3" xfId="18351"/>
    <cellStyle name="Normal 4 3 4 2 3 4" xfId="18352"/>
    <cellStyle name="Normal 4 3 4 2 4" xfId="18353"/>
    <cellStyle name="Normal 4 3 4 2 5" xfId="18354"/>
    <cellStyle name="Normal 4 3 4 2 6" xfId="18355"/>
    <cellStyle name="Normal 4 3 4 3" xfId="18356"/>
    <cellStyle name="Normal 4 3 4 3 2" xfId="18357"/>
    <cellStyle name="Normal 4 3 4 3 3" xfId="18358"/>
    <cellStyle name="Normal 4 3 4 3 4" xfId="18359"/>
    <cellStyle name="Normal 4 3 4 4" xfId="18360"/>
    <cellStyle name="Normal 4 3 4 4 2" xfId="18361"/>
    <cellStyle name="Normal 4 3 4 4 3" xfId="18362"/>
    <cellStyle name="Normal 4 3 4 4 4" xfId="18363"/>
    <cellStyle name="Normal 4 3 4 5" xfId="18364"/>
    <cellStyle name="Normal 4 3 4 6" xfId="18365"/>
    <cellStyle name="Normal 4 3 4 7" xfId="18366"/>
    <cellStyle name="Normal 4 3 5" xfId="18367"/>
    <cellStyle name="Normal 4 3 5 2" xfId="18368"/>
    <cellStyle name="Normal 4 3 5 2 2" xfId="18369"/>
    <cellStyle name="Normal 4 3 5 2 2 2" xfId="18370"/>
    <cellStyle name="Normal 4 3 5 2 2 3" xfId="18371"/>
    <cellStyle name="Normal 4 3 5 2 2 4" xfId="18372"/>
    <cellStyle name="Normal 4 3 5 2 3" xfId="18373"/>
    <cellStyle name="Normal 4 3 5 2 3 2" xfId="18374"/>
    <cellStyle name="Normal 4 3 5 2 3 3" xfId="18375"/>
    <cellStyle name="Normal 4 3 5 2 3 4" xfId="18376"/>
    <cellStyle name="Normal 4 3 5 2 4" xfId="18377"/>
    <cellStyle name="Normal 4 3 5 2 4 2" xfId="18378"/>
    <cellStyle name="Normal 4 3 5 2 4 3" xfId="18379"/>
    <cellStyle name="Normal 4 3 5 2 4 4" xfId="18380"/>
    <cellStyle name="Normal 4 3 5 2 5" xfId="18381"/>
    <cellStyle name="Normal 4 3 5 2 6" xfId="18382"/>
    <cellStyle name="Normal 4 3 5 2 7" xfId="18383"/>
    <cellStyle name="Normal 4 3 5 3" xfId="18384"/>
    <cellStyle name="Normal 4 3 5 3 2" xfId="18385"/>
    <cellStyle name="Normal 4 3 5 3 3" xfId="18386"/>
    <cellStyle name="Normal 4 3 5 3 4" xfId="18387"/>
    <cellStyle name="Normal 4 3 5 4" xfId="18388"/>
    <cellStyle name="Normal 4 3 5 4 2" xfId="18389"/>
    <cellStyle name="Normal 4 3 5 4 3" xfId="18390"/>
    <cellStyle name="Normal 4 3 5 4 4" xfId="18391"/>
    <cellStyle name="Normal 4 3 5 5" xfId="18392"/>
    <cellStyle name="Normal 4 3 5 5 2" xfId="18393"/>
    <cellStyle name="Normal 4 3 5 5 3" xfId="18394"/>
    <cellStyle name="Normal 4 3 5 5 4" xfId="18395"/>
    <cellStyle name="Normal 4 3 5 6" xfId="18396"/>
    <cellStyle name="Normal 4 3 5 7" xfId="18397"/>
    <cellStyle name="Normal 4 3 5 8" xfId="18398"/>
    <cellStyle name="Normal 4 3 6" xfId="18399"/>
    <cellStyle name="Normal 4 3 6 2" xfId="18400"/>
    <cellStyle name="Normal 4 3 6 2 2" xfId="18401"/>
    <cellStyle name="Normal 4 3 6 2 3" xfId="18402"/>
    <cellStyle name="Normal 4 3 6 2 4" xfId="18403"/>
    <cellStyle name="Normal 4 3 6 3" xfId="18404"/>
    <cellStyle name="Normal 4 3 6 3 2" xfId="18405"/>
    <cellStyle name="Normal 4 3 6 3 3" xfId="18406"/>
    <cellStyle name="Normal 4 3 6 3 4" xfId="18407"/>
    <cellStyle name="Normal 4 3 6 4" xfId="18408"/>
    <cellStyle name="Normal 4 3 6 5" xfId="18409"/>
    <cellStyle name="Normal 4 3 6 6" xfId="18410"/>
    <cellStyle name="Normal 4 3 7" xfId="18411"/>
    <cellStyle name="Normal 4 3 7 2" xfId="18412"/>
    <cellStyle name="Normal 4 3 7 3" xfId="18413"/>
    <cellStyle name="Normal 4 3 7 4" xfId="18414"/>
    <cellStyle name="Normal 4 3 8" xfId="18415"/>
    <cellStyle name="Normal 4 3 8 2" xfId="18416"/>
    <cellStyle name="Normal 4 3 8 3" xfId="18417"/>
    <cellStyle name="Normal 4 3 8 4" xfId="18418"/>
    <cellStyle name="Normal 4 3 9" xfId="18419"/>
    <cellStyle name="Normal 4 4" xfId="18420"/>
    <cellStyle name="Normal 4 4 2" xfId="18421"/>
    <cellStyle name="Normal 4 4 2 2" xfId="18422"/>
    <cellStyle name="Normal 4 4 2 2 2" xfId="18423"/>
    <cellStyle name="Normal 4 4 2 2 2 2" xfId="18424"/>
    <cellStyle name="Normal 4 4 2 2 2 3" xfId="18425"/>
    <cellStyle name="Normal 4 4 2 2 2 4" xfId="18426"/>
    <cellStyle name="Normal 4 4 2 2 3" xfId="18427"/>
    <cellStyle name="Normal 4 4 2 2 3 2" xfId="18428"/>
    <cellStyle name="Normal 4 4 2 2 3 3" xfId="18429"/>
    <cellStyle name="Normal 4 4 2 2 3 4" xfId="18430"/>
    <cellStyle name="Normal 4 4 2 2 4" xfId="18431"/>
    <cellStyle name="Normal 4 4 2 2 5" xfId="18432"/>
    <cellStyle name="Normal 4 4 2 2 6" xfId="18433"/>
    <cellStyle name="Normal 4 4 2 3" xfId="18434"/>
    <cellStyle name="Normal 4 4 2 3 2" xfId="18435"/>
    <cellStyle name="Normal 4 4 2 3 3" xfId="18436"/>
    <cellStyle name="Normal 4 4 2 3 4" xfId="18437"/>
    <cellStyle name="Normal 4 4 2 4" xfId="18438"/>
    <cellStyle name="Normal 4 4 2 4 2" xfId="18439"/>
    <cellStyle name="Normal 4 4 2 4 3" xfId="18440"/>
    <cellStyle name="Normal 4 4 2 4 4" xfId="18441"/>
    <cellStyle name="Normal 4 4 2 5" xfId="18442"/>
    <cellStyle name="Normal 4 4 2 6" xfId="18443"/>
    <cellStyle name="Normal 4 4 2 7" xfId="18444"/>
    <cellStyle name="Normal 4 4 2 8" xfId="18445"/>
    <cellStyle name="Normal 4 4 3" xfId="18446"/>
    <cellStyle name="Normal 4 4 3 2" xfId="18447"/>
    <cellStyle name="Normal 4 4 3 2 2" xfId="18448"/>
    <cellStyle name="Normal 4 4 3 2 2 2" xfId="18449"/>
    <cellStyle name="Normal 4 4 3 2 2 3" xfId="18450"/>
    <cellStyle name="Normal 4 4 3 2 2 4" xfId="18451"/>
    <cellStyle name="Normal 4 4 3 2 3" xfId="18452"/>
    <cellStyle name="Normal 4 4 3 2 4" xfId="18453"/>
    <cellStyle name="Normal 4 4 3 2 5" xfId="18454"/>
    <cellStyle name="Normal 4 4 3 3" xfId="18455"/>
    <cellStyle name="Normal 4 4 3 3 2" xfId="18456"/>
    <cellStyle name="Normal 4 4 3 3 3" xfId="18457"/>
    <cellStyle name="Normal 4 4 3 3 4" xfId="18458"/>
    <cellStyle name="Normal 4 4 3 4" xfId="18459"/>
    <cellStyle name="Normal 4 4 3 5" xfId="18460"/>
    <cellStyle name="Normal 4 4 3 6" xfId="18461"/>
    <cellStyle name="Normal 4 4 4" xfId="18462"/>
    <cellStyle name="Normal 4 4 4 2" xfId="18463"/>
    <cellStyle name="Normal 4 4 4 2 2" xfId="18464"/>
    <cellStyle name="Normal 4 4 4 2 3" xfId="18465"/>
    <cellStyle name="Normal 4 4 4 2 4" xfId="18466"/>
    <cellStyle name="Normal 4 4 4 3" xfId="18467"/>
    <cellStyle name="Normal 4 4 4 4" xfId="18468"/>
    <cellStyle name="Normal 4 4 4 5" xfId="18469"/>
    <cellStyle name="Normal 4 4 5" xfId="18470"/>
    <cellStyle name="Normal 4 4 5 2" xfId="18471"/>
    <cellStyle name="Normal 4 4 5 3" xfId="18472"/>
    <cellStyle name="Normal 4 4 5 4" xfId="18473"/>
    <cellStyle name="Normal 4 4 6" xfId="18474"/>
    <cellStyle name="Normal 4 4 6 2" xfId="18475"/>
    <cellStyle name="Normal 4 4 6 3" xfId="18476"/>
    <cellStyle name="Normal 4 4 6 4" xfId="18477"/>
    <cellStyle name="Normal 4 5" xfId="18478"/>
    <cellStyle name="Normal 4 5 10" xfId="18479"/>
    <cellStyle name="Normal 4 5 11" xfId="18480"/>
    <cellStyle name="Normal 4 5 12" xfId="18481"/>
    <cellStyle name="Normal 4 5 13" xfId="18482"/>
    <cellStyle name="Normal 4 5 14" xfId="18483"/>
    <cellStyle name="Normal 4 5 15" xfId="18484"/>
    <cellStyle name="Normal 4 5 16" xfId="18485"/>
    <cellStyle name="Normal 4 5 17" xfId="18486"/>
    <cellStyle name="Normal 4 5 18" xfId="18487"/>
    <cellStyle name="Normal 4 5 19" xfId="18488"/>
    <cellStyle name="Normal 4 5 2" xfId="18489"/>
    <cellStyle name="Normal 4 5 2 2" xfId="18490"/>
    <cellStyle name="Normal 4 5 2 2 2" xfId="18491"/>
    <cellStyle name="Normal 4 5 2 2 2 2" xfId="18492"/>
    <cellStyle name="Normal 4 5 2 2 2 3" xfId="18493"/>
    <cellStyle name="Normal 4 5 2 2 2 4" xfId="18494"/>
    <cellStyle name="Normal 4 5 2 2 3" xfId="18495"/>
    <cellStyle name="Normal 4 5 2 2 4" xfId="18496"/>
    <cellStyle name="Normal 4 5 2 2 5" xfId="18497"/>
    <cellStyle name="Normal 4 5 2 3" xfId="18498"/>
    <cellStyle name="Normal 4 5 2 3 2" xfId="18499"/>
    <cellStyle name="Normal 4 5 2 3 3" xfId="18500"/>
    <cellStyle name="Normal 4 5 2 3 4" xfId="18501"/>
    <cellStyle name="Normal 4 5 2 4" xfId="18502"/>
    <cellStyle name="Normal 4 5 2 4 2" xfId="18503"/>
    <cellStyle name="Normal 4 5 2 4 3" xfId="18504"/>
    <cellStyle name="Normal 4 5 2 4 4" xfId="18505"/>
    <cellStyle name="Normal 4 5 20" xfId="18506"/>
    <cellStyle name="Normal 4 5 21" xfId="18507"/>
    <cellStyle name="Normal 4 5 22" xfId="18508"/>
    <cellStyle name="Normal 4 5 23" xfId="18509"/>
    <cellStyle name="Normal 4 5 24" xfId="18510"/>
    <cellStyle name="Normal 4 5 25" xfId="18511"/>
    <cellStyle name="Normal 4 5 26" xfId="18512"/>
    <cellStyle name="Normal 4 5 27" xfId="18513"/>
    <cellStyle name="Normal 4 5 28" xfId="18514"/>
    <cellStyle name="Normal 4 5 29" xfId="18515"/>
    <cellStyle name="Normal 4 5 3" xfId="18516"/>
    <cellStyle name="Normal 4 5 3 2" xfId="18517"/>
    <cellStyle name="Normal 4 5 3 2 2" xfId="18518"/>
    <cellStyle name="Normal 4 5 3 2 2 2" xfId="18519"/>
    <cellStyle name="Normal 4 5 3 2 2 3" xfId="18520"/>
    <cellStyle name="Normal 4 5 3 2 2 4" xfId="18521"/>
    <cellStyle name="Normal 4 5 3 2 3" xfId="18522"/>
    <cellStyle name="Normal 4 5 3 2 4" xfId="18523"/>
    <cellStyle name="Normal 4 5 3 2 5" xfId="18524"/>
    <cellStyle name="Normal 4 5 3 3" xfId="18525"/>
    <cellStyle name="Normal 4 5 3 3 2" xfId="18526"/>
    <cellStyle name="Normal 4 5 3 3 3" xfId="18527"/>
    <cellStyle name="Normal 4 5 3 3 4" xfId="18528"/>
    <cellStyle name="Normal 4 5 3 4" xfId="18529"/>
    <cellStyle name="Normal 4 5 3 4 2" xfId="18530"/>
    <cellStyle name="Normal 4 5 3 4 3" xfId="18531"/>
    <cellStyle name="Normal 4 5 3 4 4" xfId="18532"/>
    <cellStyle name="Normal 4 5 30" xfId="18533"/>
    <cellStyle name="Normal 4 5 31" xfId="18534"/>
    <cellStyle name="Normal 4 5 32" xfId="18535"/>
    <cellStyle name="Normal 4 5 33" xfId="18536"/>
    <cellStyle name="Normal 4 5 34" xfId="18537"/>
    <cellStyle name="Normal 4 5 35" xfId="18538"/>
    <cellStyle name="Normal 4 5 36" xfId="18539"/>
    <cellStyle name="Normal 4 5 37" xfId="18540"/>
    <cellStyle name="Normal 4 5 38" xfId="18541"/>
    <cellStyle name="Normal 4 5 39" xfId="18542"/>
    <cellStyle name="Normal 4 5 4" xfId="18543"/>
    <cellStyle name="Normal 4 5 4 2" xfId="18544"/>
    <cellStyle name="Normal 4 5 4 2 2" xfId="18545"/>
    <cellStyle name="Normal 4 5 4 2 3" xfId="18546"/>
    <cellStyle name="Normal 4 5 4 2 4" xfId="18547"/>
    <cellStyle name="Normal 4 5 4 3" xfId="18548"/>
    <cellStyle name="Normal 4 5 4 3 2" xfId="18549"/>
    <cellStyle name="Normal 4 5 4 3 3" xfId="18550"/>
    <cellStyle name="Normal 4 5 4 3 4" xfId="18551"/>
    <cellStyle name="Normal 4 5 40" xfId="18552"/>
    <cellStyle name="Normal 4 5 41" xfId="18553"/>
    <cellStyle name="Normal 4 5 42" xfId="18554"/>
    <cellStyle name="Normal 4 5 43" xfId="18555"/>
    <cellStyle name="Normal 4 5 44" xfId="18556"/>
    <cellStyle name="Normal 4 5 45" xfId="18557"/>
    <cellStyle name="Normal 4 5 46" xfId="18558"/>
    <cellStyle name="Normal 4 5 47" xfId="18559"/>
    <cellStyle name="Normal 4 5 48" xfId="18560"/>
    <cellStyle name="Normal 4 5 49" xfId="18561"/>
    <cellStyle name="Normal 4 5 5" xfId="18562"/>
    <cellStyle name="Normal 4 5 5 2" xfId="18563"/>
    <cellStyle name="Normal 4 5 5 2 2" xfId="18564"/>
    <cellStyle name="Normal 4 5 5 2 3" xfId="18565"/>
    <cellStyle name="Normal 4 5 5 2 4" xfId="18566"/>
    <cellStyle name="Normal 4 5 50" xfId="18567"/>
    <cellStyle name="Normal 4 5 51" xfId="18568"/>
    <cellStyle name="Normal 4 5 52" xfId="18569"/>
    <cellStyle name="Normal 4 5 53" xfId="18570"/>
    <cellStyle name="Normal 4 5 54" xfId="18571"/>
    <cellStyle name="Normal 4 5 55" xfId="18572"/>
    <cellStyle name="Normal 4 5 56" xfId="18573"/>
    <cellStyle name="Normal 4 5 57" xfId="18574"/>
    <cellStyle name="Normal 4 5 58" xfId="18575"/>
    <cellStyle name="Normal 4 5 59" xfId="18576"/>
    <cellStyle name="Normal 4 5 6" xfId="18577"/>
    <cellStyle name="Normal 4 5 60" xfId="18578"/>
    <cellStyle name="Normal 4 5 61" xfId="18579"/>
    <cellStyle name="Normal 4 5 62" xfId="18580"/>
    <cellStyle name="Normal 4 5 63" xfId="18581"/>
    <cellStyle name="Normal 4 5 64" xfId="18582"/>
    <cellStyle name="Normal 4 5 65" xfId="18583"/>
    <cellStyle name="Normal 4 5 66" xfId="18584"/>
    <cellStyle name="Normal 4 5 67" xfId="18585"/>
    <cellStyle name="Normal 4 5 68" xfId="18586"/>
    <cellStyle name="Normal 4 5 69" xfId="18587"/>
    <cellStyle name="Normal 4 5 7" xfId="18588"/>
    <cellStyle name="Normal 4 5 70" xfId="18589"/>
    <cellStyle name="Normal 4 5 71" xfId="18590"/>
    <cellStyle name="Normal 4 5 72" xfId="18591"/>
    <cellStyle name="Normal 4 5 73" xfId="18592"/>
    <cellStyle name="Normal 4 5 74" xfId="18593"/>
    <cellStyle name="Normal 4 5 75" xfId="18594"/>
    <cellStyle name="Normal 4 5 76" xfId="18595"/>
    <cellStyle name="Normal 4 5 77" xfId="18596"/>
    <cellStyle name="Normal 4 5 78" xfId="18597"/>
    <cellStyle name="Normal 4 5 79" xfId="18598"/>
    <cellStyle name="Normal 4 5 8" xfId="18599"/>
    <cellStyle name="Normal 4 5 80" xfId="18600"/>
    <cellStyle name="Normal 4 5 81" xfId="18601"/>
    <cellStyle name="Normal 4 5 82" xfId="18602"/>
    <cellStyle name="Normal 4 5 83" xfId="18603"/>
    <cellStyle name="Normal 4 5 84" xfId="18604"/>
    <cellStyle name="Normal 4 5 85" xfId="18605"/>
    <cellStyle name="Normal 4 5 86" xfId="18606"/>
    <cellStyle name="Normal 4 5 87" xfId="18607"/>
    <cellStyle name="Normal 4 5 88" xfId="18608"/>
    <cellStyle name="Normal 4 5 89" xfId="18609"/>
    <cellStyle name="Normal 4 5 9" xfId="18610"/>
    <cellStyle name="Normal 4 5 90" xfId="18611"/>
    <cellStyle name="Normal 4 5 91" xfId="18612"/>
    <cellStyle name="Normal 4 5 92" xfId="18613"/>
    <cellStyle name="Normal 4 5 93" xfId="18614"/>
    <cellStyle name="Normal 4 5 94" xfId="18615"/>
    <cellStyle name="Normal 4 5 94 2" xfId="18616"/>
    <cellStyle name="Normal 4 5 94 3" xfId="18617"/>
    <cellStyle name="Normal 4 5 94 4" xfId="18618"/>
    <cellStyle name="Normal 4 6" xfId="18619"/>
    <cellStyle name="Normal 4 6 2" xfId="18620"/>
    <cellStyle name="Normal 4 6 2 2" xfId="18621"/>
    <cellStyle name="Normal 4 6 2 2 2" xfId="18622"/>
    <cellStyle name="Normal 4 6 2 2 3" xfId="18623"/>
    <cellStyle name="Normal 4 6 2 2 4" xfId="18624"/>
    <cellStyle name="Normal 4 6 2 3" xfId="18625"/>
    <cellStyle name="Normal 4 6 2 3 2" xfId="18626"/>
    <cellStyle name="Normal 4 6 2 3 3" xfId="18627"/>
    <cellStyle name="Normal 4 6 2 3 4" xfId="18628"/>
    <cellStyle name="Normal 4 6 3" xfId="18629"/>
    <cellStyle name="Normal 4 6 3 2" xfId="18630"/>
    <cellStyle name="Normal 4 6 3 3" xfId="18631"/>
    <cellStyle name="Normal 4 6 3 4" xfId="18632"/>
    <cellStyle name="Normal 4 6 4" xfId="18633"/>
    <cellStyle name="Normal 4 6 4 2" xfId="18634"/>
    <cellStyle name="Normal 4 6 4 3" xfId="18635"/>
    <cellStyle name="Normal 4 6 4 4" xfId="18636"/>
    <cellStyle name="Normal 4 7" xfId="18637"/>
    <cellStyle name="Normal 4 7 2" xfId="18638"/>
    <cellStyle name="Normal 4 7 2 2" xfId="18639"/>
    <cellStyle name="Normal 4 7 2 2 2" xfId="18640"/>
    <cellStyle name="Normal 4 7 2 2 3" xfId="18641"/>
    <cellStyle name="Normal 4 7 2 2 4" xfId="18642"/>
    <cellStyle name="Normal 4 7 2 3" xfId="18643"/>
    <cellStyle name="Normal 4 7 2 3 2" xfId="18644"/>
    <cellStyle name="Normal 4 7 2 3 3" xfId="18645"/>
    <cellStyle name="Normal 4 7 2 3 4" xfId="18646"/>
    <cellStyle name="Normal 4 7 3" xfId="18647"/>
    <cellStyle name="Normal 4 7 3 2" xfId="18648"/>
    <cellStyle name="Normal 4 7 3 3" xfId="18649"/>
    <cellStyle name="Normal 4 7 3 4" xfId="18650"/>
    <cellStyle name="Normal 4 7 4" xfId="18651"/>
    <cellStyle name="Normal 4 7 4 2" xfId="18652"/>
    <cellStyle name="Normal 4 7 4 3" xfId="18653"/>
    <cellStyle name="Normal 4 7 4 4" xfId="18654"/>
    <cellStyle name="Normal 4 8" xfId="18655"/>
    <cellStyle name="Normal 4 8 2" xfId="18656"/>
    <cellStyle name="Normal 4 8 2 2" xfId="18657"/>
    <cellStyle name="Normal 4 8 2 2 2" xfId="18658"/>
    <cellStyle name="Normal 4 8 2 2 3" xfId="18659"/>
    <cellStyle name="Normal 4 8 2 2 4" xfId="18660"/>
    <cellStyle name="Normal 4 8 3" xfId="18661"/>
    <cellStyle name="Normal 4 8 3 2" xfId="18662"/>
    <cellStyle name="Normal 4 8 3 3" xfId="18663"/>
    <cellStyle name="Normal 4 8 3 4" xfId="18664"/>
    <cellStyle name="Normal 4 9" xfId="18665"/>
    <cellStyle name="Normal 4 9 2" xfId="18666"/>
    <cellStyle name="Normal 4 9 2 2" xfId="18667"/>
    <cellStyle name="Normal 4 9 2 3" xfId="18668"/>
    <cellStyle name="Normal 4 9 2 4" xfId="18669"/>
    <cellStyle name="Normal 4 9 3" xfId="18670"/>
    <cellStyle name="Normal 40" xfId="18671"/>
    <cellStyle name="Normal 40 2" xfId="18672"/>
    <cellStyle name="Normal 40 3" xfId="18673"/>
    <cellStyle name="Normal 40 3 2" xfId="18674"/>
    <cellStyle name="Normal 40 3 2 2" xfId="18675"/>
    <cellStyle name="Normal 40 3 2 2 2" xfId="18676"/>
    <cellStyle name="Normal 40 3 2 2 3" xfId="18677"/>
    <cellStyle name="Normal 40 3 2 2 4" xfId="18678"/>
    <cellStyle name="Normal 40 3 2 3" xfId="18679"/>
    <cellStyle name="Normal 40 3 2 4" xfId="18680"/>
    <cellStyle name="Normal 40 3 2 5" xfId="18681"/>
    <cellStyle name="Normal 40 3 3" xfId="18682"/>
    <cellStyle name="Normal 40 3 3 2" xfId="18683"/>
    <cellStyle name="Normal 40 3 3 3" xfId="18684"/>
    <cellStyle name="Normal 40 3 3 4" xfId="18685"/>
    <cellStyle name="Normal 40 3 4" xfId="18686"/>
    <cellStyle name="Normal 40 3 5" xfId="18687"/>
    <cellStyle name="Normal 40 3 6" xfId="18688"/>
    <cellStyle name="Normal 41" xfId="18689"/>
    <cellStyle name="Normal 41 2" xfId="18690"/>
    <cellStyle name="Normal 41 3" xfId="18691"/>
    <cellStyle name="Normal 41 3 2" xfId="18692"/>
    <cellStyle name="Normal 41 3 2 2" xfId="18693"/>
    <cellStyle name="Normal 41 3 2 2 2" xfId="18694"/>
    <cellStyle name="Normal 41 3 2 2 3" xfId="18695"/>
    <cellStyle name="Normal 41 3 2 2 4" xfId="18696"/>
    <cellStyle name="Normal 41 3 2 3" xfId="18697"/>
    <cellStyle name="Normal 41 3 2 4" xfId="18698"/>
    <cellStyle name="Normal 41 3 2 5" xfId="18699"/>
    <cellStyle name="Normal 41 3 3" xfId="18700"/>
    <cellStyle name="Normal 41 3 3 2" xfId="18701"/>
    <cellStyle name="Normal 41 3 3 3" xfId="18702"/>
    <cellStyle name="Normal 41 3 3 4" xfId="18703"/>
    <cellStyle name="Normal 41 3 4" xfId="18704"/>
    <cellStyle name="Normal 41 3 5" xfId="18705"/>
    <cellStyle name="Normal 41 3 6" xfId="18706"/>
    <cellStyle name="Normal 42" xfId="18707"/>
    <cellStyle name="Normal 42 2" xfId="18708"/>
    <cellStyle name="Normal 42 3" xfId="18709"/>
    <cellStyle name="Normal 42 3 2" xfId="18710"/>
    <cellStyle name="Normal 42 3 2 2" xfId="18711"/>
    <cellStyle name="Normal 42 3 2 2 2" xfId="18712"/>
    <cellStyle name="Normal 42 3 2 2 3" xfId="18713"/>
    <cellStyle name="Normal 42 3 2 2 4" xfId="18714"/>
    <cellStyle name="Normal 42 3 2 3" xfId="18715"/>
    <cellStyle name="Normal 42 3 2 4" xfId="18716"/>
    <cellStyle name="Normal 42 3 2 5" xfId="18717"/>
    <cellStyle name="Normal 42 3 3" xfId="18718"/>
    <cellStyle name="Normal 42 3 3 2" xfId="18719"/>
    <cellStyle name="Normal 42 3 3 3" xfId="18720"/>
    <cellStyle name="Normal 42 3 3 4" xfId="18721"/>
    <cellStyle name="Normal 42 3 4" xfId="18722"/>
    <cellStyle name="Normal 42 3 5" xfId="18723"/>
    <cellStyle name="Normal 42 3 6" xfId="18724"/>
    <cellStyle name="Normal 43" xfId="18725"/>
    <cellStyle name="Normal 43 2" xfId="18726"/>
    <cellStyle name="Normal 43 3" xfId="18727"/>
    <cellStyle name="Normal 43 3 2" xfId="18728"/>
    <cellStyle name="Normal 43 3 2 2" xfId="18729"/>
    <cellStyle name="Normal 43 3 2 2 2" xfId="18730"/>
    <cellStyle name="Normal 43 3 2 2 3" xfId="18731"/>
    <cellStyle name="Normal 43 3 2 2 4" xfId="18732"/>
    <cellStyle name="Normal 43 3 2 3" xfId="18733"/>
    <cellStyle name="Normal 43 3 2 4" xfId="18734"/>
    <cellStyle name="Normal 43 3 2 5" xfId="18735"/>
    <cellStyle name="Normal 43 3 3" xfId="18736"/>
    <cellStyle name="Normal 43 3 3 2" xfId="18737"/>
    <cellStyle name="Normal 43 3 3 3" xfId="18738"/>
    <cellStyle name="Normal 43 3 3 4" xfId="18739"/>
    <cellStyle name="Normal 43 3 4" xfId="18740"/>
    <cellStyle name="Normal 43 3 5" xfId="18741"/>
    <cellStyle name="Normal 43 3 6" xfId="18742"/>
    <cellStyle name="Normal 44" xfId="18743"/>
    <cellStyle name="Normal 44 2" xfId="18744"/>
    <cellStyle name="Normal 44 2 2" xfId="18745"/>
    <cellStyle name="Normal 44 2 2 2" xfId="18746"/>
    <cellStyle name="Normal 44 2 2 2 2" xfId="18747"/>
    <cellStyle name="Normal 44 2 2 2 2 2" xfId="18748"/>
    <cellStyle name="Normal 44 2 2 2 2 3" xfId="18749"/>
    <cellStyle name="Normal 44 2 2 2 2 4" xfId="18750"/>
    <cellStyle name="Normal 44 2 2 2 3" xfId="18751"/>
    <cellStyle name="Normal 44 2 2 2 4" xfId="18752"/>
    <cellStyle name="Normal 44 2 2 2 5" xfId="18753"/>
    <cellStyle name="Normal 44 2 2 3" xfId="18754"/>
    <cellStyle name="Normal 44 2 2 3 2" xfId="18755"/>
    <cellStyle name="Normal 44 2 2 3 3" xfId="18756"/>
    <cellStyle name="Normal 44 2 2 3 4" xfId="18757"/>
    <cellStyle name="Normal 44 2 2 4" xfId="18758"/>
    <cellStyle name="Normal 44 2 2 5" xfId="18759"/>
    <cellStyle name="Normal 44 2 2 6" xfId="18760"/>
    <cellStyle name="Normal 44 3" xfId="18761"/>
    <cellStyle name="Normal 44 3 2" xfId="18762"/>
    <cellStyle name="Normal 44 3 2 2" xfId="18763"/>
    <cellStyle name="Normal 44 3 2 2 2" xfId="18764"/>
    <cellStyle name="Normal 44 3 2 2 3" xfId="18765"/>
    <cellStyle name="Normal 44 3 2 2 4" xfId="18766"/>
    <cellStyle name="Normal 44 3 2 3" xfId="18767"/>
    <cellStyle name="Normal 44 3 2 4" xfId="18768"/>
    <cellStyle name="Normal 44 3 2 5" xfId="18769"/>
    <cellStyle name="Normal 44 3 3" xfId="18770"/>
    <cellStyle name="Normal 44 3 3 2" xfId="18771"/>
    <cellStyle name="Normal 44 3 3 3" xfId="18772"/>
    <cellStyle name="Normal 44 3 3 4" xfId="18773"/>
    <cellStyle name="Normal 44 3 4" xfId="18774"/>
    <cellStyle name="Normal 44 3 5" xfId="18775"/>
    <cellStyle name="Normal 44 3 6" xfId="18776"/>
    <cellStyle name="Normal 44 4" xfId="18777"/>
    <cellStyle name="Normal 44 4 2" xfId="18778"/>
    <cellStyle name="Normal 44 4 2 2" xfId="18779"/>
    <cellStyle name="Normal 44 4 2 2 2" xfId="18780"/>
    <cellStyle name="Normal 44 4 2 2 3" xfId="18781"/>
    <cellStyle name="Normal 44 4 2 2 4" xfId="18782"/>
    <cellStyle name="Normal 44 4 2 3" xfId="18783"/>
    <cellStyle name="Normal 44 4 2 4" xfId="18784"/>
    <cellStyle name="Normal 44 4 2 5" xfId="18785"/>
    <cellStyle name="Normal 44 4 3" xfId="18786"/>
    <cellStyle name="Normal 44 4 3 2" xfId="18787"/>
    <cellStyle name="Normal 44 4 3 3" xfId="18788"/>
    <cellStyle name="Normal 44 4 3 4" xfId="18789"/>
    <cellStyle name="Normal 44 4 4" xfId="18790"/>
    <cellStyle name="Normal 44 4 5" xfId="18791"/>
    <cellStyle name="Normal 44 4 6" xfId="18792"/>
    <cellStyle name="Normal 44 5" xfId="18793"/>
    <cellStyle name="Normal 44 5 2" xfId="18794"/>
    <cellStyle name="Normal 44 5 2 2" xfId="18795"/>
    <cellStyle name="Normal 44 5 2 2 2" xfId="18796"/>
    <cellStyle name="Normal 44 5 2 2 3" xfId="18797"/>
    <cellStyle name="Normal 44 5 2 2 4" xfId="18798"/>
    <cellStyle name="Normal 44 5 2 3" xfId="18799"/>
    <cellStyle name="Normal 44 5 2 4" xfId="18800"/>
    <cellStyle name="Normal 44 5 2 5" xfId="18801"/>
    <cellStyle name="Normal 44 5 3" xfId="18802"/>
    <cellStyle name="Normal 44 5 3 2" xfId="18803"/>
    <cellStyle name="Normal 44 5 3 3" xfId="18804"/>
    <cellStyle name="Normal 44 5 3 4" xfId="18805"/>
    <cellStyle name="Normal 44 5 4" xfId="18806"/>
    <cellStyle name="Normal 44 5 5" xfId="18807"/>
    <cellStyle name="Normal 44 5 6" xfId="18808"/>
    <cellStyle name="Normal 45" xfId="18809"/>
    <cellStyle name="Normal 45 2" xfId="18810"/>
    <cellStyle name="Normal 45 2 2" xfId="18811"/>
    <cellStyle name="Normal 45 2 2 2" xfId="18812"/>
    <cellStyle name="Normal 45 2 2 3" xfId="18813"/>
    <cellStyle name="Normal 45 2 2 4" xfId="18814"/>
    <cellStyle name="Normal 45 2 3" xfId="18815"/>
    <cellStyle name="Normal 45 2 4" xfId="18816"/>
    <cellStyle name="Normal 45 2 5" xfId="18817"/>
    <cellStyle name="Normal 45 3" xfId="18818"/>
    <cellStyle name="Normal 45 4" xfId="18819"/>
    <cellStyle name="Normal 45 4 2" xfId="18820"/>
    <cellStyle name="Normal 45 4 3" xfId="18821"/>
    <cellStyle name="Normal 45 4 4" xfId="18822"/>
    <cellStyle name="Normal 45 5" xfId="18823"/>
    <cellStyle name="Normal 45 6" xfId="18824"/>
    <cellStyle name="Normal 45 7" xfId="18825"/>
    <cellStyle name="Normal 46" xfId="18826"/>
    <cellStyle name="Normal 46 2" xfId="18827"/>
    <cellStyle name="Normal 46 2 2" xfId="18828"/>
    <cellStyle name="Normal 46 2 2 2" xfId="18829"/>
    <cellStyle name="Normal 46 2 2 3" xfId="18830"/>
    <cellStyle name="Normal 46 2 2 4" xfId="18831"/>
    <cellStyle name="Normal 46 2 3" xfId="18832"/>
    <cellStyle name="Normal 46 2 4" xfId="18833"/>
    <cellStyle name="Normal 46 2 5" xfId="18834"/>
    <cellStyle name="Normal 46 3" xfId="18835"/>
    <cellStyle name="Normal 46 4" xfId="18836"/>
    <cellStyle name="Normal 46 4 2" xfId="18837"/>
    <cellStyle name="Normal 46 4 3" xfId="18838"/>
    <cellStyle name="Normal 46 4 4" xfId="18839"/>
    <cellStyle name="Normal 46 5" xfId="18840"/>
    <cellStyle name="Normal 46 6" xfId="18841"/>
    <cellStyle name="Normal 46 7" xfId="18842"/>
    <cellStyle name="Normal 47" xfId="18843"/>
    <cellStyle name="Normal 47 2" xfId="18844"/>
    <cellStyle name="Normal 47 2 2" xfId="18845"/>
    <cellStyle name="Normal 47 2 2 2" xfId="18846"/>
    <cellStyle name="Normal 47 2 2 3" xfId="18847"/>
    <cellStyle name="Normal 47 2 2 4" xfId="18848"/>
    <cellStyle name="Normal 47 2 3" xfId="18849"/>
    <cellStyle name="Normal 47 2 4" xfId="18850"/>
    <cellStyle name="Normal 47 2 5" xfId="18851"/>
    <cellStyle name="Normal 47 3" xfId="18852"/>
    <cellStyle name="Normal 47 4" xfId="18853"/>
    <cellStyle name="Normal 47 4 2" xfId="18854"/>
    <cellStyle name="Normal 47 4 3" xfId="18855"/>
    <cellStyle name="Normal 47 4 4" xfId="18856"/>
    <cellStyle name="Normal 47 5" xfId="18857"/>
    <cellStyle name="Normal 47 6" xfId="18858"/>
    <cellStyle name="Normal 47 7" xfId="18859"/>
    <cellStyle name="Normal 48" xfId="18860"/>
    <cellStyle name="Normal 48 2" xfId="18861"/>
    <cellStyle name="Normal 48 2 2" xfId="18862"/>
    <cellStyle name="Normal 48 2 2 2" xfId="18863"/>
    <cellStyle name="Normal 48 2 2 3" xfId="18864"/>
    <cellStyle name="Normal 48 2 2 4" xfId="18865"/>
    <cellStyle name="Normal 48 2 3" xfId="18866"/>
    <cellStyle name="Normal 48 2 4" xfId="18867"/>
    <cellStyle name="Normal 48 2 5" xfId="18868"/>
    <cellStyle name="Normal 48 3" xfId="18869"/>
    <cellStyle name="Normal 48 4" xfId="18870"/>
    <cellStyle name="Normal 48 4 2" xfId="18871"/>
    <cellStyle name="Normal 48 4 3" xfId="18872"/>
    <cellStyle name="Normal 48 4 4" xfId="18873"/>
    <cellStyle name="Normal 48 5" xfId="18874"/>
    <cellStyle name="Normal 48 6" xfId="18875"/>
    <cellStyle name="Normal 48 7" xfId="18876"/>
    <cellStyle name="Normal 49" xfId="18877"/>
    <cellStyle name="Normal 49 2" xfId="18878"/>
    <cellStyle name="Normal 49 2 2" xfId="18879"/>
    <cellStyle name="Normal 49 2 2 2" xfId="18880"/>
    <cellStyle name="Normal 49 2 2 3" xfId="18881"/>
    <cellStyle name="Normal 49 2 2 4" xfId="18882"/>
    <cellStyle name="Normal 49 2 3" xfId="18883"/>
    <cellStyle name="Normal 49 2 4" xfId="18884"/>
    <cellStyle name="Normal 49 2 5" xfId="18885"/>
    <cellStyle name="Normal 49 3" xfId="18886"/>
    <cellStyle name="Normal 49 4" xfId="18887"/>
    <cellStyle name="Normal 49 4 2" xfId="18888"/>
    <cellStyle name="Normal 49 4 3" xfId="18889"/>
    <cellStyle name="Normal 49 4 4" xfId="18890"/>
    <cellStyle name="Normal 49 5" xfId="18891"/>
    <cellStyle name="Normal 49 6" xfId="18892"/>
    <cellStyle name="Normal 49 7" xfId="18893"/>
    <cellStyle name="Normal 5" xfId="18894"/>
    <cellStyle name="Normal 5 10" xfId="18895"/>
    <cellStyle name="Normal 5 10 2" xfId="18896"/>
    <cellStyle name="Normal 5 100" xfId="18897"/>
    <cellStyle name="Normal 5 101" xfId="18898"/>
    <cellStyle name="Normal 5 102" xfId="18899"/>
    <cellStyle name="Normal 5 103" xfId="18900"/>
    <cellStyle name="Normal 5 104" xfId="18901"/>
    <cellStyle name="Normal 5 105" xfId="18902"/>
    <cellStyle name="Normal 5 106" xfId="18903"/>
    <cellStyle name="Normal 5 107" xfId="18904"/>
    <cellStyle name="Normal 5 108" xfId="18905"/>
    <cellStyle name="Normal 5 109" xfId="18906"/>
    <cellStyle name="Normal 5 11" xfId="18907"/>
    <cellStyle name="Normal 5 11 2" xfId="18908"/>
    <cellStyle name="Normal 5 11 3" xfId="18909"/>
    <cellStyle name="Normal 5 11 3 2" xfId="18910"/>
    <cellStyle name="Normal 5 11 3 3" xfId="18911"/>
    <cellStyle name="Normal 5 11 3 4" xfId="18912"/>
    <cellStyle name="Normal 5 110" xfId="18913"/>
    <cellStyle name="Normal 5 111" xfId="18914"/>
    <cellStyle name="Normal 5 112" xfId="18915"/>
    <cellStyle name="Normal 5 113" xfId="18916"/>
    <cellStyle name="Normal 5 12" xfId="18917"/>
    <cellStyle name="Normal 5 12 2" xfId="18918"/>
    <cellStyle name="Normal 5 12 3" xfId="18919"/>
    <cellStyle name="Normal 5 12 3 2" xfId="18920"/>
    <cellStyle name="Normal 5 12 3 3" xfId="18921"/>
    <cellStyle name="Normal 5 12 3 4" xfId="18922"/>
    <cellStyle name="Normal 5 13" xfId="18923"/>
    <cellStyle name="Normal 5 13 2" xfId="18924"/>
    <cellStyle name="Normal 5 13 3" xfId="18925"/>
    <cellStyle name="Normal 5 13 4" xfId="18926"/>
    <cellStyle name="Normal 5 13 5" xfId="18927"/>
    <cellStyle name="Normal 5 14" xfId="18928"/>
    <cellStyle name="Normal 5 14 2" xfId="18929"/>
    <cellStyle name="Normal 5 15" xfId="18930"/>
    <cellStyle name="Normal 5 15 2" xfId="18931"/>
    <cellStyle name="Normal 5 16" xfId="18932"/>
    <cellStyle name="Normal 5 16 2" xfId="18933"/>
    <cellStyle name="Normal 5 17" xfId="18934"/>
    <cellStyle name="Normal 5 17 2" xfId="18935"/>
    <cellStyle name="Normal 5 18" xfId="18936"/>
    <cellStyle name="Normal 5 18 2" xfId="18937"/>
    <cellStyle name="Normal 5 19" xfId="18938"/>
    <cellStyle name="Normal 5 19 2" xfId="18939"/>
    <cellStyle name="Normal 5 2" xfId="18940"/>
    <cellStyle name="Normal 5 2 2" xfId="18941"/>
    <cellStyle name="Normal 5 2 2 2" xfId="18942"/>
    <cellStyle name="Normal 5 2 2 3" xfId="18943"/>
    <cellStyle name="Normal 5 2 3" xfId="18944"/>
    <cellStyle name="Normal 5 2 3 2" xfId="18945"/>
    <cellStyle name="Normal 5 2 4" xfId="18946"/>
    <cellStyle name="Normal 5 20" xfId="18947"/>
    <cellStyle name="Normal 5 20 2" xfId="18948"/>
    <cellStyle name="Normal 5 21" xfId="18949"/>
    <cellStyle name="Normal 5 21 2" xfId="18950"/>
    <cellStyle name="Normal 5 22" xfId="18951"/>
    <cellStyle name="Normal 5 22 2" xfId="18952"/>
    <cellStyle name="Normal 5 23" xfId="18953"/>
    <cellStyle name="Normal 5 23 2" xfId="18954"/>
    <cellStyle name="Normal 5 24" xfId="18955"/>
    <cellStyle name="Normal 5 24 2" xfId="18956"/>
    <cellStyle name="Normal 5 25" xfId="18957"/>
    <cellStyle name="Normal 5 25 2" xfId="18958"/>
    <cellStyle name="Normal 5 26" xfId="18959"/>
    <cellStyle name="Normal 5 26 2" xfId="18960"/>
    <cellStyle name="Normal 5 27" xfId="18961"/>
    <cellStyle name="Normal 5 27 2" xfId="18962"/>
    <cellStyle name="Normal 5 28" xfId="18963"/>
    <cellStyle name="Normal 5 28 2" xfId="18964"/>
    <cellStyle name="Normal 5 29" xfId="18965"/>
    <cellStyle name="Normal 5 29 2" xfId="18966"/>
    <cellStyle name="Normal 5 3" xfId="18967"/>
    <cellStyle name="Normal 5 3 2" xfId="18968"/>
    <cellStyle name="Normal 5 3 2 2" xfId="18969"/>
    <cellStyle name="Normal 5 3 2 2 2" xfId="18970"/>
    <cellStyle name="Normal 5 3 2 2 3" xfId="18971"/>
    <cellStyle name="Normal 5 3 2 2 3 2" xfId="18972"/>
    <cellStyle name="Normal 5 3 2 2 3 3" xfId="18973"/>
    <cellStyle name="Normal 5 3 2 2 3 4" xfId="18974"/>
    <cellStyle name="Normal 5 3 2 2 4" xfId="18975"/>
    <cellStyle name="Normal 5 3 2 2 5" xfId="18976"/>
    <cellStyle name="Normal 5 3 2 2 6" xfId="18977"/>
    <cellStyle name="Normal 5 3 2 3" xfId="18978"/>
    <cellStyle name="Normal 5 3 2 4" xfId="18979"/>
    <cellStyle name="Normal 5 3 2 4 2" xfId="18980"/>
    <cellStyle name="Normal 5 3 2 4 3" xfId="18981"/>
    <cellStyle name="Normal 5 3 2 4 4" xfId="18982"/>
    <cellStyle name="Normal 5 3 2 5" xfId="18983"/>
    <cellStyle name="Normal 5 3 2 6" xfId="18984"/>
    <cellStyle name="Normal 5 3 2 7" xfId="18985"/>
    <cellStyle name="Normal 5 3 3" xfId="18986"/>
    <cellStyle name="Normal 5 3 3 2" xfId="18987"/>
    <cellStyle name="Normal 5 3 3 2 2" xfId="18988"/>
    <cellStyle name="Normal 5 3 3 2 2 2" xfId="18989"/>
    <cellStyle name="Normal 5 3 3 2 2 3" xfId="18990"/>
    <cellStyle name="Normal 5 3 3 2 2 4" xfId="18991"/>
    <cellStyle name="Normal 5 3 3 2 3" xfId="18992"/>
    <cellStyle name="Normal 5 3 3 2 4" xfId="18993"/>
    <cellStyle name="Normal 5 3 3 2 5" xfId="18994"/>
    <cellStyle name="Normal 5 3 3 3" xfId="18995"/>
    <cellStyle name="Normal 5 3 3 4" xfId="18996"/>
    <cellStyle name="Normal 5 3 3 4 2" xfId="18997"/>
    <cellStyle name="Normal 5 3 3 4 3" xfId="18998"/>
    <cellStyle name="Normal 5 3 3 4 4" xfId="18999"/>
    <cellStyle name="Normal 5 3 3 5" xfId="19000"/>
    <cellStyle name="Normal 5 3 3 6" xfId="19001"/>
    <cellStyle name="Normal 5 3 3 7" xfId="19002"/>
    <cellStyle name="Normal 5 3 4" xfId="19003"/>
    <cellStyle name="Normal 5 30" xfId="19004"/>
    <cellStyle name="Normal 5 30 2" xfId="19005"/>
    <cellStyle name="Normal 5 31" xfId="19006"/>
    <cellStyle name="Normal 5 31 2" xfId="19007"/>
    <cellStyle name="Normal 5 32" xfId="19008"/>
    <cellStyle name="Normal 5 32 2" xfId="19009"/>
    <cellStyle name="Normal 5 33" xfId="19010"/>
    <cellStyle name="Normal 5 33 2" xfId="19011"/>
    <cellStyle name="Normal 5 34" xfId="19012"/>
    <cellStyle name="Normal 5 34 2" xfId="19013"/>
    <cellStyle name="Normal 5 35" xfId="19014"/>
    <cellStyle name="Normal 5 35 2" xfId="19015"/>
    <cellStyle name="Normal 5 36" xfId="19016"/>
    <cellStyle name="Normal 5 36 2" xfId="19017"/>
    <cellStyle name="Normal 5 37" xfId="19018"/>
    <cellStyle name="Normal 5 37 2" xfId="19019"/>
    <cellStyle name="Normal 5 38" xfId="19020"/>
    <cellStyle name="Normal 5 38 2" xfId="19021"/>
    <cellStyle name="Normal 5 39" xfId="19022"/>
    <cellStyle name="Normal 5 39 2" xfId="19023"/>
    <cellStyle name="Normal 5 4" xfId="19024"/>
    <cellStyle name="Normal 5 4 2" xfId="19025"/>
    <cellStyle name="Normal 5 4 2 2" xfId="19026"/>
    <cellStyle name="Normal 5 4 2 2 2" xfId="19027"/>
    <cellStyle name="Normal 5 4 2 2 2 2" xfId="19028"/>
    <cellStyle name="Normal 5 4 2 2 2 3" xfId="19029"/>
    <cellStyle name="Normal 5 4 2 2 2 4" xfId="19030"/>
    <cellStyle name="Normal 5 4 2 2 3" xfId="19031"/>
    <cellStyle name="Normal 5 4 2 2 4" xfId="19032"/>
    <cellStyle name="Normal 5 4 2 2 5" xfId="19033"/>
    <cellStyle name="Normal 5 4 2 3" xfId="19034"/>
    <cellStyle name="Normal 5 4 2 4" xfId="19035"/>
    <cellStyle name="Normal 5 4 2 4 2" xfId="19036"/>
    <cellStyle name="Normal 5 4 2 4 3" xfId="19037"/>
    <cellStyle name="Normal 5 4 2 4 4" xfId="19038"/>
    <cellStyle name="Normal 5 4 2 5" xfId="19039"/>
    <cellStyle name="Normal 5 4 2 6" xfId="19040"/>
    <cellStyle name="Normal 5 4 2 7" xfId="19041"/>
    <cellStyle name="Normal 5 4 3" xfId="19042"/>
    <cellStyle name="Normal 5 4 3 2" xfId="19043"/>
    <cellStyle name="Normal 5 4 3 3" xfId="19044"/>
    <cellStyle name="Normal 5 4 3 3 2" xfId="19045"/>
    <cellStyle name="Normal 5 4 3 3 3" xfId="19046"/>
    <cellStyle name="Normal 5 4 3 3 4" xfId="19047"/>
    <cellStyle name="Normal 5 4 3 4" xfId="19048"/>
    <cellStyle name="Normal 5 4 3 5" xfId="19049"/>
    <cellStyle name="Normal 5 4 3 6" xfId="19050"/>
    <cellStyle name="Normal 5 4 4" xfId="19051"/>
    <cellStyle name="Normal 5 4 5" xfId="19052"/>
    <cellStyle name="Normal 5 4 5 2" xfId="19053"/>
    <cellStyle name="Normal 5 4 5 3" xfId="19054"/>
    <cellStyle name="Normal 5 4 5 4" xfId="19055"/>
    <cellStyle name="Normal 5 4 6" xfId="19056"/>
    <cellStyle name="Normal 5 4 7" xfId="19057"/>
    <cellStyle name="Normal 5 4 8" xfId="19058"/>
    <cellStyle name="Normal 5 40" xfId="19059"/>
    <cellStyle name="Normal 5 40 2" xfId="19060"/>
    <cellStyle name="Normal 5 41" xfId="19061"/>
    <cellStyle name="Normal 5 41 2" xfId="19062"/>
    <cellStyle name="Normal 5 42" xfId="19063"/>
    <cellStyle name="Normal 5 42 2" xfId="19064"/>
    <cellStyle name="Normal 5 43" xfId="19065"/>
    <cellStyle name="Normal 5 43 2" xfId="19066"/>
    <cellStyle name="Normal 5 44" xfId="19067"/>
    <cellStyle name="Normal 5 44 2" xfId="19068"/>
    <cellStyle name="Normal 5 45" xfId="19069"/>
    <cellStyle name="Normal 5 45 2" xfId="19070"/>
    <cellStyle name="Normal 5 46" xfId="19071"/>
    <cellStyle name="Normal 5 46 2" xfId="19072"/>
    <cellStyle name="Normal 5 47" xfId="19073"/>
    <cellStyle name="Normal 5 48" xfId="19074"/>
    <cellStyle name="Normal 5 49" xfId="19075"/>
    <cellStyle name="Normal 5 5" xfId="19076"/>
    <cellStyle name="Normal 5 5 10" xfId="19077"/>
    <cellStyle name="Normal 5 5 11" xfId="19078"/>
    <cellStyle name="Normal 5 5 12" xfId="19079"/>
    <cellStyle name="Normal 5 5 13" xfId="19080"/>
    <cellStyle name="Normal 5 5 14" xfId="19081"/>
    <cellStyle name="Normal 5 5 15" xfId="19082"/>
    <cellStyle name="Normal 5 5 16" xfId="19083"/>
    <cellStyle name="Normal 5 5 17" xfId="19084"/>
    <cellStyle name="Normal 5 5 18" xfId="19085"/>
    <cellStyle name="Normal 5 5 19" xfId="19086"/>
    <cellStyle name="Normal 5 5 2" xfId="19087"/>
    <cellStyle name="Normal 5 5 20" xfId="19088"/>
    <cellStyle name="Normal 5 5 21" xfId="19089"/>
    <cellStyle name="Normal 5 5 22" xfId="19090"/>
    <cellStyle name="Normal 5 5 23" xfId="19091"/>
    <cellStyle name="Normal 5 5 24" xfId="19092"/>
    <cellStyle name="Normal 5 5 25" xfId="19093"/>
    <cellStyle name="Normal 5 5 26" xfId="19094"/>
    <cellStyle name="Normal 5 5 27" xfId="19095"/>
    <cellStyle name="Normal 5 5 28" xfId="19096"/>
    <cellStyle name="Normal 5 5 29" xfId="19097"/>
    <cellStyle name="Normal 5 5 3" xfId="19098"/>
    <cellStyle name="Normal 5 5 30" xfId="19099"/>
    <cellStyle name="Normal 5 5 31" xfId="19100"/>
    <cellStyle name="Normal 5 5 32" xfId="19101"/>
    <cellStyle name="Normal 5 5 33" xfId="19102"/>
    <cellStyle name="Normal 5 5 34" xfId="19103"/>
    <cellStyle name="Normal 5 5 35" xfId="19104"/>
    <cellStyle name="Normal 5 5 36" xfId="19105"/>
    <cellStyle name="Normal 5 5 37" xfId="19106"/>
    <cellStyle name="Normal 5 5 38" xfId="19107"/>
    <cellStyle name="Normal 5 5 39" xfId="19108"/>
    <cellStyle name="Normal 5 5 4" xfId="19109"/>
    <cellStyle name="Normal 5 5 40" xfId="19110"/>
    <cellStyle name="Normal 5 5 41" xfId="19111"/>
    <cellStyle name="Normal 5 5 42" xfId="19112"/>
    <cellStyle name="Normal 5 5 43" xfId="19113"/>
    <cellStyle name="Normal 5 5 44" xfId="19114"/>
    <cellStyle name="Normal 5 5 45" xfId="19115"/>
    <cellStyle name="Normal 5 5 46" xfId="19116"/>
    <cellStyle name="Normal 5 5 47" xfId="19117"/>
    <cellStyle name="Normal 5 5 48" xfId="19118"/>
    <cellStyle name="Normal 5 5 49" xfId="19119"/>
    <cellStyle name="Normal 5 5 5" xfId="19120"/>
    <cellStyle name="Normal 5 5 50" xfId="19121"/>
    <cellStyle name="Normal 5 5 51" xfId="19122"/>
    <cellStyle name="Normal 5 5 52" xfId="19123"/>
    <cellStyle name="Normal 5 5 53" xfId="19124"/>
    <cellStyle name="Normal 5 5 54" xfId="19125"/>
    <cellStyle name="Normal 5 5 55" xfId="19126"/>
    <cellStyle name="Normal 5 5 56" xfId="19127"/>
    <cellStyle name="Normal 5 5 57" xfId="19128"/>
    <cellStyle name="Normal 5 5 58" xfId="19129"/>
    <cellStyle name="Normal 5 5 59" xfId="19130"/>
    <cellStyle name="Normal 5 5 6" xfId="19131"/>
    <cellStyle name="Normal 5 5 60" xfId="19132"/>
    <cellStyle name="Normal 5 5 61" xfId="19133"/>
    <cellStyle name="Normal 5 5 62" xfId="19134"/>
    <cellStyle name="Normal 5 5 63" xfId="19135"/>
    <cellStyle name="Normal 5 5 64" xfId="19136"/>
    <cellStyle name="Normal 5 5 65" xfId="19137"/>
    <cellStyle name="Normal 5 5 66" xfId="19138"/>
    <cellStyle name="Normal 5 5 67" xfId="19139"/>
    <cellStyle name="Normal 5 5 68" xfId="19140"/>
    <cellStyle name="Normal 5 5 69" xfId="19141"/>
    <cellStyle name="Normal 5 5 7" xfId="19142"/>
    <cellStyle name="Normal 5 5 70" xfId="19143"/>
    <cellStyle name="Normal 5 5 71" xfId="19144"/>
    <cellStyle name="Normal 5 5 72" xfId="19145"/>
    <cellStyle name="Normal 5 5 73" xfId="19146"/>
    <cellStyle name="Normal 5 5 74" xfId="19147"/>
    <cellStyle name="Normal 5 5 75" xfId="19148"/>
    <cellStyle name="Normal 5 5 76" xfId="19149"/>
    <cellStyle name="Normal 5 5 77" xfId="19150"/>
    <cellStyle name="Normal 5 5 78" xfId="19151"/>
    <cellStyle name="Normal 5 5 79" xfId="19152"/>
    <cellStyle name="Normal 5 5 8" xfId="19153"/>
    <cellStyle name="Normal 5 5 80" xfId="19154"/>
    <cellStyle name="Normal 5 5 81" xfId="19155"/>
    <cellStyle name="Normal 5 5 82" xfId="19156"/>
    <cellStyle name="Normal 5 5 83" xfId="19157"/>
    <cellStyle name="Normal 5 5 84" xfId="19158"/>
    <cellStyle name="Normal 5 5 85" xfId="19159"/>
    <cellStyle name="Normal 5 5 86" xfId="19160"/>
    <cellStyle name="Normal 5 5 87" xfId="19161"/>
    <cellStyle name="Normal 5 5 88" xfId="19162"/>
    <cellStyle name="Normal 5 5 89" xfId="19163"/>
    <cellStyle name="Normal 5 5 9" xfId="19164"/>
    <cellStyle name="Normal 5 5 90" xfId="19165"/>
    <cellStyle name="Normal 5 5 91" xfId="19166"/>
    <cellStyle name="Normal 5 5 92" xfId="19167"/>
    <cellStyle name="Normal 5 5 93" xfId="19168"/>
    <cellStyle name="Normal 5 50" xfId="19169"/>
    <cellStyle name="Normal 5 51" xfId="19170"/>
    <cellStyle name="Normal 5 52" xfId="19171"/>
    <cellStyle name="Normal 5 53" xfId="19172"/>
    <cellStyle name="Normal 5 54" xfId="19173"/>
    <cellStyle name="Normal 5 55" xfId="19174"/>
    <cellStyle name="Normal 5 56" xfId="19175"/>
    <cellStyle name="Normal 5 57" xfId="19176"/>
    <cellStyle name="Normal 5 58" xfId="19177"/>
    <cellStyle name="Normal 5 59" xfId="19178"/>
    <cellStyle name="Normal 5 6" xfId="19179"/>
    <cellStyle name="Normal 5 6 2" xfId="19180"/>
    <cellStyle name="Normal 5 60" xfId="19181"/>
    <cellStyle name="Normal 5 61" xfId="19182"/>
    <cellStyle name="Normal 5 62" xfId="19183"/>
    <cellStyle name="Normal 5 63" xfId="19184"/>
    <cellStyle name="Normal 5 64" xfId="19185"/>
    <cellStyle name="Normal 5 65" xfId="19186"/>
    <cellStyle name="Normal 5 66" xfId="19187"/>
    <cellStyle name="Normal 5 67" xfId="19188"/>
    <cellStyle name="Normal 5 68" xfId="19189"/>
    <cellStyle name="Normal 5 69" xfId="19190"/>
    <cellStyle name="Normal 5 7" xfId="19191"/>
    <cellStyle name="Normal 5 7 2" xfId="19192"/>
    <cellStyle name="Normal 5 70" xfId="19193"/>
    <cellStyle name="Normal 5 71" xfId="19194"/>
    <cellStyle name="Normal 5 72" xfId="19195"/>
    <cellStyle name="Normal 5 73" xfId="19196"/>
    <cellStyle name="Normal 5 74" xfId="19197"/>
    <cellStyle name="Normal 5 75" xfId="19198"/>
    <cellStyle name="Normal 5 76" xfId="19199"/>
    <cellStyle name="Normal 5 77" xfId="19200"/>
    <cellStyle name="Normal 5 78" xfId="19201"/>
    <cellStyle name="Normal 5 79" xfId="19202"/>
    <cellStyle name="Normal 5 8" xfId="19203"/>
    <cellStyle name="Normal 5 8 2" xfId="19204"/>
    <cellStyle name="Normal 5 80" xfId="19205"/>
    <cellStyle name="Normal 5 81" xfId="19206"/>
    <cellStyle name="Normal 5 82" xfId="19207"/>
    <cellStyle name="Normal 5 83" xfId="19208"/>
    <cellStyle name="Normal 5 84" xfId="19209"/>
    <cellStyle name="Normal 5 85" xfId="19210"/>
    <cellStyle name="Normal 5 86" xfId="19211"/>
    <cellStyle name="Normal 5 87" xfId="19212"/>
    <cellStyle name="Normal 5 88" xfId="19213"/>
    <cellStyle name="Normal 5 89" xfId="19214"/>
    <cellStyle name="Normal 5 9" xfId="19215"/>
    <cellStyle name="Normal 5 9 2" xfId="19216"/>
    <cellStyle name="Normal 5 90" xfId="19217"/>
    <cellStyle name="Normal 5 91" xfId="19218"/>
    <cellStyle name="Normal 5 92" xfId="19219"/>
    <cellStyle name="Normal 5 93" xfId="19220"/>
    <cellStyle name="Normal 5 94" xfId="19221"/>
    <cellStyle name="Normal 5 95" xfId="19222"/>
    <cellStyle name="Normal 5 96" xfId="19223"/>
    <cellStyle name="Normal 5 97" xfId="19224"/>
    <cellStyle name="Normal 5 98" xfId="19225"/>
    <cellStyle name="Normal 5 99" xfId="19226"/>
    <cellStyle name="Normal 5_20130128_ITS on reporting_Annex I_CA" xfId="22048"/>
    <cellStyle name="Normal 50" xfId="19227"/>
    <cellStyle name="Normal 50 2" xfId="19228"/>
    <cellStyle name="Normal 50 2 2" xfId="19229"/>
    <cellStyle name="Normal 50 2 2 2" xfId="19230"/>
    <cellStyle name="Normal 50 2 2 3" xfId="19231"/>
    <cellStyle name="Normal 50 2 2 4" xfId="19232"/>
    <cellStyle name="Normal 50 2 3" xfId="19233"/>
    <cellStyle name="Normal 50 2 4" xfId="19234"/>
    <cellStyle name="Normal 50 2 5" xfId="19235"/>
    <cellStyle name="Normal 50 3" xfId="19236"/>
    <cellStyle name="Normal 50 4" xfId="19237"/>
    <cellStyle name="Normal 50 4 2" xfId="19238"/>
    <cellStyle name="Normal 50 4 3" xfId="19239"/>
    <cellStyle name="Normal 50 4 4" xfId="19240"/>
    <cellStyle name="Normal 50 5" xfId="19241"/>
    <cellStyle name="Normal 50 6" xfId="19242"/>
    <cellStyle name="Normal 50 7" xfId="19243"/>
    <cellStyle name="Normal 51" xfId="19244"/>
    <cellStyle name="Normal 51 2" xfId="19245"/>
    <cellStyle name="Normal 51 2 2" xfId="19246"/>
    <cellStyle name="Normal 51 2 2 2" xfId="19247"/>
    <cellStyle name="Normal 51 2 2 3" xfId="19248"/>
    <cellStyle name="Normal 51 2 2 4" xfId="19249"/>
    <cellStyle name="Normal 51 2 3" xfId="19250"/>
    <cellStyle name="Normal 51 2 4" xfId="19251"/>
    <cellStyle name="Normal 51 2 5" xfId="19252"/>
    <cellStyle name="Normal 51 3" xfId="19253"/>
    <cellStyle name="Normal 51 4" xfId="19254"/>
    <cellStyle name="Normal 51 4 2" xfId="19255"/>
    <cellStyle name="Normal 51 4 3" xfId="19256"/>
    <cellStyle name="Normal 51 4 4" xfId="19257"/>
    <cellStyle name="Normal 51 5" xfId="19258"/>
    <cellStyle name="Normal 51 6" xfId="19259"/>
    <cellStyle name="Normal 51 7" xfId="19260"/>
    <cellStyle name="Normal 52" xfId="19261"/>
    <cellStyle name="Normal 53" xfId="19262"/>
    <cellStyle name="Normal 54" xfId="19263"/>
    <cellStyle name="Normal 55" xfId="19264"/>
    <cellStyle name="Normal 55 2" xfId="19265"/>
    <cellStyle name="Normal 55 2 2" xfId="19266"/>
    <cellStyle name="Normal 55 2 2 2" xfId="19267"/>
    <cellStyle name="Normal 55 2 2 3" xfId="19268"/>
    <cellStyle name="Normal 55 2 2 4" xfId="19269"/>
    <cellStyle name="Normal 55 2 3" xfId="19270"/>
    <cellStyle name="Normal 55 2 4" xfId="19271"/>
    <cellStyle name="Normal 55 2 5" xfId="19272"/>
    <cellStyle name="Normal 55 3" xfId="19273"/>
    <cellStyle name="Normal 55 4" xfId="19274"/>
    <cellStyle name="Normal 55 4 2" xfId="19275"/>
    <cellStyle name="Normal 55 4 3" xfId="19276"/>
    <cellStyle name="Normal 55 4 4" xfId="19277"/>
    <cellStyle name="Normal 55 5" xfId="19278"/>
    <cellStyle name="Normal 55 6" xfId="19279"/>
    <cellStyle name="Normal 55 7" xfId="19280"/>
    <cellStyle name="Normal 56" xfId="19281"/>
    <cellStyle name="Normal 56 2" xfId="19282"/>
    <cellStyle name="Normal 56 2 2" xfId="19283"/>
    <cellStyle name="Normal 56 2 2 2" xfId="19284"/>
    <cellStyle name="Normal 56 2 2 3" xfId="19285"/>
    <cellStyle name="Normal 56 2 2 4" xfId="19286"/>
    <cellStyle name="Normal 56 2 3" xfId="19287"/>
    <cellStyle name="Normal 56 2 4" xfId="19288"/>
    <cellStyle name="Normal 56 2 5" xfId="19289"/>
    <cellStyle name="Normal 56 3" xfId="19290"/>
    <cellStyle name="Normal 56 4" xfId="19291"/>
    <cellStyle name="Normal 56 4 2" xfId="19292"/>
    <cellStyle name="Normal 56 4 3" xfId="19293"/>
    <cellStyle name="Normal 56 4 4" xfId="19294"/>
    <cellStyle name="Normal 56 5" xfId="19295"/>
    <cellStyle name="Normal 56 6" xfId="19296"/>
    <cellStyle name="Normal 56 7" xfId="19297"/>
    <cellStyle name="Normal 57" xfId="19298"/>
    <cellStyle name="Normal 57 2" xfId="19299"/>
    <cellStyle name="Normal 58" xfId="19300"/>
    <cellStyle name="Normal 58 2" xfId="19301"/>
    <cellStyle name="Normal 58 3" xfId="19302"/>
    <cellStyle name="Normal 58 4" xfId="19303"/>
    <cellStyle name="Normal 59" xfId="19304"/>
    <cellStyle name="Normal 59 2" xfId="19305"/>
    <cellStyle name="Normal 59 3" xfId="19306"/>
    <cellStyle name="Normal 59 4" xfId="19307"/>
    <cellStyle name="Normal 6" xfId="19308"/>
    <cellStyle name="Normal 6 2" xfId="19309"/>
    <cellStyle name="Normal 6 2 10" xfId="19310"/>
    <cellStyle name="Normal 6 2 11" xfId="19311"/>
    <cellStyle name="Normal 6 2 12" xfId="19312"/>
    <cellStyle name="Normal 6 2 13" xfId="19313"/>
    <cellStyle name="Normal 6 2 14" xfId="19314"/>
    <cellStyle name="Normal 6 2 15" xfId="19315"/>
    <cellStyle name="Normal 6 2 16" xfId="19316"/>
    <cellStyle name="Normal 6 2 17" xfId="19317"/>
    <cellStyle name="Normal 6 2 18" xfId="19318"/>
    <cellStyle name="Normal 6 2 19" xfId="19319"/>
    <cellStyle name="Normal 6 2 2" xfId="19320"/>
    <cellStyle name="Normal 6 2 2 2" xfId="19321"/>
    <cellStyle name="Normal 6 2 2 3" xfId="19322"/>
    <cellStyle name="Normal 6 2 20" xfId="19323"/>
    <cellStyle name="Normal 6 2 21" xfId="19324"/>
    <cellStyle name="Normal 6 2 22" xfId="19325"/>
    <cellStyle name="Normal 6 2 23" xfId="19326"/>
    <cellStyle name="Normal 6 2 24" xfId="19327"/>
    <cellStyle name="Normal 6 2 25" xfId="19328"/>
    <cellStyle name="Normal 6 2 26" xfId="19329"/>
    <cellStyle name="Normal 6 2 27" xfId="19330"/>
    <cellStyle name="Normal 6 2 28" xfId="19331"/>
    <cellStyle name="Normal 6 2 29" xfId="19332"/>
    <cellStyle name="Normal 6 2 3" xfId="19333"/>
    <cellStyle name="Normal 6 2 3 2" xfId="19334"/>
    <cellStyle name="Normal 6 2 3 2 2" xfId="19335"/>
    <cellStyle name="Normal 6 2 3 2 2 2" xfId="19336"/>
    <cellStyle name="Normal 6 2 3 2 2 3" xfId="19337"/>
    <cellStyle name="Normal 6 2 3 2 2 4" xfId="19338"/>
    <cellStyle name="Normal 6 2 3 2 3" xfId="19339"/>
    <cellStyle name="Normal 6 2 3 2 4" xfId="19340"/>
    <cellStyle name="Normal 6 2 3 2 5" xfId="19341"/>
    <cellStyle name="Normal 6 2 3 3" xfId="19342"/>
    <cellStyle name="Normal 6 2 3 4" xfId="19343"/>
    <cellStyle name="Normal 6 2 3 4 2" xfId="19344"/>
    <cellStyle name="Normal 6 2 3 4 3" xfId="19345"/>
    <cellStyle name="Normal 6 2 3 4 4" xfId="19346"/>
    <cellStyle name="Normal 6 2 3 5" xfId="19347"/>
    <cellStyle name="Normal 6 2 3 6" xfId="19348"/>
    <cellStyle name="Normal 6 2 3 7" xfId="19349"/>
    <cellStyle name="Normal 6 2 30" xfId="19350"/>
    <cellStyle name="Normal 6 2 31" xfId="19351"/>
    <cellStyle name="Normal 6 2 32" xfId="19352"/>
    <cellStyle name="Normal 6 2 33" xfId="19353"/>
    <cellStyle name="Normal 6 2 34" xfId="19354"/>
    <cellStyle name="Normal 6 2 35" xfId="19355"/>
    <cellStyle name="Normal 6 2 36" xfId="19356"/>
    <cellStyle name="Normal 6 2 37" xfId="19357"/>
    <cellStyle name="Normal 6 2 38" xfId="19358"/>
    <cellStyle name="Normal 6 2 39" xfId="19359"/>
    <cellStyle name="Normal 6 2 4" xfId="19360"/>
    <cellStyle name="Normal 6 2 40" xfId="19361"/>
    <cellStyle name="Normal 6 2 41" xfId="19362"/>
    <cellStyle name="Normal 6 2 42" xfId="19363"/>
    <cellStyle name="Normal 6 2 43" xfId="19364"/>
    <cellStyle name="Normal 6 2 44" xfId="19365"/>
    <cellStyle name="Normal 6 2 45" xfId="19366"/>
    <cellStyle name="Normal 6 2 46" xfId="19367"/>
    <cellStyle name="Normal 6 2 47" xfId="19368"/>
    <cellStyle name="Normal 6 2 48" xfId="19369"/>
    <cellStyle name="Normal 6 2 49" xfId="19370"/>
    <cellStyle name="Normal 6 2 5" xfId="19371"/>
    <cellStyle name="Normal 6 2 50" xfId="19372"/>
    <cellStyle name="Normal 6 2 51" xfId="19373"/>
    <cellStyle name="Normal 6 2 52" xfId="19374"/>
    <cellStyle name="Normal 6 2 53" xfId="19375"/>
    <cellStyle name="Normal 6 2 54" xfId="19376"/>
    <cellStyle name="Normal 6 2 55" xfId="19377"/>
    <cellStyle name="Normal 6 2 56" xfId="19378"/>
    <cellStyle name="Normal 6 2 57" xfId="19379"/>
    <cellStyle name="Normal 6 2 58" xfId="19380"/>
    <cellStyle name="Normal 6 2 59" xfId="19381"/>
    <cellStyle name="Normal 6 2 6" xfId="19382"/>
    <cellStyle name="Normal 6 2 60" xfId="19383"/>
    <cellStyle name="Normal 6 2 61" xfId="19384"/>
    <cellStyle name="Normal 6 2 62" xfId="19385"/>
    <cellStyle name="Normal 6 2 63" xfId="19386"/>
    <cellStyle name="Normal 6 2 64" xfId="19387"/>
    <cellStyle name="Normal 6 2 65" xfId="19388"/>
    <cellStyle name="Normal 6 2 66" xfId="19389"/>
    <cellStyle name="Normal 6 2 67" xfId="19390"/>
    <cellStyle name="Normal 6 2 68" xfId="19391"/>
    <cellStyle name="Normal 6 2 69" xfId="19392"/>
    <cellStyle name="Normal 6 2 7" xfId="19393"/>
    <cellStyle name="Normal 6 2 70" xfId="19394"/>
    <cellStyle name="Normal 6 2 71" xfId="19395"/>
    <cellStyle name="Normal 6 2 72" xfId="19396"/>
    <cellStyle name="Normal 6 2 73" xfId="19397"/>
    <cellStyle name="Normal 6 2 74" xfId="19398"/>
    <cellStyle name="Normal 6 2 75" xfId="19399"/>
    <cellStyle name="Normal 6 2 76" xfId="19400"/>
    <cellStyle name="Normal 6 2 77" xfId="19401"/>
    <cellStyle name="Normal 6 2 78" xfId="19402"/>
    <cellStyle name="Normal 6 2 79" xfId="19403"/>
    <cellStyle name="Normal 6 2 8" xfId="19404"/>
    <cellStyle name="Normal 6 2 80" xfId="19405"/>
    <cellStyle name="Normal 6 2 81" xfId="19406"/>
    <cellStyle name="Normal 6 2 82" xfId="19407"/>
    <cellStyle name="Normal 6 2 83" xfId="19408"/>
    <cellStyle name="Normal 6 2 84" xfId="19409"/>
    <cellStyle name="Normal 6 2 85" xfId="19410"/>
    <cellStyle name="Normal 6 2 86" xfId="19411"/>
    <cellStyle name="Normal 6 2 87" xfId="19412"/>
    <cellStyle name="Normal 6 2 88" xfId="19413"/>
    <cellStyle name="Normal 6 2 89" xfId="19414"/>
    <cellStyle name="Normal 6 2 9" xfId="19415"/>
    <cellStyle name="Normal 6 2 90" xfId="19416"/>
    <cellStyle name="Normal 6 2 91" xfId="19417"/>
    <cellStyle name="Normal 6 2 92" xfId="19418"/>
    <cellStyle name="Normal 6 2 93" xfId="19419"/>
    <cellStyle name="Normal 6 2 94" xfId="19420"/>
    <cellStyle name="Normal 6 2 95" xfId="19421"/>
    <cellStyle name="Normal 6 2 95 2" xfId="19422"/>
    <cellStyle name="Normal 6 2 95 3" xfId="19423"/>
    <cellStyle name="Normal 6 2 95 4" xfId="19424"/>
    <cellStyle name="Normal 6 3" xfId="19425"/>
    <cellStyle name="Normal 6 3 2" xfId="19426"/>
    <cellStyle name="Normal 6 3 3" xfId="19427"/>
    <cellStyle name="Normal 6 3 3 2" xfId="19428"/>
    <cellStyle name="Normal 6 3 3 2 2" xfId="19429"/>
    <cellStyle name="Normal 6 3 3 2 2 2" xfId="19430"/>
    <cellStyle name="Normal 6 3 3 2 2 3" xfId="19431"/>
    <cellStyle name="Normal 6 3 3 2 2 4" xfId="19432"/>
    <cellStyle name="Normal 6 3 3 2 3" xfId="19433"/>
    <cellStyle name="Normal 6 3 3 2 4" xfId="19434"/>
    <cellStyle name="Normal 6 3 3 2 5" xfId="19435"/>
    <cellStyle name="Normal 6 3 3 3" xfId="19436"/>
    <cellStyle name="Normal 6 3 3 4" xfId="19437"/>
    <cellStyle name="Normal 6 3 3 4 2" xfId="19438"/>
    <cellStyle name="Normal 6 3 3 4 3" xfId="19439"/>
    <cellStyle name="Normal 6 3 3 4 4" xfId="19440"/>
    <cellStyle name="Normal 6 3 3 5" xfId="19441"/>
    <cellStyle name="Normal 6 3 3 6" xfId="19442"/>
    <cellStyle name="Normal 6 3 3 7" xfId="19443"/>
    <cellStyle name="Normal 6 3 4" xfId="19444"/>
    <cellStyle name="Normal 6 4" xfId="19445"/>
    <cellStyle name="Normal 6 4 2" xfId="19446"/>
    <cellStyle name="Normal 6 4 3" xfId="19447"/>
    <cellStyle name="Normal 6 4 3 2" xfId="19448"/>
    <cellStyle name="Normal 6 4 3 2 2" xfId="19449"/>
    <cellStyle name="Normal 6 4 3 2 2 2" xfId="19450"/>
    <cellStyle name="Normal 6 4 3 2 2 3" xfId="19451"/>
    <cellStyle name="Normal 6 4 3 2 2 4" xfId="19452"/>
    <cellStyle name="Normal 6 4 3 2 3" xfId="19453"/>
    <cellStyle name="Normal 6 4 3 2 4" xfId="19454"/>
    <cellStyle name="Normal 6 4 3 2 5" xfId="19455"/>
    <cellStyle name="Normal 6 4 3 3" xfId="19456"/>
    <cellStyle name="Normal 6 4 3 3 2" xfId="19457"/>
    <cellStyle name="Normal 6 4 3 3 3" xfId="19458"/>
    <cellStyle name="Normal 6 4 3 3 4" xfId="19459"/>
    <cellStyle name="Normal 6 4 3 4" xfId="19460"/>
    <cellStyle name="Normal 6 4 3 5" xfId="19461"/>
    <cellStyle name="Normal 6 4 3 6" xfId="19462"/>
    <cellStyle name="Normal 6 5" xfId="19463"/>
    <cellStyle name="Normal 6 5 2" xfId="19464"/>
    <cellStyle name="Normal 6 5 2 2" xfId="19465"/>
    <cellStyle name="Normal 6 5 2 2 2" xfId="19466"/>
    <cellStyle name="Normal 6 5 2 2 3" xfId="19467"/>
    <cellStyle name="Normal 6 5 2 2 4" xfId="19468"/>
    <cellStyle name="Normal 6 5 2 3" xfId="19469"/>
    <cellStyle name="Normal 6 5 2 4" xfId="19470"/>
    <cellStyle name="Normal 6 5 2 5" xfId="19471"/>
    <cellStyle name="Normal 6 5 3" xfId="19472"/>
    <cellStyle name="Normal 6 5 4" xfId="19473"/>
    <cellStyle name="Normal 6 5 4 2" xfId="19474"/>
    <cellStyle name="Normal 6 5 4 3" xfId="19475"/>
    <cellStyle name="Normal 6 5 4 4" xfId="19476"/>
    <cellStyle name="Normal 6 5 5" xfId="19477"/>
    <cellStyle name="Normal 6 5 6" xfId="19478"/>
    <cellStyle name="Normal 6 5 7" xfId="19479"/>
    <cellStyle name="Normal 6 6" xfId="19480"/>
    <cellStyle name="Normal 6 6 2" xfId="19481"/>
    <cellStyle name="Normal 6 6 3" xfId="19482"/>
    <cellStyle name="Normal 6 6 4" xfId="19483"/>
    <cellStyle name="Normal 6 7" xfId="22049"/>
    <cellStyle name="Normal 60" xfId="19484"/>
    <cellStyle name="Normal 60 2" xfId="19485"/>
    <cellStyle name="Normal 60 3" xfId="19486"/>
    <cellStyle name="Normal 60 4" xfId="19487"/>
    <cellStyle name="Normal 61" xfId="19488"/>
    <cellStyle name="Normal 61 2" xfId="19489"/>
    <cellStyle name="Normal 61 3" xfId="19490"/>
    <cellStyle name="Normal 61 4" xfId="19491"/>
    <cellStyle name="Normal 62" xfId="19492"/>
    <cellStyle name="Normal 62 2" xfId="19493"/>
    <cellStyle name="Normal 62 3" xfId="19494"/>
    <cellStyle name="Normal 62 4" xfId="19495"/>
    <cellStyle name="Normal 63" xfId="19496"/>
    <cellStyle name="Normal 63 2" xfId="19497"/>
    <cellStyle name="Normal 63 3" xfId="19498"/>
    <cellStyle name="Normal 63 4" xfId="19499"/>
    <cellStyle name="Normal 64" xfId="19500"/>
    <cellStyle name="Normal 64 2" xfId="19501"/>
    <cellStyle name="Normal 64 3" xfId="19502"/>
    <cellStyle name="Normal 64 4" xfId="19503"/>
    <cellStyle name="Normal 65" xfId="19504"/>
    <cellStyle name="Normal 65 2" xfId="19505"/>
    <cellStyle name="Normal 65 3" xfId="19506"/>
    <cellStyle name="Normal 65 4" xfId="19507"/>
    <cellStyle name="Normal 66" xfId="19508"/>
    <cellStyle name="Normal 66 2" xfId="19509"/>
    <cellStyle name="Normal 66 3" xfId="19510"/>
    <cellStyle name="Normal 66 4" xfId="19511"/>
    <cellStyle name="Normal 67" xfId="19512"/>
    <cellStyle name="Normal 67 2" xfId="19513"/>
    <cellStyle name="Normal 67 3" xfId="19514"/>
    <cellStyle name="Normal 67 4" xfId="19515"/>
    <cellStyle name="Normal 68" xfId="19516"/>
    <cellStyle name="Normal 68 2" xfId="19517"/>
    <cellStyle name="Normal 68 3" xfId="19518"/>
    <cellStyle name="Normal 68 4" xfId="19519"/>
    <cellStyle name="Normal 69" xfId="19520"/>
    <cellStyle name="Normal 69 2" xfId="19521"/>
    <cellStyle name="Normal 69 3" xfId="19522"/>
    <cellStyle name="Normal 69 4" xfId="19523"/>
    <cellStyle name="Normal 7" xfId="19524"/>
    <cellStyle name="Normal 7 10" xfId="19525"/>
    <cellStyle name="Normal 7 10 2" xfId="19526"/>
    <cellStyle name="Normal 7 10 2 2" xfId="19527"/>
    <cellStyle name="Normal 7 10 2 2 2" xfId="19528"/>
    <cellStyle name="Normal 7 10 2 2 3" xfId="19529"/>
    <cellStyle name="Normal 7 10 2 2 4" xfId="19530"/>
    <cellStyle name="Normal 7 10 2 3" xfId="19531"/>
    <cellStyle name="Normal 7 10 2 4" xfId="19532"/>
    <cellStyle name="Normal 7 10 2 5" xfId="19533"/>
    <cellStyle name="Normal 7 10 3" xfId="19534"/>
    <cellStyle name="Normal 7 10 3 2" xfId="19535"/>
    <cellStyle name="Normal 7 10 3 3" xfId="19536"/>
    <cellStyle name="Normal 7 10 3 4" xfId="19537"/>
    <cellStyle name="Normal 7 10 4" xfId="19538"/>
    <cellStyle name="Normal 7 10 5" xfId="19539"/>
    <cellStyle name="Normal 7 10 6" xfId="19540"/>
    <cellStyle name="Normal 7 11" xfId="19541"/>
    <cellStyle name="Normal 7 11 2" xfId="19542"/>
    <cellStyle name="Normal 7 11 2 2" xfId="19543"/>
    <cellStyle name="Normal 7 11 2 2 2" xfId="19544"/>
    <cellStyle name="Normal 7 11 2 2 3" xfId="19545"/>
    <cellStyle name="Normal 7 11 2 2 4" xfId="19546"/>
    <cellStyle name="Normal 7 11 2 3" xfId="19547"/>
    <cellStyle name="Normal 7 11 2 4" xfId="19548"/>
    <cellStyle name="Normal 7 11 2 5" xfId="19549"/>
    <cellStyle name="Normal 7 11 3" xfId="19550"/>
    <cellStyle name="Normal 7 11 3 2" xfId="19551"/>
    <cellStyle name="Normal 7 11 3 3" xfId="19552"/>
    <cellStyle name="Normal 7 11 3 4" xfId="19553"/>
    <cellStyle name="Normal 7 11 4" xfId="19554"/>
    <cellStyle name="Normal 7 11 5" xfId="19555"/>
    <cellStyle name="Normal 7 11 6" xfId="19556"/>
    <cellStyle name="Normal 7 12" xfId="19557"/>
    <cellStyle name="Normal 7 12 2" xfId="19558"/>
    <cellStyle name="Normal 7 12 2 2" xfId="19559"/>
    <cellStyle name="Normal 7 12 2 2 2" xfId="19560"/>
    <cellStyle name="Normal 7 12 2 2 3" xfId="19561"/>
    <cellStyle name="Normal 7 12 2 2 4" xfId="19562"/>
    <cellStyle name="Normal 7 12 2 3" xfId="19563"/>
    <cellStyle name="Normal 7 12 2 4" xfId="19564"/>
    <cellStyle name="Normal 7 12 2 5" xfId="19565"/>
    <cellStyle name="Normal 7 12 3" xfId="19566"/>
    <cellStyle name="Normal 7 12 3 2" xfId="19567"/>
    <cellStyle name="Normal 7 12 3 3" xfId="19568"/>
    <cellStyle name="Normal 7 12 3 4" xfId="19569"/>
    <cellStyle name="Normal 7 12 4" xfId="19570"/>
    <cellStyle name="Normal 7 12 5" xfId="19571"/>
    <cellStyle name="Normal 7 12 6" xfId="19572"/>
    <cellStyle name="Normal 7 2" xfId="19573"/>
    <cellStyle name="Normal 7 2 10" xfId="19574"/>
    <cellStyle name="Normal 7 2 11" xfId="19575"/>
    <cellStyle name="Normal 7 2 12" xfId="19576"/>
    <cellStyle name="Normal 7 2 13" xfId="19577"/>
    <cellStyle name="Normal 7 2 14" xfId="19578"/>
    <cellStyle name="Normal 7 2 15" xfId="19579"/>
    <cellStyle name="Normal 7 2 16" xfId="19580"/>
    <cellStyle name="Normal 7 2 17" xfId="19581"/>
    <cellStyle name="Normal 7 2 18" xfId="19582"/>
    <cellStyle name="Normal 7 2 19" xfId="19583"/>
    <cellStyle name="Normal 7 2 2" xfId="19584"/>
    <cellStyle name="Normal 7 2 2 2" xfId="19585"/>
    <cellStyle name="Normal 7 2 2 3" xfId="19586"/>
    <cellStyle name="Normal 7 2 20" xfId="19587"/>
    <cellStyle name="Normal 7 2 21" xfId="19588"/>
    <cellStyle name="Normal 7 2 22" xfId="19589"/>
    <cellStyle name="Normal 7 2 23" xfId="19590"/>
    <cellStyle name="Normal 7 2 24" xfId="19591"/>
    <cellStyle name="Normal 7 2 25" xfId="19592"/>
    <cellStyle name="Normal 7 2 26" xfId="19593"/>
    <cellStyle name="Normal 7 2 27" xfId="19594"/>
    <cellStyle name="Normal 7 2 28" xfId="19595"/>
    <cellStyle name="Normal 7 2 29" xfId="19596"/>
    <cellStyle name="Normal 7 2 3" xfId="19597"/>
    <cellStyle name="Normal 7 2 3 2" xfId="19598"/>
    <cellStyle name="Normal 7 2 3 2 2" xfId="19599"/>
    <cellStyle name="Normal 7 2 3 2 3" xfId="19600"/>
    <cellStyle name="Normal 7 2 3 2 3 2" xfId="19601"/>
    <cellStyle name="Normal 7 2 3 2 3 3" xfId="19602"/>
    <cellStyle name="Normal 7 2 3 2 3 4" xfId="19603"/>
    <cellStyle name="Normal 7 2 3 2 4" xfId="19604"/>
    <cellStyle name="Normal 7 2 3 2 5" xfId="19605"/>
    <cellStyle name="Normal 7 2 3 2 6" xfId="19606"/>
    <cellStyle name="Normal 7 2 3 3" xfId="19607"/>
    <cellStyle name="Normal 7 2 3 3 2" xfId="19608"/>
    <cellStyle name="Normal 7 2 3 3 3" xfId="19609"/>
    <cellStyle name="Normal 7 2 3 3 4" xfId="19610"/>
    <cellStyle name="Normal 7 2 3 4" xfId="19611"/>
    <cellStyle name="Normal 7 2 3 5" xfId="19612"/>
    <cellStyle name="Normal 7 2 3 6" xfId="19613"/>
    <cellStyle name="Normal 7 2 30" xfId="19614"/>
    <cellStyle name="Normal 7 2 31" xfId="19615"/>
    <cellStyle name="Normal 7 2 32" xfId="19616"/>
    <cellStyle name="Normal 7 2 33" xfId="19617"/>
    <cellStyle name="Normal 7 2 34" xfId="19618"/>
    <cellStyle name="Normal 7 2 35" xfId="19619"/>
    <cellStyle name="Normal 7 2 36" xfId="19620"/>
    <cellStyle name="Normal 7 2 37" xfId="19621"/>
    <cellStyle name="Normal 7 2 38" xfId="19622"/>
    <cellStyle name="Normal 7 2 39" xfId="19623"/>
    <cellStyle name="Normal 7 2 4" xfId="19624"/>
    <cellStyle name="Normal 7 2 40" xfId="19625"/>
    <cellStyle name="Normal 7 2 41" xfId="19626"/>
    <cellStyle name="Normal 7 2 42" xfId="19627"/>
    <cellStyle name="Normal 7 2 43" xfId="19628"/>
    <cellStyle name="Normal 7 2 44" xfId="19629"/>
    <cellStyle name="Normal 7 2 45" xfId="19630"/>
    <cellStyle name="Normal 7 2 46" xfId="19631"/>
    <cellStyle name="Normal 7 2 47" xfId="19632"/>
    <cellStyle name="Normal 7 2 48" xfId="19633"/>
    <cellStyle name="Normal 7 2 49" xfId="19634"/>
    <cellStyle name="Normal 7 2 5" xfId="19635"/>
    <cellStyle name="Normal 7 2 50" xfId="19636"/>
    <cellStyle name="Normal 7 2 51" xfId="19637"/>
    <cellStyle name="Normal 7 2 52" xfId="19638"/>
    <cellStyle name="Normal 7 2 53" xfId="19639"/>
    <cellStyle name="Normal 7 2 54" xfId="19640"/>
    <cellStyle name="Normal 7 2 55" xfId="19641"/>
    <cellStyle name="Normal 7 2 56" xfId="19642"/>
    <cellStyle name="Normal 7 2 57" xfId="19643"/>
    <cellStyle name="Normal 7 2 58" xfId="19644"/>
    <cellStyle name="Normal 7 2 59" xfId="19645"/>
    <cellStyle name="Normal 7 2 6" xfId="19646"/>
    <cellStyle name="Normal 7 2 60" xfId="19647"/>
    <cellStyle name="Normal 7 2 61" xfId="19648"/>
    <cellStyle name="Normal 7 2 62" xfId="19649"/>
    <cellStyle name="Normal 7 2 63" xfId="19650"/>
    <cellStyle name="Normal 7 2 64" xfId="19651"/>
    <cellStyle name="Normal 7 2 65" xfId="19652"/>
    <cellStyle name="Normal 7 2 66" xfId="19653"/>
    <cellStyle name="Normal 7 2 67" xfId="19654"/>
    <cellStyle name="Normal 7 2 68" xfId="19655"/>
    <cellStyle name="Normal 7 2 69" xfId="19656"/>
    <cellStyle name="Normal 7 2 7" xfId="19657"/>
    <cellStyle name="Normal 7 2 70" xfId="19658"/>
    <cellStyle name="Normal 7 2 71" xfId="19659"/>
    <cellStyle name="Normal 7 2 72" xfId="19660"/>
    <cellStyle name="Normal 7 2 73" xfId="19661"/>
    <cellStyle name="Normal 7 2 74" xfId="19662"/>
    <cellStyle name="Normal 7 2 75" xfId="19663"/>
    <cellStyle name="Normal 7 2 76" xfId="19664"/>
    <cellStyle name="Normal 7 2 77" xfId="19665"/>
    <cellStyle name="Normal 7 2 78" xfId="19666"/>
    <cellStyle name="Normal 7 2 79" xfId="19667"/>
    <cellStyle name="Normal 7 2 8" xfId="19668"/>
    <cellStyle name="Normal 7 2 80" xfId="19669"/>
    <cellStyle name="Normal 7 2 81" xfId="19670"/>
    <cellStyle name="Normal 7 2 82" xfId="19671"/>
    <cellStyle name="Normal 7 2 83" xfId="19672"/>
    <cellStyle name="Normal 7 2 84" xfId="19673"/>
    <cellStyle name="Normal 7 2 85" xfId="19674"/>
    <cellStyle name="Normal 7 2 86" xfId="19675"/>
    <cellStyle name="Normal 7 2 87" xfId="19676"/>
    <cellStyle name="Normal 7 2 88" xfId="19677"/>
    <cellStyle name="Normal 7 2 89" xfId="19678"/>
    <cellStyle name="Normal 7 2 9" xfId="19679"/>
    <cellStyle name="Normal 7 2 90" xfId="19680"/>
    <cellStyle name="Normal 7 2 91" xfId="19681"/>
    <cellStyle name="Normal 7 2 92" xfId="19682"/>
    <cellStyle name="Normal 7 2 93" xfId="19683"/>
    <cellStyle name="Normal 7 3" xfId="19684"/>
    <cellStyle name="Normal 7 3 2" xfId="19685"/>
    <cellStyle name="Normal 7 3 3" xfId="19686"/>
    <cellStyle name="Normal 7 3 3 2" xfId="19687"/>
    <cellStyle name="Normal 7 4" xfId="19688"/>
    <cellStyle name="Normal 7 4 2" xfId="19689"/>
    <cellStyle name="Normal 7 4 2 2" xfId="19690"/>
    <cellStyle name="Normal 7 5" xfId="19691"/>
    <cellStyle name="Normal 7 6" xfId="19692"/>
    <cellStyle name="Normal 7 7" xfId="19693"/>
    <cellStyle name="Normal 7 8" xfId="19694"/>
    <cellStyle name="Normal 7 9" xfId="19695"/>
    <cellStyle name="Normal 7 9 2" xfId="19696"/>
    <cellStyle name="Normal 70" xfId="19697"/>
    <cellStyle name="Normal 70 2" xfId="19698"/>
    <cellStyle name="Normal 70 3" xfId="19699"/>
    <cellStyle name="Normal 70 4" xfId="19700"/>
    <cellStyle name="Normal 71" xfId="19701"/>
    <cellStyle name="Normal 71 2" xfId="19702"/>
    <cellStyle name="Normal 71 3" xfId="19703"/>
    <cellStyle name="Normal 71 4" xfId="19704"/>
    <cellStyle name="Normal 72" xfId="19705"/>
    <cellStyle name="Normal 72 2" xfId="19706"/>
    <cellStyle name="Normal 72 3" xfId="19707"/>
    <cellStyle name="Normal 72 4" xfId="19708"/>
    <cellStyle name="Normal 73" xfId="19709"/>
    <cellStyle name="Normal 73 2" xfId="19710"/>
    <cellStyle name="Normal 73 3" xfId="19711"/>
    <cellStyle name="Normal 73 4" xfId="19712"/>
    <cellStyle name="Normal 74" xfId="19713"/>
    <cellStyle name="Normal 74 2" xfId="19714"/>
    <cellStyle name="Normal 74 3" xfId="19715"/>
    <cellStyle name="Normal 74 4" xfId="19716"/>
    <cellStyle name="Normal 75" xfId="19717"/>
    <cellStyle name="Normal 75 2" xfId="19718"/>
    <cellStyle name="Normal 75 3" xfId="19719"/>
    <cellStyle name="Normal 75 4" xfId="19720"/>
    <cellStyle name="Normal 76" xfId="19721"/>
    <cellStyle name="Normal 76 2" xfId="19722"/>
    <cellStyle name="Normal 76 3" xfId="19723"/>
    <cellStyle name="Normal 76 4" xfId="19724"/>
    <cellStyle name="Normal 77" xfId="19725"/>
    <cellStyle name="Normal 77 2" xfId="19726"/>
    <cellStyle name="Normal 77 3" xfId="19727"/>
    <cellStyle name="Normal 77 4" xfId="19728"/>
    <cellStyle name="Normal 78" xfId="19729"/>
    <cellStyle name="Normal 78 2" xfId="19730"/>
    <cellStyle name="Normal 78 3" xfId="19731"/>
    <cellStyle name="Normal 78 4" xfId="19732"/>
    <cellStyle name="Normal 79" xfId="19733"/>
    <cellStyle name="Normal 79 2" xfId="19734"/>
    <cellStyle name="Normal 79 3" xfId="19735"/>
    <cellStyle name="Normal 79 4" xfId="19736"/>
    <cellStyle name="Normal 8" xfId="19737"/>
    <cellStyle name="Normal 8 10" xfId="19738"/>
    <cellStyle name="Normal 8 10 2" xfId="19739"/>
    <cellStyle name="Normal 8 11" xfId="19740"/>
    <cellStyle name="Normal 8 11 2" xfId="19741"/>
    <cellStyle name="Normal 8 11 2 2" xfId="19742"/>
    <cellStyle name="Normal 8 11 2 2 2" xfId="19743"/>
    <cellStyle name="Normal 8 11 2 2 3" xfId="19744"/>
    <cellStyle name="Normal 8 11 2 2 4" xfId="19745"/>
    <cellStyle name="Normal 8 11 2 3" xfId="19746"/>
    <cellStyle name="Normal 8 11 2 4" xfId="19747"/>
    <cellStyle name="Normal 8 11 2 5" xfId="19748"/>
    <cellStyle name="Normal 8 11 3" xfId="19749"/>
    <cellStyle name="Normal 8 11 4" xfId="19750"/>
    <cellStyle name="Normal 8 11 4 2" xfId="19751"/>
    <cellStyle name="Normal 8 11 4 3" xfId="19752"/>
    <cellStyle name="Normal 8 11 4 4" xfId="19753"/>
    <cellStyle name="Normal 8 11 5" xfId="19754"/>
    <cellStyle name="Normal 8 11 6" xfId="19755"/>
    <cellStyle name="Normal 8 11 7" xfId="19756"/>
    <cellStyle name="Normal 8 12" xfId="19757"/>
    <cellStyle name="Normal 8 13" xfId="19758"/>
    <cellStyle name="Normal 8 14" xfId="19759"/>
    <cellStyle name="Normal 8 15" xfId="19760"/>
    <cellStyle name="Normal 8 16" xfId="19761"/>
    <cellStyle name="Normal 8 17" xfId="19762"/>
    <cellStyle name="Normal 8 18" xfId="19763"/>
    <cellStyle name="Normal 8 19" xfId="19764"/>
    <cellStyle name="Normal 8 2" xfId="19765"/>
    <cellStyle name="Normal 8 2 2" xfId="19766"/>
    <cellStyle name="Normal 8 2 2 2" xfId="19767"/>
    <cellStyle name="Normal 8 2 2 2 2" xfId="19768"/>
    <cellStyle name="Normal 8 2 2 2 2 2" xfId="19769"/>
    <cellStyle name="Normal 8 2 2 2 2 3" xfId="19770"/>
    <cellStyle name="Normal 8 2 2 2 2 4" xfId="19771"/>
    <cellStyle name="Normal 8 2 2 2 3" xfId="19772"/>
    <cellStyle name="Normal 8 2 2 2 4" xfId="19773"/>
    <cellStyle name="Normal 8 2 2 2 5" xfId="19774"/>
    <cellStyle name="Normal 8 2 2 3" xfId="19775"/>
    <cellStyle name="Normal 8 2 2 4" xfId="19776"/>
    <cellStyle name="Normal 8 2 2 4 2" xfId="19777"/>
    <cellStyle name="Normal 8 2 2 4 3" xfId="19778"/>
    <cellStyle name="Normal 8 2 2 4 4" xfId="19779"/>
    <cellStyle name="Normal 8 2 2 5" xfId="19780"/>
    <cellStyle name="Normal 8 2 2 6" xfId="19781"/>
    <cellStyle name="Normal 8 2 2 7" xfId="19782"/>
    <cellStyle name="Normal 8 2 3" xfId="19783"/>
    <cellStyle name="Normal 8 2 3 2" xfId="19784"/>
    <cellStyle name="Normal 8 2 3 2 2" xfId="19785"/>
    <cellStyle name="Normal 8 2 3 2 2 2" xfId="19786"/>
    <cellStyle name="Normal 8 2 3 2 2 3" xfId="19787"/>
    <cellStyle name="Normal 8 2 3 2 2 4" xfId="19788"/>
    <cellStyle name="Normal 8 2 3 2 3" xfId="19789"/>
    <cellStyle name="Normal 8 2 3 2 4" xfId="19790"/>
    <cellStyle name="Normal 8 2 3 2 5" xfId="19791"/>
    <cellStyle name="Normal 8 2 3 3" xfId="19792"/>
    <cellStyle name="Normal 8 2 3 4" xfId="19793"/>
    <cellStyle name="Normal 8 2 3 4 2" xfId="19794"/>
    <cellStyle name="Normal 8 2 3 4 3" xfId="19795"/>
    <cellStyle name="Normal 8 2 3 4 4" xfId="19796"/>
    <cellStyle name="Normal 8 2 3 5" xfId="19797"/>
    <cellStyle name="Normal 8 2 3 6" xfId="19798"/>
    <cellStyle name="Normal 8 2 3 7" xfId="19799"/>
    <cellStyle name="Normal 8 2 4" xfId="19800"/>
    <cellStyle name="Normal 8 20" xfId="19801"/>
    <cellStyle name="Normal 8 21" xfId="19802"/>
    <cellStyle name="Normal 8 22" xfId="19803"/>
    <cellStyle name="Normal 8 23" xfId="19804"/>
    <cellStyle name="Normal 8 24" xfId="19805"/>
    <cellStyle name="Normal 8 25" xfId="19806"/>
    <cellStyle name="Normal 8 26" xfId="19807"/>
    <cellStyle name="Normal 8 27" xfId="19808"/>
    <cellStyle name="Normal 8 28" xfId="19809"/>
    <cellStyle name="Normal 8 29" xfId="19810"/>
    <cellStyle name="Normal 8 3" xfId="19811"/>
    <cellStyle name="Normal 8 3 2" xfId="19812"/>
    <cellStyle name="Normal 8 3 3" xfId="19813"/>
    <cellStyle name="Normal 8 3 3 2" xfId="19814"/>
    <cellStyle name="Normal 8 3 4" xfId="19815"/>
    <cellStyle name="Normal 8 30" xfId="19816"/>
    <cellStyle name="Normal 8 31" xfId="19817"/>
    <cellStyle name="Normal 8 32" xfId="19818"/>
    <cellStyle name="Normal 8 33" xfId="19819"/>
    <cellStyle name="Normal 8 34" xfId="19820"/>
    <cellStyle name="Normal 8 35" xfId="19821"/>
    <cellStyle name="Normal 8 36" xfId="19822"/>
    <cellStyle name="Normal 8 37" xfId="19823"/>
    <cellStyle name="Normal 8 38" xfId="19824"/>
    <cellStyle name="Normal 8 39" xfId="19825"/>
    <cellStyle name="Normal 8 4" xfId="19826"/>
    <cellStyle name="Normal 8 4 2" xfId="19827"/>
    <cellStyle name="Normal 8 4 2 2" xfId="19828"/>
    <cellStyle name="Normal 8 4 2 2 2" xfId="19829"/>
    <cellStyle name="Normal 8 4 2 2 2 2" xfId="19830"/>
    <cellStyle name="Normal 8 4 2 2 2 3" xfId="19831"/>
    <cellStyle name="Normal 8 4 2 2 2 4" xfId="19832"/>
    <cellStyle name="Normal 8 4 2 2 3" xfId="19833"/>
    <cellStyle name="Normal 8 4 2 2 4" xfId="19834"/>
    <cellStyle name="Normal 8 4 2 2 5" xfId="19835"/>
    <cellStyle name="Normal 8 4 2 3" xfId="19836"/>
    <cellStyle name="Normal 8 4 2 4" xfId="19837"/>
    <cellStyle name="Normal 8 4 2 4 2" xfId="19838"/>
    <cellStyle name="Normal 8 4 2 4 3" xfId="19839"/>
    <cellStyle name="Normal 8 4 2 4 4" xfId="19840"/>
    <cellStyle name="Normal 8 4 2 5" xfId="19841"/>
    <cellStyle name="Normal 8 4 2 6" xfId="19842"/>
    <cellStyle name="Normal 8 4 2 7" xfId="19843"/>
    <cellStyle name="Normal 8 4 3" xfId="19844"/>
    <cellStyle name="Normal 8 40" xfId="19845"/>
    <cellStyle name="Normal 8 41" xfId="19846"/>
    <cellStyle name="Normal 8 42" xfId="19847"/>
    <cellStyle name="Normal 8 43" xfId="19848"/>
    <cellStyle name="Normal 8 44" xfId="19849"/>
    <cellStyle name="Normal 8 45" xfId="19850"/>
    <cellStyle name="Normal 8 46" xfId="19851"/>
    <cellStyle name="Normal 8 47" xfId="19852"/>
    <cellStyle name="Normal 8 48" xfId="19853"/>
    <cellStyle name="Normal 8 49" xfId="19854"/>
    <cellStyle name="Normal 8 5" xfId="19855"/>
    <cellStyle name="Normal 8 5 2" xfId="19856"/>
    <cellStyle name="Normal 8 5 2 2" xfId="19857"/>
    <cellStyle name="Normal 8 5 2 2 2" xfId="19858"/>
    <cellStyle name="Normal 8 5 2 2 3" xfId="19859"/>
    <cellStyle name="Normal 8 5 2 2 4" xfId="19860"/>
    <cellStyle name="Normal 8 5 2 3" xfId="19861"/>
    <cellStyle name="Normal 8 5 2 4" xfId="19862"/>
    <cellStyle name="Normal 8 5 2 5" xfId="19863"/>
    <cellStyle name="Normal 8 5 3" xfId="19864"/>
    <cellStyle name="Normal 8 5 4" xfId="19865"/>
    <cellStyle name="Normal 8 5 4 2" xfId="19866"/>
    <cellStyle name="Normal 8 5 4 3" xfId="19867"/>
    <cellStyle name="Normal 8 5 4 4" xfId="19868"/>
    <cellStyle name="Normal 8 5 5" xfId="19869"/>
    <cellStyle name="Normal 8 5 6" xfId="19870"/>
    <cellStyle name="Normal 8 5 7" xfId="19871"/>
    <cellStyle name="Normal 8 50" xfId="19872"/>
    <cellStyle name="Normal 8 51" xfId="19873"/>
    <cellStyle name="Normal 8 52" xfId="19874"/>
    <cellStyle name="Normal 8 53" xfId="19875"/>
    <cellStyle name="Normal 8 54" xfId="19876"/>
    <cellStyle name="Normal 8 55" xfId="19877"/>
    <cellStyle name="Normal 8 56" xfId="19878"/>
    <cellStyle name="Normal 8 57" xfId="19879"/>
    <cellStyle name="Normal 8 58" xfId="19880"/>
    <cellStyle name="Normal 8 59" xfId="19881"/>
    <cellStyle name="Normal 8 6" xfId="19882"/>
    <cellStyle name="Normal 8 6 2" xfId="19883"/>
    <cellStyle name="Normal 8 6 2 2" xfId="19884"/>
    <cellStyle name="Normal 8 6 2 2 2" xfId="19885"/>
    <cellStyle name="Normal 8 6 2 2 3" xfId="19886"/>
    <cellStyle name="Normal 8 6 2 2 4" xfId="19887"/>
    <cellStyle name="Normal 8 6 2 3" xfId="19888"/>
    <cellStyle name="Normal 8 6 2 4" xfId="19889"/>
    <cellStyle name="Normal 8 6 2 5" xfId="19890"/>
    <cellStyle name="Normal 8 6 3" xfId="19891"/>
    <cellStyle name="Normal 8 6 4" xfId="19892"/>
    <cellStyle name="Normal 8 6 4 2" xfId="19893"/>
    <cellStyle name="Normal 8 6 4 3" xfId="19894"/>
    <cellStyle name="Normal 8 6 4 4" xfId="19895"/>
    <cellStyle name="Normal 8 6 5" xfId="19896"/>
    <cellStyle name="Normal 8 6 6" xfId="19897"/>
    <cellStyle name="Normal 8 6 7" xfId="19898"/>
    <cellStyle name="Normal 8 60" xfId="19899"/>
    <cellStyle name="Normal 8 61" xfId="19900"/>
    <cellStyle name="Normal 8 62" xfId="19901"/>
    <cellStyle name="Normal 8 63" xfId="19902"/>
    <cellStyle name="Normal 8 64" xfId="19903"/>
    <cellStyle name="Normal 8 65" xfId="19904"/>
    <cellStyle name="Normal 8 66" xfId="19905"/>
    <cellStyle name="Normal 8 67" xfId="19906"/>
    <cellStyle name="Normal 8 68" xfId="19907"/>
    <cellStyle name="Normal 8 69" xfId="19908"/>
    <cellStyle name="Normal 8 7" xfId="19909"/>
    <cellStyle name="Normal 8 7 2" xfId="19910"/>
    <cellStyle name="Normal 8 7 2 2" xfId="19911"/>
    <cellStyle name="Normal 8 7 2 2 2" xfId="19912"/>
    <cellStyle name="Normal 8 7 2 2 3" xfId="19913"/>
    <cellStyle name="Normal 8 7 2 2 4" xfId="19914"/>
    <cellStyle name="Normal 8 7 2 3" xfId="19915"/>
    <cellStyle name="Normal 8 7 2 4" xfId="19916"/>
    <cellStyle name="Normal 8 7 2 5" xfId="19917"/>
    <cellStyle name="Normal 8 7 3" xfId="19918"/>
    <cellStyle name="Normal 8 7 4" xfId="19919"/>
    <cellStyle name="Normal 8 7 4 2" xfId="19920"/>
    <cellStyle name="Normal 8 7 4 3" xfId="19921"/>
    <cellStyle name="Normal 8 7 4 4" xfId="19922"/>
    <cellStyle name="Normal 8 7 5" xfId="19923"/>
    <cellStyle name="Normal 8 7 6" xfId="19924"/>
    <cellStyle name="Normal 8 7 7" xfId="19925"/>
    <cellStyle name="Normal 8 70" xfId="19926"/>
    <cellStyle name="Normal 8 71" xfId="19927"/>
    <cellStyle name="Normal 8 72" xfId="19928"/>
    <cellStyle name="Normal 8 73" xfId="19929"/>
    <cellStyle name="Normal 8 74" xfId="19930"/>
    <cellStyle name="Normal 8 75" xfId="19931"/>
    <cellStyle name="Normal 8 76" xfId="19932"/>
    <cellStyle name="Normal 8 77" xfId="19933"/>
    <cellStyle name="Normal 8 78" xfId="19934"/>
    <cellStyle name="Normal 8 79" xfId="19935"/>
    <cellStyle name="Normal 8 8" xfId="19936"/>
    <cellStyle name="Normal 8 8 2" xfId="19937"/>
    <cellStyle name="Normal 8 8 2 2" xfId="19938"/>
    <cellStyle name="Normal 8 8 2 2 2" xfId="19939"/>
    <cellStyle name="Normal 8 8 2 2 3" xfId="19940"/>
    <cellStyle name="Normal 8 8 2 2 4" xfId="19941"/>
    <cellStyle name="Normal 8 8 2 3" xfId="19942"/>
    <cellStyle name="Normal 8 8 2 4" xfId="19943"/>
    <cellStyle name="Normal 8 8 2 5" xfId="19944"/>
    <cellStyle name="Normal 8 8 3" xfId="19945"/>
    <cellStyle name="Normal 8 8 4" xfId="19946"/>
    <cellStyle name="Normal 8 8 4 2" xfId="19947"/>
    <cellStyle name="Normal 8 8 4 3" xfId="19948"/>
    <cellStyle name="Normal 8 8 4 4" xfId="19949"/>
    <cellStyle name="Normal 8 8 5" xfId="19950"/>
    <cellStyle name="Normal 8 8 6" xfId="19951"/>
    <cellStyle name="Normal 8 8 7" xfId="19952"/>
    <cellStyle name="Normal 8 80" xfId="19953"/>
    <cellStyle name="Normal 8 81" xfId="19954"/>
    <cellStyle name="Normal 8 82" xfId="19955"/>
    <cellStyle name="Normal 8 83" xfId="19956"/>
    <cellStyle name="Normal 8 84" xfId="19957"/>
    <cellStyle name="Normal 8 85" xfId="19958"/>
    <cellStyle name="Normal 8 86" xfId="19959"/>
    <cellStyle name="Normal 8 87" xfId="19960"/>
    <cellStyle name="Normal 8 88" xfId="19961"/>
    <cellStyle name="Normal 8 89" xfId="19962"/>
    <cellStyle name="Normal 8 9" xfId="19963"/>
    <cellStyle name="Normal 8 9 2" xfId="19964"/>
    <cellStyle name="Normal 8 90" xfId="19965"/>
    <cellStyle name="Normal 8 91" xfId="19966"/>
    <cellStyle name="Normal 8 92" xfId="19967"/>
    <cellStyle name="Normal 8 93" xfId="19968"/>
    <cellStyle name="Normal 8 94" xfId="19969"/>
    <cellStyle name="Normal 8 95" xfId="19970"/>
    <cellStyle name="Normal 8 95 2" xfId="19971"/>
    <cellStyle name="Normal 8 95 3" xfId="19972"/>
    <cellStyle name="Normal 8 95 4" xfId="19973"/>
    <cellStyle name="Normal 80" xfId="19974"/>
    <cellStyle name="Normal 80 2" xfId="19975"/>
    <cellStyle name="Normal 80 3" xfId="19976"/>
    <cellStyle name="Normal 80 4" xfId="19977"/>
    <cellStyle name="Normal 81" xfId="19978"/>
    <cellStyle name="Normal 81 2" xfId="19979"/>
    <cellStyle name="Normal 81 3" xfId="19980"/>
    <cellStyle name="Normal 81 4" xfId="19981"/>
    <cellStyle name="Normal 82" xfId="19982"/>
    <cellStyle name="Normal 82 2" xfId="19983"/>
    <cellStyle name="Normal 82 3" xfId="19984"/>
    <cellStyle name="Normal 82 4" xfId="19985"/>
    <cellStyle name="Normal 83" xfId="19986"/>
    <cellStyle name="Normal 83 2" xfId="19987"/>
    <cellStyle name="Normal 83 3" xfId="19988"/>
    <cellStyle name="Normal 83 4" xfId="19989"/>
    <cellStyle name="Normal 84" xfId="19990"/>
    <cellStyle name="Normal 84 2" xfId="19991"/>
    <cellStyle name="Normal 84 3" xfId="19992"/>
    <cellStyle name="Normal 84 4" xfId="19993"/>
    <cellStyle name="Normal 85" xfId="19994"/>
    <cellStyle name="Normal 85 2" xfId="19995"/>
    <cellStyle name="Normal 85 3" xfId="19996"/>
    <cellStyle name="Normal 85 4" xfId="19997"/>
    <cellStyle name="Normal 86" xfId="19998"/>
    <cellStyle name="Normal 86 2" xfId="19999"/>
    <cellStyle name="Normal 86 3" xfId="20000"/>
    <cellStyle name="Normal 86 4" xfId="20001"/>
    <cellStyle name="Normal 87" xfId="20002"/>
    <cellStyle name="Normal 87 2" xfId="20003"/>
    <cellStyle name="Normal 87 3" xfId="20004"/>
    <cellStyle name="Normal 87 4" xfId="20005"/>
    <cellStyle name="Normal 88" xfId="20006"/>
    <cellStyle name="Normal 88 2" xfId="20007"/>
    <cellStyle name="Normal 88 3" xfId="20008"/>
    <cellStyle name="Normal 88 4" xfId="20009"/>
    <cellStyle name="Normal 89" xfId="20010"/>
    <cellStyle name="Normal 89 2" xfId="20011"/>
    <cellStyle name="Normal 89 3" xfId="20012"/>
    <cellStyle name="Normal 89 4" xfId="20013"/>
    <cellStyle name="Normal 9" xfId="20014"/>
    <cellStyle name="Normal 9 10" xfId="20015"/>
    <cellStyle name="Normal 9 10 2" xfId="20016"/>
    <cellStyle name="Normal 9 11" xfId="20017"/>
    <cellStyle name="Normal 9 11 2" xfId="20018"/>
    <cellStyle name="Normal 9 11 3" xfId="20019"/>
    <cellStyle name="Normal 9 11 3 2" xfId="20020"/>
    <cellStyle name="Normal 9 11 3 3" xfId="20021"/>
    <cellStyle name="Normal 9 11 3 4" xfId="20022"/>
    <cellStyle name="Normal 9 11 4" xfId="20023"/>
    <cellStyle name="Normal 9 11 5" xfId="20024"/>
    <cellStyle name="Normal 9 11 6" xfId="20025"/>
    <cellStyle name="Normal 9 12" xfId="20026"/>
    <cellStyle name="Normal 9 13" xfId="20027"/>
    <cellStyle name="Normal 9 14" xfId="20028"/>
    <cellStyle name="Normal 9 15" xfId="20029"/>
    <cellStyle name="Normal 9 16" xfId="20030"/>
    <cellStyle name="Normal 9 17" xfId="20031"/>
    <cellStyle name="Normal 9 18" xfId="20032"/>
    <cellStyle name="Normal 9 19" xfId="20033"/>
    <cellStyle name="Normal 9 2" xfId="20034"/>
    <cellStyle name="Normal 9 2 2" xfId="20035"/>
    <cellStyle name="Normal 9 2 3" xfId="20036"/>
    <cellStyle name="Normal 9 2 3 2" xfId="20037"/>
    <cellStyle name="Normal 9 2 3 2 2" xfId="20038"/>
    <cellStyle name="Normal 9 2 3 2 2 2" xfId="20039"/>
    <cellStyle name="Normal 9 2 3 2 2 3" xfId="20040"/>
    <cellStyle name="Normal 9 2 3 2 2 4" xfId="20041"/>
    <cellStyle name="Normal 9 2 3 2 3" xfId="20042"/>
    <cellStyle name="Normal 9 2 3 2 4" xfId="20043"/>
    <cellStyle name="Normal 9 2 3 2 5" xfId="20044"/>
    <cellStyle name="Normal 9 2 3 3" xfId="20045"/>
    <cellStyle name="Normal 9 2 3 4" xfId="20046"/>
    <cellStyle name="Normal 9 2 3 4 2" xfId="20047"/>
    <cellStyle name="Normal 9 2 3 4 3" xfId="20048"/>
    <cellStyle name="Normal 9 2 3 4 4" xfId="20049"/>
    <cellStyle name="Normal 9 2 3 5" xfId="20050"/>
    <cellStyle name="Normal 9 2 3 6" xfId="20051"/>
    <cellStyle name="Normal 9 2 3 7" xfId="20052"/>
    <cellStyle name="Normal 9 2 4" xfId="20053"/>
    <cellStyle name="Normal 9 20" xfId="20054"/>
    <cellStyle name="Normal 9 21" xfId="20055"/>
    <cellStyle name="Normal 9 22" xfId="20056"/>
    <cellStyle name="Normal 9 23" xfId="20057"/>
    <cellStyle name="Normal 9 24" xfId="20058"/>
    <cellStyle name="Normal 9 25" xfId="20059"/>
    <cellStyle name="Normal 9 26" xfId="20060"/>
    <cellStyle name="Normal 9 27" xfId="20061"/>
    <cellStyle name="Normal 9 28" xfId="20062"/>
    <cellStyle name="Normal 9 29" xfId="20063"/>
    <cellStyle name="Normal 9 3" xfId="20064"/>
    <cellStyle name="Normal 9 3 2" xfId="20065"/>
    <cellStyle name="Normal 9 3 2 2" xfId="20066"/>
    <cellStyle name="Normal 9 3 2 2 2" xfId="20067"/>
    <cellStyle name="Normal 9 3 2 2 2 2" xfId="20068"/>
    <cellStyle name="Normal 9 3 2 2 2 3" xfId="20069"/>
    <cellStyle name="Normal 9 3 2 2 2 4" xfId="20070"/>
    <cellStyle name="Normal 9 3 2 2 3" xfId="20071"/>
    <cellStyle name="Normal 9 3 2 2 4" xfId="20072"/>
    <cellStyle name="Normal 9 3 2 2 5" xfId="20073"/>
    <cellStyle name="Normal 9 3 2 3" xfId="20074"/>
    <cellStyle name="Normal 9 3 2 4" xfId="20075"/>
    <cellStyle name="Normal 9 3 2 4 2" xfId="20076"/>
    <cellStyle name="Normal 9 3 2 4 3" xfId="20077"/>
    <cellStyle name="Normal 9 3 2 4 4" xfId="20078"/>
    <cellStyle name="Normal 9 3 2 5" xfId="20079"/>
    <cellStyle name="Normal 9 3 2 6" xfId="20080"/>
    <cellStyle name="Normal 9 3 2 7" xfId="20081"/>
    <cellStyle name="Normal 9 3 3" xfId="20082"/>
    <cellStyle name="Normal 9 3 4" xfId="20083"/>
    <cellStyle name="Normal 9 30" xfId="20084"/>
    <cellStyle name="Normal 9 31" xfId="20085"/>
    <cellStyle name="Normal 9 32" xfId="20086"/>
    <cellStyle name="Normal 9 33" xfId="20087"/>
    <cellStyle name="Normal 9 34" xfId="20088"/>
    <cellStyle name="Normal 9 35" xfId="20089"/>
    <cellStyle name="Normal 9 36" xfId="20090"/>
    <cellStyle name="Normal 9 37" xfId="20091"/>
    <cellStyle name="Normal 9 38" xfId="20092"/>
    <cellStyle name="Normal 9 39" xfId="20093"/>
    <cellStyle name="Normal 9 4" xfId="20094"/>
    <cellStyle name="Normal 9 4 2" xfId="20095"/>
    <cellStyle name="Normal 9 4 3" xfId="20096"/>
    <cellStyle name="Normal 9 4 3 2" xfId="20097"/>
    <cellStyle name="Normal 9 4 3 2 2" xfId="20098"/>
    <cellStyle name="Normal 9 4 3 2 2 2" xfId="20099"/>
    <cellStyle name="Normal 9 4 3 2 2 3" xfId="20100"/>
    <cellStyle name="Normal 9 4 3 2 2 4" xfId="20101"/>
    <cellStyle name="Normal 9 4 3 2 3" xfId="20102"/>
    <cellStyle name="Normal 9 4 3 2 4" xfId="20103"/>
    <cellStyle name="Normal 9 4 3 2 5" xfId="20104"/>
    <cellStyle name="Normal 9 4 3 3" xfId="20105"/>
    <cellStyle name="Normal 9 4 3 4" xfId="20106"/>
    <cellStyle name="Normal 9 4 3 4 2" xfId="20107"/>
    <cellStyle name="Normal 9 4 3 4 3" xfId="20108"/>
    <cellStyle name="Normal 9 4 3 4 4" xfId="20109"/>
    <cellStyle name="Normal 9 4 3 5" xfId="20110"/>
    <cellStyle name="Normal 9 4 3 6" xfId="20111"/>
    <cellStyle name="Normal 9 4 3 7" xfId="20112"/>
    <cellStyle name="Normal 9 4 4" xfId="20113"/>
    <cellStyle name="Normal 9 40" xfId="20114"/>
    <cellStyle name="Normal 9 41" xfId="20115"/>
    <cellStyle name="Normal 9 42" xfId="20116"/>
    <cellStyle name="Normal 9 43" xfId="20117"/>
    <cellStyle name="Normal 9 44" xfId="20118"/>
    <cellStyle name="Normal 9 45" xfId="20119"/>
    <cellStyle name="Normal 9 46" xfId="20120"/>
    <cellStyle name="Normal 9 47" xfId="20121"/>
    <cellStyle name="Normal 9 48" xfId="20122"/>
    <cellStyle name="Normal 9 49" xfId="20123"/>
    <cellStyle name="Normal 9 5" xfId="20124"/>
    <cellStyle name="Normal 9 5 10" xfId="20125"/>
    <cellStyle name="Normal 9 5 2" xfId="20126"/>
    <cellStyle name="Normal 9 5 2 2" xfId="20127"/>
    <cellStyle name="Normal 9 5 2 2 2" xfId="20128"/>
    <cellStyle name="Normal 9 5 2 2 2 2" xfId="20129"/>
    <cellStyle name="Normal 9 5 2 2 2 3" xfId="20130"/>
    <cellStyle name="Normal 9 5 2 2 2 4" xfId="20131"/>
    <cellStyle name="Normal 9 5 2 2 3" xfId="20132"/>
    <cellStyle name="Normal 9 5 2 2 4" xfId="20133"/>
    <cellStyle name="Normal 9 5 2 2 5" xfId="20134"/>
    <cellStyle name="Normal 9 5 2 3" xfId="20135"/>
    <cellStyle name="Normal 9 5 2 4" xfId="20136"/>
    <cellStyle name="Normal 9 5 2 4 2" xfId="20137"/>
    <cellStyle name="Normal 9 5 2 4 3" xfId="20138"/>
    <cellStyle name="Normal 9 5 2 4 4" xfId="20139"/>
    <cellStyle name="Normal 9 5 2 5" xfId="20140"/>
    <cellStyle name="Normal 9 5 2 6" xfId="20141"/>
    <cellStyle name="Normal 9 5 2 7" xfId="20142"/>
    <cellStyle name="Normal 9 5 3" xfId="20143"/>
    <cellStyle name="Normal 9 5 3 2" xfId="20144"/>
    <cellStyle name="Normal 9 5 3 2 2" xfId="20145"/>
    <cellStyle name="Normal 9 5 3 2 2 2" xfId="20146"/>
    <cellStyle name="Normal 9 5 3 2 2 3" xfId="20147"/>
    <cellStyle name="Normal 9 5 3 2 2 4" xfId="20148"/>
    <cellStyle name="Normal 9 5 3 2 3" xfId="20149"/>
    <cellStyle name="Normal 9 5 3 2 4" xfId="20150"/>
    <cellStyle name="Normal 9 5 3 2 5" xfId="20151"/>
    <cellStyle name="Normal 9 5 3 3" xfId="20152"/>
    <cellStyle name="Normal 9 5 3 3 2" xfId="20153"/>
    <cellStyle name="Normal 9 5 3 3 3" xfId="20154"/>
    <cellStyle name="Normal 9 5 3 3 4" xfId="20155"/>
    <cellStyle name="Normal 9 5 3 4" xfId="20156"/>
    <cellStyle name="Normal 9 5 3 5" xfId="20157"/>
    <cellStyle name="Normal 9 5 3 6" xfId="20158"/>
    <cellStyle name="Normal 9 5 4" xfId="20159"/>
    <cellStyle name="Normal 9 5 4 2" xfId="20160"/>
    <cellStyle name="Normal 9 5 4 2 2" xfId="20161"/>
    <cellStyle name="Normal 9 5 4 2 2 2" xfId="20162"/>
    <cellStyle name="Normal 9 5 4 2 2 3" xfId="20163"/>
    <cellStyle name="Normal 9 5 4 2 2 4" xfId="20164"/>
    <cellStyle name="Normal 9 5 4 2 3" xfId="20165"/>
    <cellStyle name="Normal 9 5 4 2 4" xfId="20166"/>
    <cellStyle name="Normal 9 5 4 2 5" xfId="20167"/>
    <cellStyle name="Normal 9 5 4 3" xfId="20168"/>
    <cellStyle name="Normal 9 5 4 3 2" xfId="20169"/>
    <cellStyle name="Normal 9 5 4 3 3" xfId="20170"/>
    <cellStyle name="Normal 9 5 4 3 4" xfId="20171"/>
    <cellStyle name="Normal 9 5 4 4" xfId="20172"/>
    <cellStyle name="Normal 9 5 4 5" xfId="20173"/>
    <cellStyle name="Normal 9 5 4 6" xfId="20174"/>
    <cellStyle name="Normal 9 5 5" xfId="20175"/>
    <cellStyle name="Normal 9 5 5 2" xfId="20176"/>
    <cellStyle name="Normal 9 5 5 2 2" xfId="20177"/>
    <cellStyle name="Normal 9 5 5 2 3" xfId="20178"/>
    <cellStyle name="Normal 9 5 5 2 4" xfId="20179"/>
    <cellStyle name="Normal 9 5 5 3" xfId="20180"/>
    <cellStyle name="Normal 9 5 5 4" xfId="20181"/>
    <cellStyle name="Normal 9 5 5 5" xfId="20182"/>
    <cellStyle name="Normal 9 5 6" xfId="20183"/>
    <cellStyle name="Normal 9 5 7" xfId="20184"/>
    <cellStyle name="Normal 9 5 7 2" xfId="20185"/>
    <cellStyle name="Normal 9 5 7 3" xfId="20186"/>
    <cellStyle name="Normal 9 5 7 4" xfId="20187"/>
    <cellStyle name="Normal 9 5 8" xfId="20188"/>
    <cellStyle name="Normal 9 5 9" xfId="20189"/>
    <cellStyle name="Normal 9 50" xfId="20190"/>
    <cellStyle name="Normal 9 51" xfId="20191"/>
    <cellStyle name="Normal 9 52" xfId="20192"/>
    <cellStyle name="Normal 9 53" xfId="20193"/>
    <cellStyle name="Normal 9 54" xfId="20194"/>
    <cellStyle name="Normal 9 55" xfId="20195"/>
    <cellStyle name="Normal 9 56" xfId="20196"/>
    <cellStyle name="Normal 9 57" xfId="20197"/>
    <cellStyle name="Normal 9 58" xfId="20198"/>
    <cellStyle name="Normal 9 59" xfId="20199"/>
    <cellStyle name="Normal 9 6" xfId="20200"/>
    <cellStyle name="Normal 9 6 2" xfId="20201"/>
    <cellStyle name="Normal 9 6 2 2" xfId="20202"/>
    <cellStyle name="Normal 9 6 2 2 2" xfId="20203"/>
    <cellStyle name="Normal 9 6 2 2 2 2" xfId="20204"/>
    <cellStyle name="Normal 9 6 2 2 2 3" xfId="20205"/>
    <cellStyle name="Normal 9 6 2 2 2 4" xfId="20206"/>
    <cellStyle name="Normal 9 6 2 2 3" xfId="20207"/>
    <cellStyle name="Normal 9 6 2 2 4" xfId="20208"/>
    <cellStyle name="Normal 9 6 2 2 5" xfId="20209"/>
    <cellStyle name="Normal 9 6 2 3" xfId="20210"/>
    <cellStyle name="Normal 9 6 2 3 2" xfId="20211"/>
    <cellStyle name="Normal 9 6 2 3 3" xfId="20212"/>
    <cellStyle name="Normal 9 6 2 3 4" xfId="20213"/>
    <cellStyle name="Normal 9 6 2 4" xfId="20214"/>
    <cellStyle name="Normal 9 6 2 5" xfId="20215"/>
    <cellStyle name="Normal 9 6 2 6" xfId="20216"/>
    <cellStyle name="Normal 9 6 3" xfId="20217"/>
    <cellStyle name="Normal 9 6 3 2" xfId="20218"/>
    <cellStyle name="Normal 9 6 3 2 2" xfId="20219"/>
    <cellStyle name="Normal 9 6 3 2 3" xfId="20220"/>
    <cellStyle name="Normal 9 6 3 2 4" xfId="20221"/>
    <cellStyle name="Normal 9 6 3 3" xfId="20222"/>
    <cellStyle name="Normal 9 6 3 4" xfId="20223"/>
    <cellStyle name="Normal 9 6 3 5" xfId="20224"/>
    <cellStyle name="Normal 9 6 4" xfId="20225"/>
    <cellStyle name="Normal 9 6 5" xfId="20226"/>
    <cellStyle name="Normal 9 6 5 2" xfId="20227"/>
    <cellStyle name="Normal 9 6 5 3" xfId="20228"/>
    <cellStyle name="Normal 9 6 5 4" xfId="20229"/>
    <cellStyle name="Normal 9 6 6" xfId="20230"/>
    <cellStyle name="Normal 9 6 7" xfId="20231"/>
    <cellStyle name="Normal 9 6 8" xfId="20232"/>
    <cellStyle name="Normal 9 60" xfId="20233"/>
    <cellStyle name="Normal 9 61" xfId="20234"/>
    <cellStyle name="Normal 9 62" xfId="20235"/>
    <cellStyle name="Normal 9 63" xfId="20236"/>
    <cellStyle name="Normal 9 64" xfId="20237"/>
    <cellStyle name="Normal 9 65" xfId="20238"/>
    <cellStyle name="Normal 9 66" xfId="20239"/>
    <cellStyle name="Normal 9 67" xfId="20240"/>
    <cellStyle name="Normal 9 68" xfId="20241"/>
    <cellStyle name="Normal 9 69" xfId="20242"/>
    <cellStyle name="Normal 9 7" xfId="20243"/>
    <cellStyle name="Normal 9 7 2" xfId="20244"/>
    <cellStyle name="Normal 9 7 2 2" xfId="20245"/>
    <cellStyle name="Normal 9 7 2 2 2" xfId="20246"/>
    <cellStyle name="Normal 9 7 2 2 2 2" xfId="20247"/>
    <cellStyle name="Normal 9 7 2 2 2 3" xfId="20248"/>
    <cellStyle name="Normal 9 7 2 2 2 4" xfId="20249"/>
    <cellStyle name="Normal 9 7 2 2 3" xfId="20250"/>
    <cellStyle name="Normal 9 7 2 2 4" xfId="20251"/>
    <cellStyle name="Normal 9 7 2 2 5" xfId="20252"/>
    <cellStyle name="Normal 9 7 2 3" xfId="20253"/>
    <cellStyle name="Normal 9 7 2 3 2" xfId="20254"/>
    <cellStyle name="Normal 9 7 2 3 3" xfId="20255"/>
    <cellStyle name="Normal 9 7 2 3 4" xfId="20256"/>
    <cellStyle name="Normal 9 7 2 4" xfId="20257"/>
    <cellStyle name="Normal 9 7 2 5" xfId="20258"/>
    <cellStyle name="Normal 9 7 2 6" xfId="20259"/>
    <cellStyle name="Normal 9 7 3" xfId="20260"/>
    <cellStyle name="Normal 9 7 3 2" xfId="20261"/>
    <cellStyle name="Normal 9 7 3 2 2" xfId="20262"/>
    <cellStyle name="Normal 9 7 3 2 3" xfId="20263"/>
    <cellStyle name="Normal 9 7 3 2 4" xfId="20264"/>
    <cellStyle name="Normal 9 7 3 3" xfId="20265"/>
    <cellStyle name="Normal 9 7 3 4" xfId="20266"/>
    <cellStyle name="Normal 9 7 3 5" xfId="20267"/>
    <cellStyle name="Normal 9 7 4" xfId="20268"/>
    <cellStyle name="Normal 9 7 5" xfId="20269"/>
    <cellStyle name="Normal 9 7 5 2" xfId="20270"/>
    <cellStyle name="Normal 9 7 5 3" xfId="20271"/>
    <cellStyle name="Normal 9 7 5 4" xfId="20272"/>
    <cellStyle name="Normal 9 7 6" xfId="20273"/>
    <cellStyle name="Normal 9 7 7" xfId="20274"/>
    <cellStyle name="Normal 9 7 8" xfId="20275"/>
    <cellStyle name="Normal 9 70" xfId="20276"/>
    <cellStyle name="Normal 9 71" xfId="20277"/>
    <cellStyle name="Normal 9 72" xfId="20278"/>
    <cellStyle name="Normal 9 73" xfId="20279"/>
    <cellStyle name="Normal 9 74" xfId="20280"/>
    <cellStyle name="Normal 9 75" xfId="20281"/>
    <cellStyle name="Normal 9 76" xfId="20282"/>
    <cellStyle name="Normal 9 77" xfId="20283"/>
    <cellStyle name="Normal 9 78" xfId="20284"/>
    <cellStyle name="Normal 9 79" xfId="20285"/>
    <cellStyle name="Normal 9 8" xfId="20286"/>
    <cellStyle name="Normal 9 8 2" xfId="20287"/>
    <cellStyle name="Normal 9 8 2 2" xfId="20288"/>
    <cellStyle name="Normal 9 8 2 2 2" xfId="20289"/>
    <cellStyle name="Normal 9 8 2 2 3" xfId="20290"/>
    <cellStyle name="Normal 9 8 2 2 4" xfId="20291"/>
    <cellStyle name="Normal 9 8 2 3" xfId="20292"/>
    <cellStyle name="Normal 9 8 2 4" xfId="20293"/>
    <cellStyle name="Normal 9 8 2 5" xfId="20294"/>
    <cellStyle name="Normal 9 8 3" xfId="20295"/>
    <cellStyle name="Normal 9 8 4" xfId="20296"/>
    <cellStyle name="Normal 9 8 4 2" xfId="20297"/>
    <cellStyle name="Normal 9 8 4 3" xfId="20298"/>
    <cellStyle name="Normal 9 8 4 4" xfId="20299"/>
    <cellStyle name="Normal 9 8 5" xfId="20300"/>
    <cellStyle name="Normal 9 8 6" xfId="20301"/>
    <cellStyle name="Normal 9 8 7" xfId="20302"/>
    <cellStyle name="Normal 9 80" xfId="20303"/>
    <cellStyle name="Normal 9 81" xfId="20304"/>
    <cellStyle name="Normal 9 82" xfId="20305"/>
    <cellStyle name="Normal 9 83" xfId="20306"/>
    <cellStyle name="Normal 9 84" xfId="20307"/>
    <cellStyle name="Normal 9 85" xfId="20308"/>
    <cellStyle name="Normal 9 86" xfId="20309"/>
    <cellStyle name="Normal 9 87" xfId="20310"/>
    <cellStyle name="Normal 9 88" xfId="20311"/>
    <cellStyle name="Normal 9 89" xfId="20312"/>
    <cellStyle name="Normal 9 9" xfId="20313"/>
    <cellStyle name="Normal 9 9 2" xfId="20314"/>
    <cellStyle name="Normal 9 90" xfId="20315"/>
    <cellStyle name="Normal 9 91" xfId="20316"/>
    <cellStyle name="Normal 9 92" xfId="20317"/>
    <cellStyle name="Normal 9 93" xfId="20318"/>
    <cellStyle name="Normal 9 94" xfId="20319"/>
    <cellStyle name="Normal 9 95" xfId="20320"/>
    <cellStyle name="Normal 9 95 2" xfId="20321"/>
    <cellStyle name="Normal 9 95 3" xfId="20322"/>
    <cellStyle name="Normal 9 95 4" xfId="20323"/>
    <cellStyle name="Normal 9 96" xfId="20324"/>
    <cellStyle name="Normal 9 97" xfId="20325"/>
    <cellStyle name="Normal 9 98" xfId="20326"/>
    <cellStyle name="Normal 90" xfId="20327"/>
    <cellStyle name="Normal 90 2" xfId="20328"/>
    <cellStyle name="Normal 90 3" xfId="20329"/>
    <cellStyle name="Normal 90 4" xfId="20330"/>
    <cellStyle name="Normal 91" xfId="20331"/>
    <cellStyle name="Normal 91 2" xfId="20332"/>
    <cellStyle name="Normal 91 3" xfId="20333"/>
    <cellStyle name="Normal 91 4" xfId="20334"/>
    <cellStyle name="Normal 92" xfId="20335"/>
    <cellStyle name="Normal 92 2" xfId="20336"/>
    <cellStyle name="Normal 92 3" xfId="20337"/>
    <cellStyle name="Normal 92 4" xfId="20338"/>
    <cellStyle name="Normal 93" xfId="20339"/>
    <cellStyle name="Normal 93 2" xfId="20340"/>
    <cellStyle name="Normal 94" xfId="20341"/>
    <cellStyle name="Normal 94 2" xfId="20342"/>
    <cellStyle name="Normal 94 3" xfId="20343"/>
    <cellStyle name="Normal 94 4" xfId="20344"/>
    <cellStyle name="Normal 95" xfId="20345"/>
    <cellStyle name="Normal 95 2" xfId="20346"/>
    <cellStyle name="Normal 95 3" xfId="20347"/>
    <cellStyle name="Normal 95 4" xfId="20348"/>
    <cellStyle name="Normal 96" xfId="20349"/>
    <cellStyle name="Normal 96 2" xfId="20350"/>
    <cellStyle name="Normal 96 2 2" xfId="20351"/>
    <cellStyle name="Normal 96 2 2 2" xfId="20352"/>
    <cellStyle name="Normal 96 2 2 3" xfId="20353"/>
    <cellStyle name="Normal 96 2 2 4" xfId="20354"/>
    <cellStyle name="Normal 96 2 3" xfId="20355"/>
    <cellStyle name="Normal 96 2 4" xfId="20356"/>
    <cellStyle name="Normal 96 2 5" xfId="20357"/>
    <cellStyle name="Normal 96 3" xfId="20358"/>
    <cellStyle name="Normal 96 3 2" xfId="20359"/>
    <cellStyle name="Normal 96 3 3" xfId="20360"/>
    <cellStyle name="Normal 96 3 4" xfId="20361"/>
    <cellStyle name="Normal 96 4" xfId="20362"/>
    <cellStyle name="Normal 96 4 2" xfId="20363"/>
    <cellStyle name="Normal 96 4 3" xfId="20364"/>
    <cellStyle name="Normal 96 4 4" xfId="20365"/>
    <cellStyle name="Normal 96 5" xfId="20366"/>
    <cellStyle name="Normal 96 6" xfId="20367"/>
    <cellStyle name="Normal 96 7" xfId="20368"/>
    <cellStyle name="Normal 97" xfId="20369"/>
    <cellStyle name="Normal 97 2" xfId="20370"/>
    <cellStyle name="Normal 97 3" xfId="20371"/>
    <cellStyle name="Normal 97 4" xfId="20372"/>
    <cellStyle name="Normal 98" xfId="20373"/>
    <cellStyle name="Normal 98 2" xfId="20374"/>
    <cellStyle name="Normal 98 3" xfId="20375"/>
    <cellStyle name="Normal 98 4" xfId="20376"/>
    <cellStyle name="Normal 99" xfId="20377"/>
    <cellStyle name="Normal 99 2" xfId="20378"/>
    <cellStyle name="Normal 99 3" xfId="20379"/>
    <cellStyle name="Normal 99 4" xfId="20380"/>
    <cellStyle name="Normal_Capital &amp; RWA N" xfId="8"/>
    <cellStyle name="Normal_Capital &amp; RWA N 2" xfId="16"/>
    <cellStyle name="Normal_Casestdy draft" xfId="15"/>
    <cellStyle name="Normal_Casestdy draft 2" xfId="9"/>
    <cellStyle name="Normale_2011 04 14 Templates for stress test_bcl" xfId="22050"/>
    <cellStyle name="Normalny_Eksport 2000 - F" xfId="20381"/>
    <cellStyle name="Notas" xfId="22051"/>
    <cellStyle name="Note 2" xfId="20382"/>
    <cellStyle name="Note 2 10" xfId="20383"/>
    <cellStyle name="Note 2 10 2" xfId="20384"/>
    <cellStyle name="Note 2 10 2 2" xfId="21219"/>
    <cellStyle name="Note 2 10 2 3" xfId="21601"/>
    <cellStyle name="Note 2 10 3" xfId="20385"/>
    <cellStyle name="Note 2 10 3 2" xfId="21218"/>
    <cellStyle name="Note 2 10 3 3" xfId="21602"/>
    <cellStyle name="Note 2 10 4" xfId="20386"/>
    <cellStyle name="Note 2 10 4 2" xfId="21217"/>
    <cellStyle name="Note 2 10 4 3" xfId="21603"/>
    <cellStyle name="Note 2 10 5" xfId="20387"/>
    <cellStyle name="Note 2 10 5 2" xfId="21216"/>
    <cellStyle name="Note 2 10 5 3" xfId="21604"/>
    <cellStyle name="Note 2 11" xfId="20388"/>
    <cellStyle name="Note 2 11 2" xfId="20389"/>
    <cellStyle name="Note 2 11 2 2" xfId="21215"/>
    <cellStyle name="Note 2 11 2 3" xfId="21605"/>
    <cellStyle name="Note 2 11 3" xfId="20390"/>
    <cellStyle name="Note 2 11 3 2" xfId="21214"/>
    <cellStyle name="Note 2 11 3 3" xfId="21606"/>
    <cellStyle name="Note 2 11 4" xfId="20391"/>
    <cellStyle name="Note 2 11 4 2" xfId="21213"/>
    <cellStyle name="Note 2 11 4 3" xfId="21607"/>
    <cellStyle name="Note 2 11 5" xfId="20392"/>
    <cellStyle name="Note 2 11 5 2" xfId="21212"/>
    <cellStyle name="Note 2 11 5 3" xfId="21608"/>
    <cellStyle name="Note 2 12" xfId="20393"/>
    <cellStyle name="Note 2 12 2" xfId="20394"/>
    <cellStyle name="Note 2 12 2 2" xfId="21211"/>
    <cellStyle name="Note 2 12 2 3" xfId="21609"/>
    <cellStyle name="Note 2 12 3" xfId="20395"/>
    <cellStyle name="Note 2 12 3 2" xfId="21210"/>
    <cellStyle name="Note 2 12 3 3" xfId="21610"/>
    <cellStyle name="Note 2 12 4" xfId="20396"/>
    <cellStyle name="Note 2 12 4 2" xfId="21209"/>
    <cellStyle name="Note 2 12 4 3" xfId="21611"/>
    <cellStyle name="Note 2 12 5" xfId="20397"/>
    <cellStyle name="Note 2 12 5 2" xfId="21208"/>
    <cellStyle name="Note 2 12 5 3" xfId="21612"/>
    <cellStyle name="Note 2 13" xfId="20398"/>
    <cellStyle name="Note 2 13 2" xfId="20399"/>
    <cellStyle name="Note 2 13 2 2" xfId="21207"/>
    <cellStyle name="Note 2 13 2 3" xfId="21613"/>
    <cellStyle name="Note 2 13 3" xfId="20400"/>
    <cellStyle name="Note 2 13 3 2" xfId="21206"/>
    <cellStyle name="Note 2 13 3 3" xfId="21614"/>
    <cellStyle name="Note 2 13 4" xfId="20401"/>
    <cellStyle name="Note 2 13 4 2" xfId="21205"/>
    <cellStyle name="Note 2 13 4 3" xfId="21615"/>
    <cellStyle name="Note 2 13 5" xfId="20402"/>
    <cellStyle name="Note 2 13 5 2" xfId="21204"/>
    <cellStyle name="Note 2 13 5 3" xfId="21616"/>
    <cellStyle name="Note 2 14" xfId="20403"/>
    <cellStyle name="Note 2 14 2" xfId="20404"/>
    <cellStyle name="Note 2 14 2 2" xfId="21202"/>
    <cellStyle name="Note 2 14 2 3" xfId="21618"/>
    <cellStyle name="Note 2 14 3" xfId="21203"/>
    <cellStyle name="Note 2 14 4" xfId="21617"/>
    <cellStyle name="Note 2 15" xfId="20405"/>
    <cellStyle name="Note 2 15 2" xfId="20406"/>
    <cellStyle name="Note 2 15 2 2" xfId="21201"/>
    <cellStyle name="Note 2 15 2 3" xfId="21619"/>
    <cellStyle name="Note 2 16" xfId="20407"/>
    <cellStyle name="Note 2 16 2" xfId="21200"/>
    <cellStyle name="Note 2 16 3" xfId="21620"/>
    <cellStyle name="Note 2 17" xfId="20408"/>
    <cellStyle name="Note 2 17 2" xfId="21199"/>
    <cellStyle name="Note 2 17 3" xfId="21621"/>
    <cellStyle name="Note 2 18" xfId="21220"/>
    <cellStyle name="Note 2 19" xfId="21600"/>
    <cellStyle name="Note 2 2" xfId="20409"/>
    <cellStyle name="Note 2 2 10" xfId="20410"/>
    <cellStyle name="Note 2 2 10 2" xfId="21197"/>
    <cellStyle name="Note 2 2 10 3" xfId="21623"/>
    <cellStyle name="Note 2 2 11" xfId="21198"/>
    <cellStyle name="Note 2 2 12" xfId="21622"/>
    <cellStyle name="Note 2 2 2" xfId="20411"/>
    <cellStyle name="Note 2 2 2 2" xfId="20412"/>
    <cellStyle name="Note 2 2 2 2 2" xfId="21195"/>
    <cellStyle name="Note 2 2 2 2 3" xfId="21625"/>
    <cellStyle name="Note 2 2 2 3" xfId="20413"/>
    <cellStyle name="Note 2 2 2 3 2" xfId="21194"/>
    <cellStyle name="Note 2 2 2 3 3" xfId="21626"/>
    <cellStyle name="Note 2 2 2 4" xfId="20414"/>
    <cellStyle name="Note 2 2 2 4 2" xfId="21193"/>
    <cellStyle name="Note 2 2 2 4 3" xfId="21627"/>
    <cellStyle name="Note 2 2 2 5" xfId="20415"/>
    <cellStyle name="Note 2 2 2 5 2" xfId="21192"/>
    <cellStyle name="Note 2 2 2 5 3" xfId="21628"/>
    <cellStyle name="Note 2 2 2 6" xfId="21196"/>
    <cellStyle name="Note 2 2 2 7" xfId="21624"/>
    <cellStyle name="Note 2 2 3" xfId="20416"/>
    <cellStyle name="Note 2 2 3 2" xfId="20417"/>
    <cellStyle name="Note 2 2 3 2 2" xfId="21191"/>
    <cellStyle name="Note 2 2 3 2 3" xfId="21629"/>
    <cellStyle name="Note 2 2 3 3" xfId="20418"/>
    <cellStyle name="Note 2 2 3 3 2" xfId="21190"/>
    <cellStyle name="Note 2 2 3 3 3" xfId="21630"/>
    <cellStyle name="Note 2 2 3 4" xfId="20419"/>
    <cellStyle name="Note 2 2 3 4 2" xfId="21189"/>
    <cellStyle name="Note 2 2 3 4 3" xfId="21631"/>
    <cellStyle name="Note 2 2 3 5" xfId="20420"/>
    <cellStyle name="Note 2 2 3 5 2" xfId="21188"/>
    <cellStyle name="Note 2 2 3 5 3" xfId="21632"/>
    <cellStyle name="Note 2 2 4" xfId="20421"/>
    <cellStyle name="Note 2 2 4 2" xfId="20422"/>
    <cellStyle name="Note 2 2 4 2 2" xfId="21186"/>
    <cellStyle name="Note 2 2 4 2 3" xfId="21634"/>
    <cellStyle name="Note 2 2 4 3" xfId="20423"/>
    <cellStyle name="Note 2 2 4 3 2" xfId="21185"/>
    <cellStyle name="Note 2 2 4 3 3" xfId="21635"/>
    <cellStyle name="Note 2 2 4 4" xfId="20424"/>
    <cellStyle name="Note 2 2 4 4 2" xfId="21184"/>
    <cellStyle name="Note 2 2 4 4 3" xfId="21636"/>
    <cellStyle name="Note 2 2 4 5" xfId="21187"/>
    <cellStyle name="Note 2 2 4 6" xfId="21633"/>
    <cellStyle name="Note 2 2 5" xfId="20425"/>
    <cellStyle name="Note 2 2 5 2" xfId="20426"/>
    <cellStyle name="Note 2 2 5 2 2" xfId="21182"/>
    <cellStyle name="Note 2 2 5 2 3" xfId="21638"/>
    <cellStyle name="Note 2 2 5 3" xfId="20427"/>
    <cellStyle name="Note 2 2 5 3 2" xfId="21181"/>
    <cellStyle name="Note 2 2 5 3 3" xfId="21639"/>
    <cellStyle name="Note 2 2 5 4" xfId="20428"/>
    <cellStyle name="Note 2 2 5 4 2" xfId="21180"/>
    <cellStyle name="Note 2 2 5 4 3" xfId="21640"/>
    <cellStyle name="Note 2 2 5 5" xfId="21183"/>
    <cellStyle name="Note 2 2 5 6" xfId="21637"/>
    <cellStyle name="Note 2 2 6" xfId="20429"/>
    <cellStyle name="Note 2 2 6 2" xfId="21179"/>
    <cellStyle name="Note 2 2 6 3" xfId="21641"/>
    <cellStyle name="Note 2 2 7" xfId="20430"/>
    <cellStyle name="Note 2 2 7 2" xfId="21178"/>
    <cellStyle name="Note 2 2 7 3" xfId="21642"/>
    <cellStyle name="Note 2 2 8" xfId="20431"/>
    <cellStyle name="Note 2 2 8 2" xfId="21177"/>
    <cellStyle name="Note 2 2 8 3" xfId="21643"/>
    <cellStyle name="Note 2 2 9" xfId="20432"/>
    <cellStyle name="Note 2 2 9 2" xfId="21176"/>
    <cellStyle name="Note 2 2 9 3" xfId="21644"/>
    <cellStyle name="Note 2 3" xfId="20433"/>
    <cellStyle name="Note 2 3 2" xfId="20434"/>
    <cellStyle name="Note 2 3 2 2" xfId="21175"/>
    <cellStyle name="Note 2 3 2 3" xfId="21645"/>
    <cellStyle name="Note 2 3 3" xfId="20435"/>
    <cellStyle name="Note 2 3 3 2" xfId="21174"/>
    <cellStyle name="Note 2 3 3 3" xfId="21646"/>
    <cellStyle name="Note 2 3 4" xfId="20436"/>
    <cellStyle name="Note 2 3 4 2" xfId="21173"/>
    <cellStyle name="Note 2 3 4 3" xfId="21647"/>
    <cellStyle name="Note 2 3 5" xfId="20437"/>
    <cellStyle name="Note 2 3 5 2" xfId="21172"/>
    <cellStyle name="Note 2 3 5 3" xfId="21648"/>
    <cellStyle name="Note 2 4" xfId="20438"/>
    <cellStyle name="Note 2 4 2" xfId="20439"/>
    <cellStyle name="Note 2 4 2 2" xfId="20440"/>
    <cellStyle name="Note 2 4 2 2 2" xfId="21171"/>
    <cellStyle name="Note 2 4 2 2 3" xfId="21649"/>
    <cellStyle name="Note 2 4 3" xfId="20441"/>
    <cellStyle name="Note 2 4 3 2" xfId="20442"/>
    <cellStyle name="Note 2 4 3 2 2" xfId="21170"/>
    <cellStyle name="Note 2 4 3 2 3" xfId="21650"/>
    <cellStyle name="Note 2 4 4" xfId="20443"/>
    <cellStyle name="Note 2 4 4 2" xfId="20444"/>
    <cellStyle name="Note 2 4 4 2 2" xfId="21169"/>
    <cellStyle name="Note 2 4 4 2 3" xfId="21651"/>
    <cellStyle name="Note 2 4 5" xfId="20445"/>
    <cellStyle name="Note 2 4 6" xfId="20446"/>
    <cellStyle name="Note 2 4 7" xfId="20447"/>
    <cellStyle name="Note 2 4 7 2" xfId="21168"/>
    <cellStyle name="Note 2 4 7 3" xfId="21652"/>
    <cellStyle name="Note 2 5" xfId="20448"/>
    <cellStyle name="Note 2 5 2" xfId="20449"/>
    <cellStyle name="Note 2 5 2 2" xfId="20450"/>
    <cellStyle name="Note 2 5 2 2 2" xfId="21167"/>
    <cellStyle name="Note 2 5 2 2 3" xfId="21653"/>
    <cellStyle name="Note 2 5 3" xfId="20451"/>
    <cellStyle name="Note 2 5 3 2" xfId="20452"/>
    <cellStyle name="Note 2 5 3 2 2" xfId="21166"/>
    <cellStyle name="Note 2 5 3 2 3" xfId="21654"/>
    <cellStyle name="Note 2 5 4" xfId="20453"/>
    <cellStyle name="Note 2 5 4 2" xfId="20454"/>
    <cellStyle name="Note 2 5 4 2 2" xfId="21165"/>
    <cellStyle name="Note 2 5 4 2 3" xfId="21655"/>
    <cellStyle name="Note 2 5 5" xfId="20455"/>
    <cellStyle name="Note 2 5 6" xfId="20456"/>
    <cellStyle name="Note 2 5 7" xfId="20457"/>
    <cellStyle name="Note 2 5 7 2" xfId="21164"/>
    <cellStyle name="Note 2 5 7 3" xfId="21656"/>
    <cellStyle name="Note 2 6" xfId="20458"/>
    <cellStyle name="Note 2 6 2" xfId="20459"/>
    <cellStyle name="Note 2 6 2 2" xfId="20460"/>
    <cellStyle name="Note 2 6 2 2 2" xfId="21163"/>
    <cellStyle name="Note 2 6 2 2 3" xfId="21657"/>
    <cellStyle name="Note 2 6 3" xfId="20461"/>
    <cellStyle name="Note 2 6 3 2" xfId="20462"/>
    <cellStyle name="Note 2 6 3 2 2" xfId="21162"/>
    <cellStyle name="Note 2 6 3 2 3" xfId="21658"/>
    <cellStyle name="Note 2 6 4" xfId="20463"/>
    <cellStyle name="Note 2 6 4 2" xfId="20464"/>
    <cellStyle name="Note 2 6 4 2 2" xfId="21161"/>
    <cellStyle name="Note 2 6 4 2 3" xfId="21659"/>
    <cellStyle name="Note 2 6 5" xfId="20465"/>
    <cellStyle name="Note 2 6 6" xfId="20466"/>
    <cellStyle name="Note 2 6 7" xfId="20467"/>
    <cellStyle name="Note 2 6 7 2" xfId="21160"/>
    <cellStyle name="Note 2 6 7 3" xfId="21660"/>
    <cellStyle name="Note 2 7" xfId="20468"/>
    <cellStyle name="Note 2 7 2" xfId="20469"/>
    <cellStyle name="Note 2 7 2 2" xfId="20470"/>
    <cellStyle name="Note 2 7 2 2 2" xfId="21159"/>
    <cellStyle name="Note 2 7 2 2 3" xfId="21661"/>
    <cellStyle name="Note 2 7 3" xfId="20471"/>
    <cellStyle name="Note 2 7 3 2" xfId="20472"/>
    <cellStyle name="Note 2 7 3 2 2" xfId="21158"/>
    <cellStyle name="Note 2 7 3 2 3" xfId="21662"/>
    <cellStyle name="Note 2 7 4" xfId="20473"/>
    <cellStyle name="Note 2 7 4 2" xfId="20474"/>
    <cellStyle name="Note 2 7 4 2 2" xfId="21157"/>
    <cellStyle name="Note 2 7 4 2 3" xfId="21663"/>
    <cellStyle name="Note 2 7 5" xfId="20475"/>
    <cellStyle name="Note 2 7 6" xfId="20476"/>
    <cellStyle name="Note 2 7 7" xfId="20477"/>
    <cellStyle name="Note 2 7 7 2" xfId="21156"/>
    <cellStyle name="Note 2 7 7 3" xfId="21664"/>
    <cellStyle name="Note 2 8" xfId="20478"/>
    <cellStyle name="Note 2 8 2" xfId="20479"/>
    <cellStyle name="Note 2 8 2 2" xfId="21155"/>
    <cellStyle name="Note 2 8 2 3" xfId="21665"/>
    <cellStyle name="Note 2 8 3" xfId="20480"/>
    <cellStyle name="Note 2 8 3 2" xfId="21154"/>
    <cellStyle name="Note 2 8 3 3" xfId="21666"/>
    <cellStyle name="Note 2 8 4" xfId="20481"/>
    <cellStyle name="Note 2 8 4 2" xfId="21153"/>
    <cellStyle name="Note 2 8 4 3" xfId="21667"/>
    <cellStyle name="Note 2 8 5" xfId="20482"/>
    <cellStyle name="Note 2 8 5 2" xfId="21152"/>
    <cellStyle name="Note 2 8 5 3" xfId="21668"/>
    <cellStyle name="Note 2 9" xfId="20483"/>
    <cellStyle name="Note 2 9 2" xfId="20484"/>
    <cellStyle name="Note 2 9 2 2" xfId="21151"/>
    <cellStyle name="Note 2 9 2 3" xfId="21669"/>
    <cellStyle name="Note 2 9 3" xfId="20485"/>
    <cellStyle name="Note 2 9 3 2" xfId="21150"/>
    <cellStyle name="Note 2 9 3 3" xfId="21670"/>
    <cellStyle name="Note 2 9 4" xfId="20486"/>
    <cellStyle name="Note 2 9 4 2" xfId="21149"/>
    <cellStyle name="Note 2 9 4 3" xfId="21671"/>
    <cellStyle name="Note 2 9 5" xfId="20487"/>
    <cellStyle name="Note 2 9 5 2" xfId="21148"/>
    <cellStyle name="Note 2 9 5 3" xfId="21672"/>
    <cellStyle name="Note 3" xfId="22052"/>
    <cellStyle name="Note 3 2" xfId="20488"/>
    <cellStyle name="Note 3 2 2" xfId="20489"/>
    <cellStyle name="Note 3 2 2 2" xfId="21146"/>
    <cellStyle name="Note 3 2 2 3" xfId="21674"/>
    <cellStyle name="Note 3 2 3" xfId="20490"/>
    <cellStyle name="Note 3 2 4" xfId="21147"/>
    <cellStyle name="Note 3 2 5" xfId="21673"/>
    <cellStyle name="Note 3 3" xfId="20491"/>
    <cellStyle name="Note 3 3 2" xfId="20492"/>
    <cellStyle name="Note 3 3 3" xfId="21145"/>
    <cellStyle name="Note 3 3 4" xfId="21675"/>
    <cellStyle name="Note 3 4" xfId="20493"/>
    <cellStyle name="Note 3 4 2" xfId="21144"/>
    <cellStyle name="Note 3 4 3" xfId="21676"/>
    <cellStyle name="Note 3 5" xfId="20494"/>
    <cellStyle name="Note 4 2" xfId="20495"/>
    <cellStyle name="Note 4 2 2" xfId="20496"/>
    <cellStyle name="Note 4 2 2 2" xfId="21142"/>
    <cellStyle name="Note 4 2 2 3" xfId="21678"/>
    <cellStyle name="Note 4 2 3" xfId="20497"/>
    <cellStyle name="Note 4 2 4" xfId="21143"/>
    <cellStyle name="Note 4 2 5" xfId="21677"/>
    <cellStyle name="Note 4 3" xfId="20498"/>
    <cellStyle name="Note 4 4" xfId="20499"/>
    <cellStyle name="Note 4 4 2" xfId="21141"/>
    <cellStyle name="Note 4 4 3" xfId="21679"/>
    <cellStyle name="Note 4 5" xfId="20500"/>
    <cellStyle name="Note 5" xfId="20501"/>
    <cellStyle name="Note 5 2" xfId="20502"/>
    <cellStyle name="Note 5 2 2" xfId="20503"/>
    <cellStyle name="Note 5 2 3" xfId="21139"/>
    <cellStyle name="Note 5 2 4" xfId="21681"/>
    <cellStyle name="Note 5 3" xfId="20504"/>
    <cellStyle name="Note 5 3 2" xfId="20505"/>
    <cellStyle name="Note 5 3 3" xfId="21138"/>
    <cellStyle name="Note 5 3 4" xfId="21682"/>
    <cellStyle name="Note 5 4" xfId="20506"/>
    <cellStyle name="Note 5 4 2" xfId="21137"/>
    <cellStyle name="Note 5 4 3" xfId="21683"/>
    <cellStyle name="Note 5 5" xfId="20507"/>
    <cellStyle name="Note 5 6" xfId="21140"/>
    <cellStyle name="Note 5 7" xfId="21680"/>
    <cellStyle name="Note 6" xfId="20508"/>
    <cellStyle name="Note 6 2" xfId="20509"/>
    <cellStyle name="Note 6 2 2" xfId="20510"/>
    <cellStyle name="Note 6 2 3" xfId="21135"/>
    <cellStyle name="Note 6 2 4" xfId="21685"/>
    <cellStyle name="Note 6 3" xfId="20511"/>
    <cellStyle name="Note 6 4" xfId="20512"/>
    <cellStyle name="Note 6 5" xfId="21136"/>
    <cellStyle name="Note 6 6" xfId="21684"/>
    <cellStyle name="Note 7" xfId="20513"/>
    <cellStyle name="Note 7 2" xfId="21134"/>
    <cellStyle name="Note 7 3" xfId="21686"/>
    <cellStyle name="Note 8" xfId="20514"/>
    <cellStyle name="Note 8 2" xfId="20515"/>
    <cellStyle name="Note 8 2 2" xfId="21132"/>
    <cellStyle name="Note 8 2 3" xfId="21688"/>
    <cellStyle name="Note 8 3" xfId="21133"/>
    <cellStyle name="Note 8 4" xfId="21687"/>
    <cellStyle name="Note 9" xfId="20516"/>
    <cellStyle name="Note 9 2" xfId="21131"/>
    <cellStyle name="Note 9 3" xfId="21689"/>
    <cellStyle name="Ôèíàíñîâûé [0]_Ëèñò1" xfId="20517"/>
    <cellStyle name="Ôèíàíñîâûé_Ëèñò1" xfId="20518"/>
    <cellStyle name="Option" xfId="20519"/>
    <cellStyle name="Option 2" xfId="20520"/>
    <cellStyle name="Option 3" xfId="20521"/>
    <cellStyle name="Option 4" xfId="20522"/>
    <cellStyle name="optionalExposure" xfId="20523"/>
    <cellStyle name="optionalExposure 2" xfId="21130"/>
    <cellStyle name="optionalExposure 3" xfId="21690"/>
    <cellStyle name="OptionHeading" xfId="20524"/>
    <cellStyle name="OptionHeading 2" xfId="20525"/>
    <cellStyle name="OptionHeading 3" xfId="20526"/>
    <cellStyle name="Összesen" xfId="22053"/>
    <cellStyle name="Output 2" xfId="20527"/>
    <cellStyle name="Output 2 10" xfId="20528"/>
    <cellStyle name="Output 2 10 2" xfId="20529"/>
    <cellStyle name="Output 2 10 2 2" xfId="21128"/>
    <cellStyle name="Output 2 10 2 3" xfId="21692"/>
    <cellStyle name="Output 2 10 3" xfId="20530"/>
    <cellStyle name="Output 2 10 3 2" xfId="21127"/>
    <cellStyle name="Output 2 10 3 3" xfId="21693"/>
    <cellStyle name="Output 2 10 4" xfId="20531"/>
    <cellStyle name="Output 2 10 4 2" xfId="21126"/>
    <cellStyle name="Output 2 10 4 3" xfId="21694"/>
    <cellStyle name="Output 2 10 5" xfId="20532"/>
    <cellStyle name="Output 2 10 5 2" xfId="21125"/>
    <cellStyle name="Output 2 10 5 3" xfId="21695"/>
    <cellStyle name="Output 2 11" xfId="20533"/>
    <cellStyle name="Output 2 11 2" xfId="20534"/>
    <cellStyle name="Output 2 11 2 2" xfId="21123"/>
    <cellStyle name="Output 2 11 2 3" xfId="21697"/>
    <cellStyle name="Output 2 11 3" xfId="20535"/>
    <cellStyle name="Output 2 11 3 2" xfId="21122"/>
    <cellStyle name="Output 2 11 3 3" xfId="21698"/>
    <cellStyle name="Output 2 11 4" xfId="20536"/>
    <cellStyle name="Output 2 11 4 2" xfId="21121"/>
    <cellStyle name="Output 2 11 4 3" xfId="21699"/>
    <cellStyle name="Output 2 11 5" xfId="20537"/>
    <cellStyle name="Output 2 11 5 2" xfId="21120"/>
    <cellStyle name="Output 2 11 5 3" xfId="21700"/>
    <cellStyle name="Output 2 11 6" xfId="21124"/>
    <cellStyle name="Output 2 11 7" xfId="21696"/>
    <cellStyle name="Output 2 12" xfId="20538"/>
    <cellStyle name="Output 2 12 2" xfId="20539"/>
    <cellStyle name="Output 2 12 2 2" xfId="21118"/>
    <cellStyle name="Output 2 12 2 3" xfId="21702"/>
    <cellStyle name="Output 2 12 3" xfId="20540"/>
    <cellStyle name="Output 2 12 3 2" xfId="21117"/>
    <cellStyle name="Output 2 12 3 3" xfId="21703"/>
    <cellStyle name="Output 2 12 4" xfId="20541"/>
    <cellStyle name="Output 2 12 4 2" xfId="21116"/>
    <cellStyle name="Output 2 12 4 3" xfId="21704"/>
    <cellStyle name="Output 2 12 5" xfId="20542"/>
    <cellStyle name="Output 2 12 5 2" xfId="21115"/>
    <cellStyle name="Output 2 12 5 3" xfId="21705"/>
    <cellStyle name="Output 2 12 6" xfId="21119"/>
    <cellStyle name="Output 2 12 7" xfId="21701"/>
    <cellStyle name="Output 2 13" xfId="20543"/>
    <cellStyle name="Output 2 13 2" xfId="20544"/>
    <cellStyle name="Output 2 13 2 2" xfId="21113"/>
    <cellStyle name="Output 2 13 2 3" xfId="21707"/>
    <cellStyle name="Output 2 13 3" xfId="20545"/>
    <cellStyle name="Output 2 13 3 2" xfId="21112"/>
    <cellStyle name="Output 2 13 3 3" xfId="21708"/>
    <cellStyle name="Output 2 13 4" xfId="20546"/>
    <cellStyle name="Output 2 13 4 2" xfId="21111"/>
    <cellStyle name="Output 2 13 4 3" xfId="21709"/>
    <cellStyle name="Output 2 13 5" xfId="21114"/>
    <cellStyle name="Output 2 13 6" xfId="21706"/>
    <cellStyle name="Output 2 14" xfId="20547"/>
    <cellStyle name="Output 2 14 2" xfId="21110"/>
    <cellStyle name="Output 2 14 3" xfId="21710"/>
    <cellStyle name="Output 2 15" xfId="20548"/>
    <cellStyle name="Output 2 15 2" xfId="21109"/>
    <cellStyle name="Output 2 15 3" xfId="21711"/>
    <cellStyle name="Output 2 16" xfId="20549"/>
    <cellStyle name="Output 2 16 2" xfId="21108"/>
    <cellStyle name="Output 2 16 3" xfId="21712"/>
    <cellStyle name="Output 2 17" xfId="21129"/>
    <cellStyle name="Output 2 18" xfId="21691"/>
    <cellStyle name="Output 2 19" xfId="22055"/>
    <cellStyle name="Output 2 2" xfId="20550"/>
    <cellStyle name="Output 2 2 10" xfId="21107"/>
    <cellStyle name="Output 2 2 11" xfId="21713"/>
    <cellStyle name="Output 2 2 2" xfId="20551"/>
    <cellStyle name="Output 2 2 2 2" xfId="20552"/>
    <cellStyle name="Output 2 2 2 2 2" xfId="21105"/>
    <cellStyle name="Output 2 2 2 2 3" xfId="21715"/>
    <cellStyle name="Output 2 2 2 3" xfId="20553"/>
    <cellStyle name="Output 2 2 2 3 2" xfId="21104"/>
    <cellStyle name="Output 2 2 2 3 3" xfId="21716"/>
    <cellStyle name="Output 2 2 2 4" xfId="20554"/>
    <cellStyle name="Output 2 2 2 4 2" xfId="21103"/>
    <cellStyle name="Output 2 2 2 4 3" xfId="21717"/>
    <cellStyle name="Output 2 2 2 5" xfId="21106"/>
    <cellStyle name="Output 2 2 2 6" xfId="21714"/>
    <cellStyle name="Output 2 2 3" xfId="20555"/>
    <cellStyle name="Output 2 2 3 2" xfId="20556"/>
    <cellStyle name="Output 2 2 3 2 2" xfId="21101"/>
    <cellStyle name="Output 2 2 3 2 3" xfId="21719"/>
    <cellStyle name="Output 2 2 3 3" xfId="20557"/>
    <cellStyle name="Output 2 2 3 3 2" xfId="21100"/>
    <cellStyle name="Output 2 2 3 3 3" xfId="21720"/>
    <cellStyle name="Output 2 2 3 4" xfId="20558"/>
    <cellStyle name="Output 2 2 3 4 2" xfId="21099"/>
    <cellStyle name="Output 2 2 3 4 3" xfId="21721"/>
    <cellStyle name="Output 2 2 3 5" xfId="21102"/>
    <cellStyle name="Output 2 2 3 6" xfId="21718"/>
    <cellStyle name="Output 2 2 4" xfId="20559"/>
    <cellStyle name="Output 2 2 4 2" xfId="20560"/>
    <cellStyle name="Output 2 2 4 2 2" xfId="21097"/>
    <cellStyle name="Output 2 2 4 2 3" xfId="21723"/>
    <cellStyle name="Output 2 2 4 3" xfId="20561"/>
    <cellStyle name="Output 2 2 4 3 2" xfId="21096"/>
    <cellStyle name="Output 2 2 4 3 3" xfId="21724"/>
    <cellStyle name="Output 2 2 4 4" xfId="20562"/>
    <cellStyle name="Output 2 2 4 4 2" xfId="21095"/>
    <cellStyle name="Output 2 2 4 4 3" xfId="21725"/>
    <cellStyle name="Output 2 2 4 5" xfId="21098"/>
    <cellStyle name="Output 2 2 4 6" xfId="21722"/>
    <cellStyle name="Output 2 2 5" xfId="20563"/>
    <cellStyle name="Output 2 2 5 2" xfId="20564"/>
    <cellStyle name="Output 2 2 5 2 2" xfId="21093"/>
    <cellStyle name="Output 2 2 5 2 3" xfId="21727"/>
    <cellStyle name="Output 2 2 5 3" xfId="20565"/>
    <cellStyle name="Output 2 2 5 3 2" xfId="21092"/>
    <cellStyle name="Output 2 2 5 3 3" xfId="21728"/>
    <cellStyle name="Output 2 2 5 4" xfId="20566"/>
    <cellStyle name="Output 2 2 5 4 2" xfId="21091"/>
    <cellStyle name="Output 2 2 5 4 3" xfId="21729"/>
    <cellStyle name="Output 2 2 5 5" xfId="21094"/>
    <cellStyle name="Output 2 2 5 6" xfId="21726"/>
    <cellStyle name="Output 2 2 6" xfId="20567"/>
    <cellStyle name="Output 2 2 6 2" xfId="21090"/>
    <cellStyle name="Output 2 2 6 3" xfId="21730"/>
    <cellStyle name="Output 2 2 7" xfId="20568"/>
    <cellStyle name="Output 2 2 7 2" xfId="21089"/>
    <cellStyle name="Output 2 2 7 3" xfId="21731"/>
    <cellStyle name="Output 2 2 8" xfId="20569"/>
    <cellStyle name="Output 2 2 8 2" xfId="21088"/>
    <cellStyle name="Output 2 2 8 3" xfId="21732"/>
    <cellStyle name="Output 2 2 9" xfId="20570"/>
    <cellStyle name="Output 2 2 9 2" xfId="21087"/>
    <cellStyle name="Output 2 2 9 3" xfId="21733"/>
    <cellStyle name="Output 2 3" xfId="20571"/>
    <cellStyle name="Output 2 3 2" xfId="20572"/>
    <cellStyle name="Output 2 3 2 2" xfId="21086"/>
    <cellStyle name="Output 2 3 2 3" xfId="21734"/>
    <cellStyle name="Output 2 3 3" xfId="20573"/>
    <cellStyle name="Output 2 3 3 2" xfId="21085"/>
    <cellStyle name="Output 2 3 3 3" xfId="21735"/>
    <cellStyle name="Output 2 3 4" xfId="20574"/>
    <cellStyle name="Output 2 3 4 2" xfId="21084"/>
    <cellStyle name="Output 2 3 4 3" xfId="21736"/>
    <cellStyle name="Output 2 3 5" xfId="20575"/>
    <cellStyle name="Output 2 3 5 2" xfId="21083"/>
    <cellStyle name="Output 2 3 5 3" xfId="21737"/>
    <cellStyle name="Output 2 4" xfId="20576"/>
    <cellStyle name="Output 2 4 2" xfId="20577"/>
    <cellStyle name="Output 2 4 2 2" xfId="21082"/>
    <cellStyle name="Output 2 4 2 3" xfId="21738"/>
    <cellStyle name="Output 2 4 3" xfId="20578"/>
    <cellStyle name="Output 2 4 3 2" xfId="21081"/>
    <cellStyle name="Output 2 4 3 3" xfId="21739"/>
    <cellStyle name="Output 2 4 4" xfId="20579"/>
    <cellStyle name="Output 2 4 4 2" xfId="21080"/>
    <cellStyle name="Output 2 4 4 3" xfId="21740"/>
    <cellStyle name="Output 2 4 5" xfId="20580"/>
    <cellStyle name="Output 2 4 5 2" xfId="21079"/>
    <cellStyle name="Output 2 4 5 3" xfId="21741"/>
    <cellStyle name="Output 2 5" xfId="20581"/>
    <cellStyle name="Output 2 5 2" xfId="20582"/>
    <cellStyle name="Output 2 5 2 2" xfId="21078"/>
    <cellStyle name="Output 2 5 2 3" xfId="21742"/>
    <cellStyle name="Output 2 5 3" xfId="20583"/>
    <cellStyle name="Output 2 5 3 2" xfId="21077"/>
    <cellStyle name="Output 2 5 3 3" xfId="21743"/>
    <cellStyle name="Output 2 5 4" xfId="20584"/>
    <cellStyle name="Output 2 5 4 2" xfId="21076"/>
    <cellStyle name="Output 2 5 4 3" xfId="21744"/>
    <cellStyle name="Output 2 5 5" xfId="20585"/>
    <cellStyle name="Output 2 5 5 2" xfId="21075"/>
    <cellStyle name="Output 2 5 5 3" xfId="21745"/>
    <cellStyle name="Output 2 6" xfId="20586"/>
    <cellStyle name="Output 2 6 2" xfId="20587"/>
    <cellStyle name="Output 2 6 2 2" xfId="21074"/>
    <cellStyle name="Output 2 6 2 3" xfId="21746"/>
    <cellStyle name="Output 2 6 3" xfId="20588"/>
    <cellStyle name="Output 2 6 3 2" xfId="21073"/>
    <cellStyle name="Output 2 6 3 3" xfId="21747"/>
    <cellStyle name="Output 2 6 4" xfId="20589"/>
    <cellStyle name="Output 2 6 4 2" xfId="21072"/>
    <cellStyle name="Output 2 6 4 3" xfId="21748"/>
    <cellStyle name="Output 2 6 5" xfId="20590"/>
    <cellStyle name="Output 2 6 5 2" xfId="21071"/>
    <cellStyle name="Output 2 6 5 3" xfId="21749"/>
    <cellStyle name="Output 2 7" xfId="20591"/>
    <cellStyle name="Output 2 7 2" xfId="20592"/>
    <cellStyle name="Output 2 7 2 2" xfId="21070"/>
    <cellStyle name="Output 2 7 2 3" xfId="21750"/>
    <cellStyle name="Output 2 7 3" xfId="20593"/>
    <cellStyle name="Output 2 7 3 2" xfId="21069"/>
    <cellStyle name="Output 2 7 3 3" xfId="21751"/>
    <cellStyle name="Output 2 7 4" xfId="20594"/>
    <cellStyle name="Output 2 7 4 2" xfId="21068"/>
    <cellStyle name="Output 2 7 4 3" xfId="21752"/>
    <cellStyle name="Output 2 7 5" xfId="20595"/>
    <cellStyle name="Output 2 7 5 2" xfId="21067"/>
    <cellStyle name="Output 2 7 5 3" xfId="21753"/>
    <cellStyle name="Output 2 8" xfId="20596"/>
    <cellStyle name="Output 2 8 2" xfId="20597"/>
    <cellStyle name="Output 2 8 2 2" xfId="21066"/>
    <cellStyle name="Output 2 8 2 3" xfId="21754"/>
    <cellStyle name="Output 2 8 3" xfId="20598"/>
    <cellStyle name="Output 2 8 3 2" xfId="21065"/>
    <cellStyle name="Output 2 8 3 3" xfId="21755"/>
    <cellStyle name="Output 2 8 4" xfId="20599"/>
    <cellStyle name="Output 2 8 4 2" xfId="21064"/>
    <cellStyle name="Output 2 8 4 3" xfId="21756"/>
    <cellStyle name="Output 2 8 5" xfId="20600"/>
    <cellStyle name="Output 2 8 5 2" xfId="21063"/>
    <cellStyle name="Output 2 8 5 3" xfId="21757"/>
    <cellStyle name="Output 2 9" xfId="20601"/>
    <cellStyle name="Output 2 9 2" xfId="20602"/>
    <cellStyle name="Output 2 9 2 2" xfId="21062"/>
    <cellStyle name="Output 2 9 2 3" xfId="21758"/>
    <cellStyle name="Output 2 9 3" xfId="20603"/>
    <cellStyle name="Output 2 9 3 2" xfId="21061"/>
    <cellStyle name="Output 2 9 3 3" xfId="21759"/>
    <cellStyle name="Output 2 9 4" xfId="20604"/>
    <cellStyle name="Output 2 9 4 2" xfId="21060"/>
    <cellStyle name="Output 2 9 4 3" xfId="21760"/>
    <cellStyle name="Output 2 9 5" xfId="20605"/>
    <cellStyle name="Output 2 9 5 2" xfId="21059"/>
    <cellStyle name="Output 2 9 5 3" xfId="21761"/>
    <cellStyle name="Output 3" xfId="20606"/>
    <cellStyle name="Output 3 2" xfId="20607"/>
    <cellStyle name="Output 3 2 2" xfId="21057"/>
    <cellStyle name="Output 3 2 3" xfId="21763"/>
    <cellStyle name="Output 3 3" xfId="20608"/>
    <cellStyle name="Output 3 3 2" xfId="21056"/>
    <cellStyle name="Output 3 3 3" xfId="21764"/>
    <cellStyle name="Output 3 4" xfId="21058"/>
    <cellStyle name="Output 3 5" xfId="21762"/>
    <cellStyle name="Output 3 6" xfId="22054"/>
    <cellStyle name="Output 4" xfId="20609"/>
    <cellStyle name="Output 4 2" xfId="20610"/>
    <cellStyle name="Output 4 2 2" xfId="21054"/>
    <cellStyle name="Output 4 2 3" xfId="21766"/>
    <cellStyle name="Output 4 3" xfId="20611"/>
    <cellStyle name="Output 4 3 2" xfId="21053"/>
    <cellStyle name="Output 4 3 3" xfId="21767"/>
    <cellStyle name="Output 4 4" xfId="21055"/>
    <cellStyle name="Output 4 5" xfId="21765"/>
    <cellStyle name="Output 5" xfId="20612"/>
    <cellStyle name="Output 5 2" xfId="20613"/>
    <cellStyle name="Output 5 2 2" xfId="21051"/>
    <cellStyle name="Output 5 2 3" xfId="21769"/>
    <cellStyle name="Output 5 3" xfId="20614"/>
    <cellStyle name="Output 5 3 2" xfId="21050"/>
    <cellStyle name="Output 5 3 3" xfId="21770"/>
    <cellStyle name="Output 5 4" xfId="21052"/>
    <cellStyle name="Output 5 5" xfId="21768"/>
    <cellStyle name="Output 6" xfId="20615"/>
    <cellStyle name="Output 6 2" xfId="20616"/>
    <cellStyle name="Output 6 2 2" xfId="21048"/>
    <cellStyle name="Output 6 2 3" xfId="21772"/>
    <cellStyle name="Output 6 3" xfId="20617"/>
    <cellStyle name="Output 6 3 2" xfId="21047"/>
    <cellStyle name="Output 6 3 3" xfId="21773"/>
    <cellStyle name="Output 6 4" xfId="21049"/>
    <cellStyle name="Output 6 5" xfId="21771"/>
    <cellStyle name="Output 7" xfId="20618"/>
    <cellStyle name="Output 7 2" xfId="21046"/>
    <cellStyle name="Output 7 3" xfId="21774"/>
    <cellStyle name="Percen - Style1" xfId="20619"/>
    <cellStyle name="Percent" xfId="20959" builtinId="5"/>
    <cellStyle name="Percent [0]" xfId="20620"/>
    <cellStyle name="Percent [00]" xfId="20621"/>
    <cellStyle name="Percent 10" xfId="20622"/>
    <cellStyle name="Percent 10 2" xfId="20623"/>
    <cellStyle name="Percent 10 2 2" xfId="20624"/>
    <cellStyle name="Percent 10 3" xfId="20625"/>
    <cellStyle name="Percent 10 4" xfId="20626"/>
    <cellStyle name="Percent 11" xfId="20627"/>
    <cellStyle name="Percent 11 2" xfId="20628"/>
    <cellStyle name="Percent 12" xfId="20629"/>
    <cellStyle name="Percent 12 2" xfId="20630"/>
    <cellStyle name="Percent 13" xfId="20631"/>
    <cellStyle name="Percent 13 2" xfId="20632"/>
    <cellStyle name="Percent 14" xfId="20633"/>
    <cellStyle name="Percent 15" xfId="20634"/>
    <cellStyle name="Percent 15 2" xfId="20635"/>
    <cellStyle name="Percent 16" xfId="20636"/>
    <cellStyle name="Percent 17" xfId="20637"/>
    <cellStyle name="Percent 18" xfId="20638"/>
    <cellStyle name="Percent 19" xfId="20639"/>
    <cellStyle name="Percent 2" xfId="6"/>
    <cellStyle name="Percent 2 2" xfId="20640"/>
    <cellStyle name="Percent 2 2 2" xfId="20641"/>
    <cellStyle name="Percent 2 2 3" xfId="20642"/>
    <cellStyle name="Percent 2 2 4" xfId="20643"/>
    <cellStyle name="Percent 2 2 4 2" xfId="20644"/>
    <cellStyle name="Percent 2 2 4 2 2" xfId="20645"/>
    <cellStyle name="Percent 2 2 4 2 2 2" xfId="20646"/>
    <cellStyle name="Percent 2 2 4 2 2 3" xfId="20647"/>
    <cellStyle name="Percent 2 2 4 2 2 4" xfId="20648"/>
    <cellStyle name="Percent 2 2 4 2 3" xfId="20649"/>
    <cellStyle name="Percent 2 2 4 2 4" xfId="20650"/>
    <cellStyle name="Percent 2 2 4 2 5" xfId="20651"/>
    <cellStyle name="Percent 2 2 4 3" xfId="20652"/>
    <cellStyle name="Percent 2 2 4 3 2" xfId="20653"/>
    <cellStyle name="Percent 2 2 4 3 3" xfId="20654"/>
    <cellStyle name="Percent 2 2 4 3 4" xfId="20655"/>
    <cellStyle name="Percent 2 2 4 4" xfId="20656"/>
    <cellStyle name="Percent 2 2 4 5" xfId="20657"/>
    <cellStyle name="Percent 2 2 4 6" xfId="20658"/>
    <cellStyle name="Percent 2 2 5" xfId="20659"/>
    <cellStyle name="Percent 2 3" xfId="20660"/>
    <cellStyle name="Percent 2 4" xfId="20661"/>
    <cellStyle name="Percent 2 5" xfId="20662"/>
    <cellStyle name="Percent 2 6" xfId="20663"/>
    <cellStyle name="Percent 2 7" xfId="20664"/>
    <cellStyle name="Percent 2 8" xfId="20665"/>
    <cellStyle name="Percent 2 8 2" xfId="20666"/>
    <cellStyle name="Percent 2 9" xfId="20667"/>
    <cellStyle name="Percent 2 9 2" xfId="20668"/>
    <cellStyle name="Percent 2 9 2 2" xfId="20669"/>
    <cellStyle name="Percent 2 9 2 2 2" xfId="20670"/>
    <cellStyle name="Percent 2 9 2 2 3" xfId="20671"/>
    <cellStyle name="Percent 2 9 2 2 4" xfId="20672"/>
    <cellStyle name="Percent 2 9 2 3" xfId="20673"/>
    <cellStyle name="Percent 2 9 2 4" xfId="20674"/>
    <cellStyle name="Percent 2 9 2 5" xfId="20675"/>
    <cellStyle name="Percent 2 9 3" xfId="20676"/>
    <cellStyle name="Percent 2 9 3 2" xfId="20677"/>
    <cellStyle name="Percent 2 9 3 3" xfId="20678"/>
    <cellStyle name="Percent 2 9 3 4" xfId="20679"/>
    <cellStyle name="Percent 2 9 4" xfId="20680"/>
    <cellStyle name="Percent 2 9 5" xfId="20681"/>
    <cellStyle name="Percent 2 9 6" xfId="20682"/>
    <cellStyle name="Percent 20" xfId="20683"/>
    <cellStyle name="Percent 21" xfId="20684"/>
    <cellStyle name="Percent 21 2" xfId="20685"/>
    <cellStyle name="Percent 21 3" xfId="20686"/>
    <cellStyle name="Percent 21 4" xfId="20687"/>
    <cellStyle name="Percent 22" xfId="22082"/>
    <cellStyle name="Percent 3" xfId="14"/>
    <cellStyle name="Percent 3 2" xfId="20688"/>
    <cellStyle name="Percent 3 2 2" xfId="20689"/>
    <cellStyle name="Percent 3 2 2 2" xfId="20690"/>
    <cellStyle name="Percent 3 2 2 3" xfId="20691"/>
    <cellStyle name="Percent 3 2 3" xfId="20692"/>
    <cellStyle name="Percent 3 2 4" xfId="20693"/>
    <cellStyle name="Percent 3 3" xfId="20694"/>
    <cellStyle name="Percent 3 3 2" xfId="20695"/>
    <cellStyle name="Percent 3 4" xfId="20696"/>
    <cellStyle name="Percent 3 4 2" xfId="20697"/>
    <cellStyle name="Percent 3 4 3" xfId="20698"/>
    <cellStyle name="Percent 3 5" xfId="22089"/>
    <cellStyle name="Percent 4" xfId="20699"/>
    <cellStyle name="Percent 4 2" xfId="20700"/>
    <cellStyle name="Percent 4 2 2" xfId="20701"/>
    <cellStyle name="Percent 4 2 2 2" xfId="20702"/>
    <cellStyle name="Percent 4 3" xfId="20703"/>
    <cellStyle name="Percent 4 3 2" xfId="20704"/>
    <cellStyle name="Percent 4 4" xfId="20705"/>
    <cellStyle name="Percent 5" xfId="20706"/>
    <cellStyle name="Percent 5 2" xfId="20707"/>
    <cellStyle name="Percent 5 2 2" xfId="20708"/>
    <cellStyle name="Percent 5 2 2 2" xfId="20709"/>
    <cellStyle name="Percent 5 2 3" xfId="20710"/>
    <cellStyle name="Percent 5 2 4" xfId="20711"/>
    <cellStyle name="Percent 5 2 4 2" xfId="20712"/>
    <cellStyle name="Percent 5 2 4 2 2" xfId="20713"/>
    <cellStyle name="Percent 5 2 4 2 3" xfId="20714"/>
    <cellStyle name="Percent 5 2 4 2 4" xfId="20715"/>
    <cellStyle name="Percent 5 2 4 3" xfId="20716"/>
    <cellStyle name="Percent 5 2 4 4" xfId="20717"/>
    <cellStyle name="Percent 5 2 4 5" xfId="20718"/>
    <cellStyle name="Percent 5 2 5" xfId="20719"/>
    <cellStyle name="Percent 5 2 5 2" xfId="20720"/>
    <cellStyle name="Percent 5 2 5 3" xfId="20721"/>
    <cellStyle name="Percent 5 2 5 4" xfId="20722"/>
    <cellStyle name="Percent 5 2 6" xfId="20723"/>
    <cellStyle name="Percent 5 2 7" xfId="20724"/>
    <cellStyle name="Percent 5 2 8" xfId="20725"/>
    <cellStyle name="Percent 5 3" xfId="20726"/>
    <cellStyle name="Percent 5 3 2" xfId="20727"/>
    <cellStyle name="Percent 5 4" xfId="20728"/>
    <cellStyle name="Percent 5 4 2" xfId="20729"/>
    <cellStyle name="Percent 5 4 2 2" xfId="20730"/>
    <cellStyle name="Percent 5 4 2 3" xfId="20731"/>
    <cellStyle name="Percent 5 4 2 4" xfId="20732"/>
    <cellStyle name="Percent 5 4 3" xfId="20733"/>
    <cellStyle name="Percent 5 4 4" xfId="20734"/>
    <cellStyle name="Percent 5 4 5" xfId="20735"/>
    <cellStyle name="Percent 5 5" xfId="20736"/>
    <cellStyle name="Percent 5 5 2" xfId="20737"/>
    <cellStyle name="Percent 5 5 3" xfId="20738"/>
    <cellStyle name="Percent 5 5 4" xfId="20739"/>
    <cellStyle name="Percent 5 6" xfId="20740"/>
    <cellStyle name="Percent 5 7" xfId="20741"/>
    <cellStyle name="Percent 5 8" xfId="20742"/>
    <cellStyle name="Percent 6" xfId="20743"/>
    <cellStyle name="Percent 6 2" xfId="20744"/>
    <cellStyle name="Percent 6 2 2" xfId="20745"/>
    <cellStyle name="Percent 6 3" xfId="20746"/>
    <cellStyle name="Percent 6 3 2" xfId="20747"/>
    <cellStyle name="Percent 7" xfId="20748"/>
    <cellStyle name="Percent 7 2" xfId="20749"/>
    <cellStyle name="Percent 7 2 2" xfId="20750"/>
    <cellStyle name="Percent 7 3" xfId="20751"/>
    <cellStyle name="Percent 8" xfId="20752"/>
    <cellStyle name="Percent 8 10" xfId="20753"/>
    <cellStyle name="Percent 8 11" xfId="20754"/>
    <cellStyle name="Percent 8 12" xfId="20755"/>
    <cellStyle name="Percent 8 2" xfId="20756"/>
    <cellStyle name="Percent 8 3" xfId="20757"/>
    <cellStyle name="Percent 8 4" xfId="20758"/>
    <cellStyle name="Percent 8 5" xfId="20759"/>
    <cellStyle name="Percent 8 6" xfId="20760"/>
    <cellStyle name="Percent 8 7" xfId="20761"/>
    <cellStyle name="Percent 8 8" xfId="20762"/>
    <cellStyle name="Percent 8 9" xfId="20763"/>
    <cellStyle name="Percent 9" xfId="20764"/>
    <cellStyle name="Percent 9 10" xfId="20765"/>
    <cellStyle name="Percent 9 11" xfId="20766"/>
    <cellStyle name="Percent 9 2" xfId="20767"/>
    <cellStyle name="Percent 9 3" xfId="20768"/>
    <cellStyle name="Percent 9 4" xfId="20769"/>
    <cellStyle name="Percent 9 5" xfId="20770"/>
    <cellStyle name="Percent 9 6" xfId="20771"/>
    <cellStyle name="Percent 9 7" xfId="20772"/>
    <cellStyle name="Percent 9 8" xfId="20773"/>
    <cellStyle name="Percent 9 9" xfId="20774"/>
    <cellStyle name="Porcentual 2" xfId="22056"/>
    <cellStyle name="Porcentual 2 2" xfId="22057"/>
    <cellStyle name="PrePop Currency (0)" xfId="20775"/>
    <cellStyle name="PrePop Currency (2)" xfId="20776"/>
    <cellStyle name="PrePop Units (0)" xfId="20777"/>
    <cellStyle name="PrePop Units (1)" xfId="20778"/>
    <cellStyle name="PrePop Units (2)" xfId="20779"/>
    <cellStyle name="Price" xfId="20780"/>
    <cellStyle name="Price 2" xfId="20781"/>
    <cellStyle name="Price 3" xfId="20782"/>
    <cellStyle name="Prozent 2" xfId="22058"/>
    <cellStyle name="Rossz" xfId="22059"/>
    <cellStyle name="RunRep_Header" xfId="20783"/>
    <cellStyle name="Salida" xfId="22060"/>
    <cellStyle name="Semleges" xfId="22061"/>
    <cellStyle name="Sheet Title" xfId="20784"/>
    <cellStyle name="showExposure" xfId="20785"/>
    <cellStyle name="showExposure 2" xfId="21045"/>
    <cellStyle name="showExposure 3" xfId="21775"/>
    <cellStyle name="showExposure 4" xfId="22062"/>
    <cellStyle name="showExposure 5" xfId="22105"/>
    <cellStyle name="showParameterE" xfId="20786"/>
    <cellStyle name="showParameterE 2" xfId="21044"/>
    <cellStyle name="showParameterE 3" xfId="21776"/>
    <cellStyle name="Standard 2" xfId="22063"/>
    <cellStyle name="Standard 3" xfId="22064"/>
    <cellStyle name="Standard 3 2" xfId="22065"/>
    <cellStyle name="Standard 4" xfId="22066"/>
    <cellStyle name="Standard_20100129_1559 Jentsch_COREP ON 20100129 COREP preliminary proposal_CR SA" xfId="22067"/>
    <cellStyle name="Style 1" xfId="20787"/>
    <cellStyle name="Style 1 2" xfId="20788"/>
    <cellStyle name="Style 1 2 2" xfId="20789"/>
    <cellStyle name="Style 1 3" xfId="20790"/>
    <cellStyle name="Style 1 4" xfId="20791"/>
    <cellStyle name="Style 2" xfId="20792"/>
    <cellStyle name="Style 3" xfId="20793"/>
    <cellStyle name="Style 4" xfId="20794"/>
    <cellStyle name="Style 5" xfId="20795"/>
    <cellStyle name="Style 6" xfId="20796"/>
    <cellStyle name="Style 7" xfId="20797"/>
    <cellStyle name="Style 8" xfId="20798"/>
    <cellStyle name="Style 9" xfId="21409"/>
    <cellStyle name="Számítás" xfId="22068"/>
    <cellStyle name="Text Indent A" xfId="20799"/>
    <cellStyle name="Text Indent B" xfId="20800"/>
    <cellStyle name="Text Indent C" xfId="20801"/>
    <cellStyle name="Texto de advertencia" xfId="22069"/>
    <cellStyle name="Texto explicativo" xfId="22070"/>
    <cellStyle name="Tickmark" xfId="20802"/>
    <cellStyle name="Title 2" xfId="20803"/>
    <cellStyle name="Title 2 2" xfId="20804"/>
    <cellStyle name="Title 2 2 2" xfId="20805"/>
    <cellStyle name="Title 2 3" xfId="20806"/>
    <cellStyle name="Title 2 4" xfId="20807"/>
    <cellStyle name="Title 3" xfId="20808"/>
    <cellStyle name="Title 3 2" xfId="20809"/>
    <cellStyle name="Title 3 3" xfId="20810"/>
    <cellStyle name="Title 3 4" xfId="22071"/>
    <cellStyle name="Title 4" xfId="20811"/>
    <cellStyle name="Title 4 2" xfId="20812"/>
    <cellStyle name="Title 4 3" xfId="20813"/>
    <cellStyle name="Title 5" xfId="20814"/>
    <cellStyle name="Title 5 2" xfId="20815"/>
    <cellStyle name="Title 5 3" xfId="20816"/>
    <cellStyle name="Title 6" xfId="20817"/>
    <cellStyle name="Title 6 2" xfId="20818"/>
    <cellStyle name="Title 6 3" xfId="20819"/>
    <cellStyle name="Title 7" xfId="20820"/>
    <cellStyle name="Título" xfId="22072"/>
    <cellStyle name="Título 1" xfId="22073"/>
    <cellStyle name="Título 2" xfId="22074"/>
    <cellStyle name="Título 3" xfId="22075"/>
    <cellStyle name="Título_20091015 DE_Proposed amendments to CR SEC_MKR" xfId="22076"/>
    <cellStyle name="Total 2" xfId="20821"/>
    <cellStyle name="Total 2 10" xfId="20822"/>
    <cellStyle name="Total 2 10 2" xfId="20823"/>
    <cellStyle name="Total 2 10 2 2" xfId="21042"/>
    <cellStyle name="Total 2 10 2 3" xfId="21778"/>
    <cellStyle name="Total 2 10 3" xfId="20824"/>
    <cellStyle name="Total 2 10 3 2" xfId="21041"/>
    <cellStyle name="Total 2 10 3 3" xfId="21779"/>
    <cellStyle name="Total 2 10 4" xfId="20825"/>
    <cellStyle name="Total 2 10 4 2" xfId="21040"/>
    <cellStyle name="Total 2 10 4 3" xfId="21780"/>
    <cellStyle name="Total 2 10 5" xfId="20826"/>
    <cellStyle name="Total 2 10 5 2" xfId="21039"/>
    <cellStyle name="Total 2 10 5 3" xfId="21781"/>
    <cellStyle name="Total 2 11" xfId="20827"/>
    <cellStyle name="Total 2 11 2" xfId="20828"/>
    <cellStyle name="Total 2 11 2 2" xfId="21037"/>
    <cellStyle name="Total 2 11 2 3" xfId="21783"/>
    <cellStyle name="Total 2 11 3" xfId="20829"/>
    <cellStyle name="Total 2 11 3 2" xfId="21036"/>
    <cellStyle name="Total 2 11 3 3" xfId="21784"/>
    <cellStyle name="Total 2 11 4" xfId="20830"/>
    <cellStyle name="Total 2 11 4 2" xfId="21035"/>
    <cellStyle name="Total 2 11 4 3" xfId="21785"/>
    <cellStyle name="Total 2 11 5" xfId="20831"/>
    <cellStyle name="Total 2 11 5 2" xfId="21034"/>
    <cellStyle name="Total 2 11 5 3" xfId="21786"/>
    <cellStyle name="Total 2 11 6" xfId="21038"/>
    <cellStyle name="Total 2 11 7" xfId="21782"/>
    <cellStyle name="Total 2 12" xfId="20832"/>
    <cellStyle name="Total 2 12 2" xfId="20833"/>
    <cellStyle name="Total 2 12 2 2" xfId="21032"/>
    <cellStyle name="Total 2 12 2 3" xfId="21788"/>
    <cellStyle name="Total 2 12 3" xfId="20834"/>
    <cellStyle name="Total 2 12 3 2" xfId="21031"/>
    <cellStyle name="Total 2 12 3 3" xfId="21789"/>
    <cellStyle name="Total 2 12 4" xfId="20835"/>
    <cellStyle name="Total 2 12 4 2" xfId="21030"/>
    <cellStyle name="Total 2 12 4 3" xfId="21790"/>
    <cellStyle name="Total 2 12 5" xfId="20836"/>
    <cellStyle name="Total 2 12 5 2" xfId="21029"/>
    <cellStyle name="Total 2 12 5 3" xfId="21791"/>
    <cellStyle name="Total 2 12 6" xfId="21033"/>
    <cellStyle name="Total 2 12 7" xfId="21787"/>
    <cellStyle name="Total 2 13" xfId="20837"/>
    <cellStyle name="Total 2 13 2" xfId="20838"/>
    <cellStyle name="Total 2 13 2 2" xfId="21027"/>
    <cellStyle name="Total 2 13 2 3" xfId="21793"/>
    <cellStyle name="Total 2 13 3" xfId="20839"/>
    <cellStyle name="Total 2 13 3 2" xfId="21026"/>
    <cellStyle name="Total 2 13 3 3" xfId="21794"/>
    <cellStyle name="Total 2 13 4" xfId="20840"/>
    <cellStyle name="Total 2 13 4 2" xfId="21025"/>
    <cellStyle name="Total 2 13 4 3" xfId="21795"/>
    <cellStyle name="Total 2 13 5" xfId="21028"/>
    <cellStyle name="Total 2 13 6" xfId="21792"/>
    <cellStyle name="Total 2 14" xfId="20841"/>
    <cellStyle name="Total 2 14 2" xfId="21024"/>
    <cellStyle name="Total 2 14 3" xfId="21796"/>
    <cellStyle name="Total 2 15" xfId="20842"/>
    <cellStyle name="Total 2 15 2" xfId="21023"/>
    <cellStyle name="Total 2 15 3" xfId="21797"/>
    <cellStyle name="Total 2 16" xfId="20843"/>
    <cellStyle name="Total 2 16 2" xfId="21022"/>
    <cellStyle name="Total 2 16 3" xfId="21798"/>
    <cellStyle name="Total 2 17" xfId="21043"/>
    <cellStyle name="Total 2 18" xfId="21777"/>
    <cellStyle name="Total 2 19" xfId="22078"/>
    <cellStyle name="Total 2 2" xfId="20844"/>
    <cellStyle name="Total 2 2 10" xfId="21021"/>
    <cellStyle name="Total 2 2 11" xfId="21799"/>
    <cellStyle name="Total 2 2 2" xfId="20845"/>
    <cellStyle name="Total 2 2 2 2" xfId="20846"/>
    <cellStyle name="Total 2 2 2 2 2" xfId="21019"/>
    <cellStyle name="Total 2 2 2 2 3" xfId="21801"/>
    <cellStyle name="Total 2 2 2 3" xfId="20847"/>
    <cellStyle name="Total 2 2 2 3 2" xfId="21018"/>
    <cellStyle name="Total 2 2 2 3 3" xfId="21802"/>
    <cellStyle name="Total 2 2 2 4" xfId="20848"/>
    <cellStyle name="Total 2 2 2 4 2" xfId="21017"/>
    <cellStyle name="Total 2 2 2 4 3" xfId="21803"/>
    <cellStyle name="Total 2 2 2 5" xfId="21020"/>
    <cellStyle name="Total 2 2 2 6" xfId="21800"/>
    <cellStyle name="Total 2 2 3" xfId="20849"/>
    <cellStyle name="Total 2 2 3 2" xfId="20850"/>
    <cellStyle name="Total 2 2 3 2 2" xfId="21015"/>
    <cellStyle name="Total 2 2 3 2 3" xfId="21805"/>
    <cellStyle name="Total 2 2 3 3" xfId="20851"/>
    <cellStyle name="Total 2 2 3 3 2" xfId="21014"/>
    <cellStyle name="Total 2 2 3 3 3" xfId="21806"/>
    <cellStyle name="Total 2 2 3 4" xfId="20852"/>
    <cellStyle name="Total 2 2 3 4 2" xfId="21013"/>
    <cellStyle name="Total 2 2 3 4 3" xfId="21807"/>
    <cellStyle name="Total 2 2 3 5" xfId="21016"/>
    <cellStyle name="Total 2 2 3 6" xfId="21804"/>
    <cellStyle name="Total 2 2 4" xfId="20853"/>
    <cellStyle name="Total 2 2 4 2" xfId="20854"/>
    <cellStyle name="Total 2 2 4 2 2" xfId="21011"/>
    <cellStyle name="Total 2 2 4 2 3" xfId="21809"/>
    <cellStyle name="Total 2 2 4 3" xfId="20855"/>
    <cellStyle name="Total 2 2 4 3 2" xfId="21010"/>
    <cellStyle name="Total 2 2 4 3 3" xfId="21810"/>
    <cellStyle name="Total 2 2 4 4" xfId="20856"/>
    <cellStyle name="Total 2 2 4 4 2" xfId="21009"/>
    <cellStyle name="Total 2 2 4 4 3" xfId="21811"/>
    <cellStyle name="Total 2 2 4 5" xfId="21012"/>
    <cellStyle name="Total 2 2 4 6" xfId="21808"/>
    <cellStyle name="Total 2 2 5" xfId="20857"/>
    <cellStyle name="Total 2 2 5 2" xfId="20858"/>
    <cellStyle name="Total 2 2 5 2 2" xfId="21007"/>
    <cellStyle name="Total 2 2 5 2 3" xfId="21813"/>
    <cellStyle name="Total 2 2 5 3" xfId="20859"/>
    <cellStyle name="Total 2 2 5 3 2" xfId="21006"/>
    <cellStyle name="Total 2 2 5 3 3" xfId="21814"/>
    <cellStyle name="Total 2 2 5 4" xfId="20860"/>
    <cellStyle name="Total 2 2 5 4 2" xfId="21005"/>
    <cellStyle name="Total 2 2 5 4 3" xfId="21815"/>
    <cellStyle name="Total 2 2 5 5" xfId="21008"/>
    <cellStyle name="Total 2 2 5 6" xfId="21812"/>
    <cellStyle name="Total 2 2 6" xfId="20861"/>
    <cellStyle name="Total 2 2 6 2" xfId="21004"/>
    <cellStyle name="Total 2 2 6 3" xfId="21816"/>
    <cellStyle name="Total 2 2 7" xfId="20862"/>
    <cellStyle name="Total 2 2 7 2" xfId="21003"/>
    <cellStyle name="Total 2 2 7 3" xfId="21817"/>
    <cellStyle name="Total 2 2 8" xfId="20863"/>
    <cellStyle name="Total 2 2 8 2" xfId="21002"/>
    <cellStyle name="Total 2 2 8 3" xfId="21818"/>
    <cellStyle name="Total 2 2 9" xfId="20864"/>
    <cellStyle name="Total 2 2 9 2" xfId="21001"/>
    <cellStyle name="Total 2 2 9 3" xfId="21819"/>
    <cellStyle name="Total 2 3" xfId="20865"/>
    <cellStyle name="Total 2 3 2" xfId="20866"/>
    <cellStyle name="Total 2 3 2 2" xfId="21000"/>
    <cellStyle name="Total 2 3 2 3" xfId="21820"/>
    <cellStyle name="Total 2 3 3" xfId="20867"/>
    <cellStyle name="Total 2 3 3 2" xfId="20999"/>
    <cellStyle name="Total 2 3 3 3" xfId="21821"/>
    <cellStyle name="Total 2 3 4" xfId="20868"/>
    <cellStyle name="Total 2 3 4 2" xfId="20998"/>
    <cellStyle name="Total 2 3 4 3" xfId="21822"/>
    <cellStyle name="Total 2 3 5" xfId="20869"/>
    <cellStyle name="Total 2 3 5 2" xfId="20997"/>
    <cellStyle name="Total 2 3 5 3" xfId="21823"/>
    <cellStyle name="Total 2 4" xfId="20870"/>
    <cellStyle name="Total 2 4 2" xfId="20871"/>
    <cellStyle name="Total 2 4 2 2" xfId="20996"/>
    <cellStyle name="Total 2 4 2 3" xfId="21824"/>
    <cellStyle name="Total 2 4 3" xfId="20872"/>
    <cellStyle name="Total 2 4 3 2" xfId="20995"/>
    <cellStyle name="Total 2 4 3 3" xfId="21825"/>
    <cellStyle name="Total 2 4 4" xfId="20873"/>
    <cellStyle name="Total 2 4 4 2" xfId="20994"/>
    <cellStyle name="Total 2 4 4 3" xfId="21826"/>
    <cellStyle name="Total 2 4 5" xfId="20874"/>
    <cellStyle name="Total 2 4 5 2" xfId="20993"/>
    <cellStyle name="Total 2 4 5 3" xfId="21827"/>
    <cellStyle name="Total 2 5" xfId="20875"/>
    <cellStyle name="Total 2 5 2" xfId="20876"/>
    <cellStyle name="Total 2 5 2 2" xfId="20992"/>
    <cellStyle name="Total 2 5 2 3" xfId="21828"/>
    <cellStyle name="Total 2 5 3" xfId="20877"/>
    <cellStyle name="Total 2 5 3 2" xfId="20991"/>
    <cellStyle name="Total 2 5 3 3" xfId="21829"/>
    <cellStyle name="Total 2 5 4" xfId="20878"/>
    <cellStyle name="Total 2 5 4 2" xfId="20990"/>
    <cellStyle name="Total 2 5 4 3" xfId="21830"/>
    <cellStyle name="Total 2 5 5" xfId="20879"/>
    <cellStyle name="Total 2 5 5 2" xfId="20989"/>
    <cellStyle name="Total 2 5 5 3" xfId="21831"/>
    <cellStyle name="Total 2 6" xfId="20880"/>
    <cellStyle name="Total 2 6 2" xfId="20881"/>
    <cellStyle name="Total 2 6 2 2" xfId="20988"/>
    <cellStyle name="Total 2 6 2 3" xfId="21832"/>
    <cellStyle name="Total 2 6 3" xfId="20882"/>
    <cellStyle name="Total 2 6 3 2" xfId="20987"/>
    <cellStyle name="Total 2 6 3 3" xfId="21833"/>
    <cellStyle name="Total 2 6 4" xfId="20883"/>
    <cellStyle name="Total 2 6 4 2" xfId="20986"/>
    <cellStyle name="Total 2 6 4 3" xfId="21834"/>
    <cellStyle name="Total 2 6 5" xfId="20884"/>
    <cellStyle name="Total 2 6 5 2" xfId="20985"/>
    <cellStyle name="Total 2 6 5 3" xfId="21835"/>
    <cellStyle name="Total 2 7" xfId="20885"/>
    <cellStyle name="Total 2 7 2" xfId="20886"/>
    <cellStyle name="Total 2 7 2 2" xfId="20984"/>
    <cellStyle name="Total 2 7 2 3" xfId="21836"/>
    <cellStyle name="Total 2 7 3" xfId="20887"/>
    <cellStyle name="Total 2 7 3 2" xfId="20983"/>
    <cellStyle name="Total 2 7 3 3" xfId="21837"/>
    <cellStyle name="Total 2 7 4" xfId="20888"/>
    <cellStyle name="Total 2 7 4 2" xfId="20982"/>
    <cellStyle name="Total 2 7 4 3" xfId="21838"/>
    <cellStyle name="Total 2 7 5" xfId="20889"/>
    <cellStyle name="Total 2 7 5 2" xfId="20981"/>
    <cellStyle name="Total 2 7 5 3" xfId="21839"/>
    <cellStyle name="Total 2 8" xfId="20890"/>
    <cellStyle name="Total 2 8 2" xfId="20891"/>
    <cellStyle name="Total 2 8 2 2" xfId="20980"/>
    <cellStyle name="Total 2 8 2 3" xfId="21840"/>
    <cellStyle name="Total 2 8 3" xfId="20892"/>
    <cellStyle name="Total 2 8 3 2" xfId="20979"/>
    <cellStyle name="Total 2 8 3 3" xfId="21841"/>
    <cellStyle name="Total 2 8 4" xfId="20893"/>
    <cellStyle name="Total 2 8 4 2" xfId="20978"/>
    <cellStyle name="Total 2 8 4 3" xfId="21842"/>
    <cellStyle name="Total 2 8 5" xfId="20894"/>
    <cellStyle name="Total 2 8 5 2" xfId="20977"/>
    <cellStyle name="Total 2 8 5 3" xfId="21843"/>
    <cellStyle name="Total 2 9" xfId="20895"/>
    <cellStyle name="Total 2 9 2" xfId="20896"/>
    <cellStyle name="Total 2 9 2 2" xfId="20976"/>
    <cellStyle name="Total 2 9 2 3" xfId="21844"/>
    <cellStyle name="Total 2 9 3" xfId="20897"/>
    <cellStyle name="Total 2 9 3 2" xfId="20975"/>
    <cellStyle name="Total 2 9 3 3" xfId="21845"/>
    <cellStyle name="Total 2 9 4" xfId="20898"/>
    <cellStyle name="Total 2 9 4 2" xfId="20974"/>
    <cellStyle name="Total 2 9 4 3" xfId="21846"/>
    <cellStyle name="Total 2 9 5" xfId="20899"/>
    <cellStyle name="Total 2 9 5 2" xfId="20973"/>
    <cellStyle name="Total 2 9 5 3" xfId="21847"/>
    <cellStyle name="Total 3" xfId="20900"/>
    <cellStyle name="Total 3 2" xfId="20901"/>
    <cellStyle name="Total 3 2 2" xfId="20971"/>
    <cellStyle name="Total 3 2 3" xfId="21849"/>
    <cellStyle name="Total 3 3" xfId="20902"/>
    <cellStyle name="Total 3 3 2" xfId="20970"/>
    <cellStyle name="Total 3 3 3" xfId="21850"/>
    <cellStyle name="Total 3 4" xfId="20972"/>
    <cellStyle name="Total 3 5" xfId="21848"/>
    <cellStyle name="Total 3 6" xfId="22077"/>
    <cellStyle name="Total 4" xfId="20903"/>
    <cellStyle name="Total 4 2" xfId="20904"/>
    <cellStyle name="Total 4 2 2" xfId="20968"/>
    <cellStyle name="Total 4 2 3" xfId="21852"/>
    <cellStyle name="Total 4 3" xfId="20905"/>
    <cellStyle name="Total 4 3 2" xfId="20967"/>
    <cellStyle name="Total 4 3 3" xfId="21853"/>
    <cellStyle name="Total 4 4" xfId="20969"/>
    <cellStyle name="Total 4 5" xfId="21851"/>
    <cellStyle name="Total 5" xfId="20906"/>
    <cellStyle name="Total 5 2" xfId="20907"/>
    <cellStyle name="Total 5 2 2" xfId="20965"/>
    <cellStyle name="Total 5 2 3" xfId="21855"/>
    <cellStyle name="Total 5 3" xfId="20908"/>
    <cellStyle name="Total 5 3 2" xfId="20964"/>
    <cellStyle name="Total 5 3 3" xfId="21856"/>
    <cellStyle name="Total 5 4" xfId="20966"/>
    <cellStyle name="Total 5 5" xfId="21854"/>
    <cellStyle name="Total 6" xfId="20909"/>
    <cellStyle name="Total 6 2" xfId="20910"/>
    <cellStyle name="Total 6 2 2" xfId="20962"/>
    <cellStyle name="Total 6 2 3" xfId="21858"/>
    <cellStyle name="Total 6 3" xfId="20911"/>
    <cellStyle name="Total 6 3 2" xfId="20961"/>
    <cellStyle name="Total 6 3 3" xfId="21859"/>
    <cellStyle name="Total 6 4" xfId="20963"/>
    <cellStyle name="Total 6 5" xfId="21857"/>
    <cellStyle name="Total 7" xfId="20912"/>
    <cellStyle name="Total 7 2" xfId="20960"/>
    <cellStyle name="Total 7 3" xfId="21860"/>
    <cellStyle name="Total2 - Style2" xfId="20913"/>
    <cellStyle name="Unit" xfId="20914"/>
    <cellStyle name="Unit 2" xfId="20915"/>
    <cellStyle name="Unit 3" xfId="20916"/>
    <cellStyle name="Unit 4" xfId="20917"/>
    <cellStyle name="Vertical" xfId="20918"/>
    <cellStyle name="Vertical 2" xfId="20919"/>
    <cellStyle name="Vertical 3" xfId="20920"/>
    <cellStyle name="Währung [0]" xfId="20921"/>
    <cellStyle name="Währung_AX-3-4-Balance-Sheet-310899" xfId="20922"/>
    <cellStyle name="Warning Text 2" xfId="20923"/>
    <cellStyle name="Warning Text 2 10" xfId="20924"/>
    <cellStyle name="Warning Text 2 11" xfId="20925"/>
    <cellStyle name="Warning Text 2 12" xfId="20926"/>
    <cellStyle name="Warning Text 2 13" xfId="22080"/>
    <cellStyle name="Warning Text 2 2" xfId="20927"/>
    <cellStyle name="Warning Text 2 2 2" xfId="20928"/>
    <cellStyle name="Warning Text 2 3" xfId="20929"/>
    <cellStyle name="Warning Text 2 4" xfId="20930"/>
    <cellStyle name="Warning Text 2 5" xfId="20931"/>
    <cellStyle name="Warning Text 2 6" xfId="20932"/>
    <cellStyle name="Warning Text 2 7" xfId="20933"/>
    <cellStyle name="Warning Text 2 8" xfId="20934"/>
    <cellStyle name="Warning Text 2 9" xfId="20935"/>
    <cellStyle name="Warning Text 3" xfId="20936"/>
    <cellStyle name="Warning Text 3 2" xfId="20937"/>
    <cellStyle name="Warning Text 3 3" xfId="20938"/>
    <cellStyle name="Warning Text 3 4" xfId="22079"/>
    <cellStyle name="Warning Text 4" xfId="20939"/>
    <cellStyle name="Warning Text 4 2" xfId="20940"/>
    <cellStyle name="Warning Text 4 3" xfId="20941"/>
    <cellStyle name="Warning Text 5" xfId="20942"/>
    <cellStyle name="Warning Text 5 2" xfId="20943"/>
    <cellStyle name="Warning Text 5 3" xfId="20944"/>
    <cellStyle name="Warning Text 6" xfId="20945"/>
    <cellStyle name="Warning Text 6 2" xfId="20946"/>
    <cellStyle name="Warning Text 6 3" xfId="20947"/>
    <cellStyle name="Warning Text 7" xfId="20948"/>
    <cellStyle name="Years" xfId="20949"/>
    <cellStyle name="Денежный [0]_Capex" xfId="20950"/>
    <cellStyle name="Денежный_Capex" xfId="20951"/>
    <cellStyle name="Обычный_7.1" xfId="20952"/>
    <cellStyle name="ТЕКСТ" xfId="20953"/>
    <cellStyle name="Тысячи [0]_Chart1 (Sales &amp; Costs)" xfId="20954"/>
    <cellStyle name="Тысячи_Chart1 (Sales &amp; Costs)" xfId="20955"/>
    <cellStyle name="Финансовый [0]_Capex" xfId="20956"/>
    <cellStyle name="Финансовый_Capex" xfId="20957"/>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3.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43543</xdr:colOff>
      <xdr:row>5</xdr:row>
      <xdr:rowOff>65315</xdr:rowOff>
    </xdr:from>
    <xdr:to>
      <xdr:col>1</xdr:col>
      <xdr:colOff>6607628</xdr:colOff>
      <xdr:row>6</xdr:row>
      <xdr:rowOff>130628</xdr:rowOff>
    </xdr:to>
    <xdr:cxnSp macro="">
      <xdr:nvCxnSpPr>
        <xdr:cNvPr id="3" name="Straight Connector 2">
          <a:extLst>
            <a:ext uri="{FF2B5EF4-FFF2-40B4-BE49-F238E27FC236}">
              <a16:creationId xmlns:a16="http://schemas.microsoft.com/office/drawing/2014/main" id="{00000000-0008-0000-0C00-000003000000}"/>
            </a:ext>
          </a:extLst>
        </xdr:cNvPr>
        <xdr:cNvCxnSpPr/>
      </xdr:nvCxnSpPr>
      <xdr:spPr>
        <a:xfrm>
          <a:off x="772886" y="1121229"/>
          <a:ext cx="6564085" cy="653142"/>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s>
    <sheetDataSet>
      <sheetData sheetId="0" refreshError="1"/>
      <sheetData sheetId="1" refreshError="1"/>
      <sheetData sheetId="2" refreshError="1"/>
      <sheetData sheetId="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hashbank.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D35"/>
  <sheetViews>
    <sheetView tabSelected="1" zoomScale="85" zoomScaleNormal="85" workbookViewId="0">
      <pane xSplit="1" ySplit="7" topLeftCell="B8" activePane="bottomRight" state="frozen"/>
      <selection pane="topRight" activeCell="B1" sqref="B1"/>
      <selection pane="bottomLeft" activeCell="A8" sqref="A8"/>
      <selection pane="bottomRight" activeCell="D2" sqref="D2"/>
    </sheetView>
  </sheetViews>
  <sheetFormatPr defaultRowHeight="15"/>
  <cols>
    <col min="1" max="1" width="10.28515625" style="2" customWidth="1"/>
    <col min="2" max="2" width="153" bestFit="1" customWidth="1"/>
    <col min="3" max="3" width="39.42578125" customWidth="1"/>
    <col min="4" max="4" width="11.7109375" bestFit="1" customWidth="1"/>
    <col min="7" max="7" width="25" customWidth="1"/>
  </cols>
  <sheetData>
    <row r="1" spans="1:4" ht="15.75">
      <c r="A1" s="9"/>
      <c r="B1" s="130" t="s">
        <v>159</v>
      </c>
      <c r="C1" s="54"/>
    </row>
    <row r="2" spans="1:4" s="127" customFormat="1" ht="15.75">
      <c r="A2" s="170">
        <v>1</v>
      </c>
      <c r="B2" s="128" t="s">
        <v>160</v>
      </c>
      <c r="C2" s="671" t="s">
        <v>978</v>
      </c>
      <c r="D2" s="673">
        <v>45657</v>
      </c>
    </row>
    <row r="3" spans="1:4" s="127" customFormat="1" ht="15.75">
      <c r="A3" s="170">
        <v>2</v>
      </c>
      <c r="B3" s="129" t="s">
        <v>161</v>
      </c>
      <c r="C3" s="671" t="s">
        <v>975</v>
      </c>
      <c r="D3" s="666"/>
    </row>
    <row r="4" spans="1:4" s="127" customFormat="1" ht="15.75">
      <c r="A4" s="170">
        <v>3</v>
      </c>
      <c r="B4" s="129" t="s">
        <v>162</v>
      </c>
      <c r="C4" s="671" t="s">
        <v>981</v>
      </c>
      <c r="D4" s="666"/>
    </row>
    <row r="5" spans="1:4" s="127" customFormat="1" ht="15.75">
      <c r="A5" s="171">
        <v>4</v>
      </c>
      <c r="B5" s="132" t="s">
        <v>163</v>
      </c>
      <c r="C5" s="767" t="s">
        <v>967</v>
      </c>
      <c r="D5" s="666"/>
    </row>
    <row r="6" spans="1:4" s="131" customFormat="1" ht="65.25" customHeight="1">
      <c r="A6" s="820" t="s">
        <v>321</v>
      </c>
      <c r="B6" s="821"/>
      <c r="C6" s="821"/>
    </row>
    <row r="7" spans="1:4">
      <c r="A7" s="270" t="s">
        <v>251</v>
      </c>
      <c r="B7" s="271" t="s">
        <v>164</v>
      </c>
    </row>
    <row r="8" spans="1:4">
      <c r="A8" s="272">
        <v>1</v>
      </c>
      <c r="B8" s="268" t="s">
        <v>139</v>
      </c>
    </row>
    <row r="9" spans="1:4">
      <c r="A9" s="272">
        <v>2</v>
      </c>
      <c r="B9" s="268" t="s">
        <v>165</v>
      </c>
    </row>
    <row r="10" spans="1:4">
      <c r="A10" s="272">
        <v>3</v>
      </c>
      <c r="B10" s="268" t="s">
        <v>166</v>
      </c>
    </row>
    <row r="11" spans="1:4">
      <c r="A11" s="272">
        <v>4</v>
      </c>
      <c r="B11" s="268" t="s">
        <v>167</v>
      </c>
      <c r="C11" s="126"/>
    </row>
    <row r="12" spans="1:4">
      <c r="A12" s="272">
        <v>5</v>
      </c>
      <c r="B12" s="268" t="s">
        <v>107</v>
      </c>
    </row>
    <row r="13" spans="1:4">
      <c r="A13" s="272">
        <v>6</v>
      </c>
      <c r="B13" s="273" t="s">
        <v>91</v>
      </c>
    </row>
    <row r="14" spans="1:4">
      <c r="A14" s="272">
        <v>7</v>
      </c>
      <c r="B14" s="268" t="s">
        <v>168</v>
      </c>
    </row>
    <row r="15" spans="1:4">
      <c r="A15" s="272">
        <v>8</v>
      </c>
      <c r="B15" s="268" t="s">
        <v>171</v>
      </c>
    </row>
    <row r="16" spans="1:4">
      <c r="A16" s="272">
        <v>9</v>
      </c>
      <c r="B16" s="268" t="s">
        <v>85</v>
      </c>
    </row>
    <row r="17" spans="1:2">
      <c r="A17" s="274" t="s">
        <v>378</v>
      </c>
      <c r="B17" s="268" t="s">
        <v>358</v>
      </c>
    </row>
    <row r="18" spans="1:2">
      <c r="A18" s="272">
        <v>10</v>
      </c>
      <c r="B18" s="268" t="s">
        <v>172</v>
      </c>
    </row>
    <row r="19" spans="1:2">
      <c r="A19" s="272">
        <v>11</v>
      </c>
      <c r="B19" s="273" t="s">
        <v>155</v>
      </c>
    </row>
    <row r="20" spans="1:2">
      <c r="A20" s="272">
        <v>12</v>
      </c>
      <c r="B20" s="273" t="s">
        <v>152</v>
      </c>
    </row>
    <row r="21" spans="1:2">
      <c r="A21" s="272">
        <v>13</v>
      </c>
      <c r="B21" s="275" t="s">
        <v>297</v>
      </c>
    </row>
    <row r="22" spans="1:2">
      <c r="A22" s="272">
        <v>14</v>
      </c>
      <c r="B22" s="268" t="s">
        <v>351</v>
      </c>
    </row>
    <row r="23" spans="1:2">
      <c r="A23" s="276">
        <v>15</v>
      </c>
      <c r="B23" s="268" t="s">
        <v>74</v>
      </c>
    </row>
    <row r="24" spans="1:2">
      <c r="A24" s="276">
        <v>15.1</v>
      </c>
      <c r="B24" s="268" t="s">
        <v>387</v>
      </c>
    </row>
    <row r="25" spans="1:2">
      <c r="A25" s="276">
        <v>16</v>
      </c>
      <c r="B25" s="268" t="s">
        <v>453</v>
      </c>
    </row>
    <row r="26" spans="1:2">
      <c r="A26" s="276">
        <v>17</v>
      </c>
      <c r="B26" s="268" t="s">
        <v>677</v>
      </c>
    </row>
    <row r="27" spans="1:2">
      <c r="A27" s="276">
        <v>18</v>
      </c>
      <c r="B27" s="268" t="s">
        <v>939</v>
      </c>
    </row>
    <row r="28" spans="1:2">
      <c r="A28" s="276">
        <v>19</v>
      </c>
      <c r="B28" s="268" t="s">
        <v>940</v>
      </c>
    </row>
    <row r="29" spans="1:2">
      <c r="A29" s="276">
        <v>20</v>
      </c>
      <c r="B29" s="268" t="s">
        <v>941</v>
      </c>
    </row>
    <row r="30" spans="1:2">
      <c r="A30" s="276">
        <v>21</v>
      </c>
      <c r="B30" s="268" t="s">
        <v>546</v>
      </c>
    </row>
    <row r="31" spans="1:2">
      <c r="A31" s="276">
        <v>22</v>
      </c>
      <c r="B31" s="268" t="s">
        <v>942</v>
      </c>
    </row>
    <row r="32" spans="1:2" ht="25.5">
      <c r="A32" s="276">
        <v>23</v>
      </c>
      <c r="B32" s="609" t="s">
        <v>938</v>
      </c>
    </row>
    <row r="33" spans="1:2">
      <c r="A33" s="276">
        <v>24</v>
      </c>
      <c r="B33" s="268" t="s">
        <v>943</v>
      </c>
    </row>
    <row r="34" spans="1:2">
      <c r="A34" s="276">
        <v>25</v>
      </c>
      <c r="B34" s="268" t="s">
        <v>944</v>
      </c>
    </row>
    <row r="35" spans="1:2">
      <c r="A35" s="272">
        <v>26</v>
      </c>
      <c r="B35" s="268" t="s">
        <v>723</v>
      </c>
    </row>
  </sheetData>
  <mergeCells count="1">
    <mergeCell ref="A6:C6"/>
  </mergeCells>
  <hyperlinks>
    <hyperlink ref="B8" location="'1. key ratios'!A1" display="ცხრილი 1: ძირითადი მაჩვენებლები"/>
    <hyperlink ref="B9" location="'2. SOFP'!A1" display="საბალანსო უწყისი"/>
    <hyperlink ref="B10" location="'3. SOPL'!A1" display="მოგება-ზარალის ანგარიშგება"/>
    <hyperlink ref="B11" location="'4. Off-Balance'!A1" display="ბალანსგარეშე ანგარიშების უწყისი "/>
    <hyperlink ref="B12" location="'5. RWA'!A1" display="ცხრილი 5: რისკის მიხედვით შეწონილი რისკის პოზიციები"/>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hyperlink ref="B13" location="'6. Administrators-shareholders'!A1" display="ინფორმაცია ბანკის სამეთვალყურეო საბჭოს, დირექტორატის და აქციონერთა შესახებ"/>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hyperlink ref="B16" location="'9. Capital'!A1" display="ცხრილი 9: საზედამხედველო კაპიტალი"/>
    <hyperlink ref="B18" location="'10. CC2'!A1" display="ცხრილი 10: კავშირი საზედამხედველო კაპიტალსა და ფინანსური მდგომარეობის ანგარიშგებას შორის"/>
    <hyperlink ref="B20" location="'12. CRM'!A1" display="საკრედიტო რისკის მიტიგაცია"/>
    <hyperlink ref="B19" location="'11. CRWA'!A1" display="საკრედიტო რისკის მიხედვით შეწონილი რისკის პოზიციები"/>
    <hyperlink ref="B21" location="'13. CRME'!A1" display="სტანდარტიზებული მიდგომა - საკრედიტო რისკი საკრედიტო რისკის მიტიგაციის ეფექტი"/>
    <hyperlink ref="B23" location="'15. CCR'!A1" display="კონტრაგენტთან დაკავშირებული საკრედიტო რისკის მიხედვით შეწონილი რისკის პოზიციები"/>
    <hyperlink ref="B22" location="'14. LCR'!A1" display="ლიკვიდობის გადაფარვის კოეფიციენტი"/>
    <hyperlink ref="B17" location="'9.1. Capital Requirements'!A1" display="კაპიტალის ადეკვატურობის მოთხოვნები"/>
    <hyperlink ref="B24" location="'15.1. LR'!A1" display="ლევერიჯის კოეფიციენტი"/>
    <hyperlink ref="B25" location="'16. NSFR'!A1" display="წმინდა სტაბილური დაფინანსების კოეფიციენტი"/>
    <hyperlink ref="B26" location="' 17. Residual Maturity'!A1" display="რისკის პოზიციის ღირებულება ნარჩენი ვადიანობის  და რისკის კლასების მიხედვით"/>
    <hyperlink ref="B27"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hyperlink ref="B28"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hyperlink ref="B30" location="'21. NPL'!A1" display="უმოქმედო სესხების ცვლილება"/>
    <hyperlink ref="B31"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hyperlink ref="B32"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hyperlink ref="B33"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hyperlink ref="B34"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hyperlink ref="B29" location="'20. Reserves'!A1" display="რეზერვის ცვლილება სესხებზე და კორპორატიულ სავალო ფასიანი ქაღალდებზე"/>
    <hyperlink ref="B35" location="'26. Retail Products'!A1" display="ზოგადი ინფორმაცია საცალო პროდუქტებზე"/>
    <hyperlink ref="C5" r:id="rId1"/>
  </hyperlinks>
  <pageMargins left="0.7" right="0.7" top="0.75" bottom="0.75" header="0.3" footer="0.3"/>
  <pageSetup paperSize="9" orientation="portrait" r:id="rId2"/>
  <headerFooter>
    <oddHeader>&amp;Lშიდა მოხმარების</oddHeader>
    <oddFooter>&amp;Lშიდა მოხმარების</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L71"/>
  <sheetViews>
    <sheetView zoomScaleNormal="100" workbookViewId="0">
      <pane xSplit="1" ySplit="5" topLeftCell="B6" activePane="bottomRight" state="frozen"/>
      <selection pane="topRight" activeCell="B1" sqref="B1"/>
      <selection pane="bottomLeft" activeCell="A6" sqref="A6"/>
      <selection pane="bottomRight" activeCell="C8" sqref="C8:G48"/>
    </sheetView>
  </sheetViews>
  <sheetFormatPr defaultRowHeight="15.75"/>
  <cols>
    <col min="1" max="1" width="9.5703125" style="19" bestFit="1" customWidth="1"/>
    <col min="2" max="2" width="88.28515625" style="16" customWidth="1"/>
    <col min="3" max="3" width="12.7109375" style="16" customWidth="1"/>
    <col min="4" max="7" width="12.7109375" style="2" customWidth="1"/>
    <col min="8" max="8" width="6.7109375" customWidth="1"/>
    <col min="9" max="9" width="12.28515625" hidden="1" customWidth="1"/>
    <col min="10" max="12" width="12.28515625" bestFit="1" customWidth="1"/>
    <col min="13" max="13" width="6.7109375" customWidth="1"/>
  </cols>
  <sheetData>
    <row r="1" spans="1:12">
      <c r="A1" s="17" t="s">
        <v>108</v>
      </c>
      <c r="B1" s="306" t="str">
        <f>Info!C2</f>
        <v>სს "ჰეშ ბანკი"</v>
      </c>
    </row>
    <row r="2" spans="1:12">
      <c r="A2" s="17" t="s">
        <v>109</v>
      </c>
      <c r="B2" s="728">
        <f>Info!D2</f>
        <v>45657</v>
      </c>
      <c r="C2" s="29"/>
      <c r="D2" s="18"/>
      <c r="E2" s="18"/>
      <c r="F2" s="18"/>
      <c r="G2" s="18"/>
      <c r="H2" s="1"/>
    </row>
    <row r="3" spans="1:12" ht="16.5" thickBot="1">
      <c r="A3" s="17"/>
      <c r="C3" s="29"/>
      <c r="D3" s="18"/>
      <c r="E3" s="18"/>
      <c r="F3" s="18"/>
      <c r="G3" s="18"/>
      <c r="H3" s="1"/>
    </row>
    <row r="4" spans="1:12" ht="16.5" thickBot="1">
      <c r="A4" s="39" t="s">
        <v>252</v>
      </c>
      <c r="B4" s="150" t="s">
        <v>139</v>
      </c>
      <c r="C4" s="151"/>
      <c r="D4" s="822" t="s">
        <v>936</v>
      </c>
      <c r="E4" s="823"/>
      <c r="F4" s="823"/>
      <c r="G4" s="824"/>
      <c r="H4" s="1"/>
      <c r="I4" s="825" t="s">
        <v>937</v>
      </c>
      <c r="J4" s="826"/>
      <c r="K4" s="826"/>
      <c r="L4" s="827"/>
    </row>
    <row r="5" spans="1:12" ht="15">
      <c r="A5" s="204" t="s">
        <v>25</v>
      </c>
      <c r="B5" s="205"/>
      <c r="C5" s="327" t="str">
        <f>INT((MONTH($B$2))/3)&amp;"Q"&amp;"-"&amp;YEAR($B$2)</f>
        <v>4Q-2024</v>
      </c>
      <c r="D5" s="327" t="str">
        <f>IF(INT(MONTH($B$2))=3, "4"&amp;"Q"&amp;"-"&amp;YEAR($B$2)-1, IF(INT(MONTH($B$2))=6, "1"&amp;"Q"&amp;"-"&amp;YEAR($B$2), IF(INT(MONTH($B$2))=9, "2"&amp;"Q"&amp;"-"&amp;YEAR($B$2),IF(INT(MONTH($B$2))=12, "3"&amp;"Q"&amp;"-"&amp;YEAR($B$2), 0))))</f>
        <v>3Q-2024</v>
      </c>
      <c r="E5" s="327" t="str">
        <f>IF(INT(MONTH($B$2))=3, "3"&amp;"Q"&amp;"-"&amp;YEAR($B$2)-1, IF(INT(MONTH($B$2))=6, "4"&amp;"Q"&amp;"-"&amp;YEAR($B$2)-1, IF(INT(MONTH($B$2))=9, "1"&amp;"Q"&amp;"-"&amp;YEAR($B$2),IF(INT(MONTH($B$2))=12, "2"&amp;"Q"&amp;"-"&amp;YEAR($B$2), 0))))</f>
        <v>2Q-2024</v>
      </c>
      <c r="F5" s="327" t="str">
        <f>IF(INT(MONTH($B$2))=3, "2"&amp;"Q"&amp;"-"&amp;YEAR($B$2)-1, IF(INT(MONTH($B$2))=6, "3"&amp;"Q"&amp;"-"&amp;YEAR($B$2)-1, IF(INT(MONTH($B$2))=9, "4"&amp;"Q"&amp;"-"&amp;YEAR($B$2)-1,IF(INT(MONTH($B$2))=12, "1"&amp;"Q"&amp;"-"&amp;YEAR($B$2), 0))))</f>
        <v>1Q-2024</v>
      </c>
      <c r="G5" s="328" t="str">
        <f>IF(INT(MONTH($B$2))=3, "1"&amp;"Q"&amp;"-"&amp;YEAR($B$2)-1, IF(INT(MONTH($B$2))=6, "2"&amp;"Q"&amp;"-"&amp;YEAR($B$2)-1, IF(INT(MONTH($B$2))=9, "3"&amp;"Q"&amp;"-"&amp;YEAR($B$2)-1,IF(INT(MONTH($B$2))=12, "4"&amp;"Q"&amp;"-"&amp;YEAR($B$2)-1, 0))))</f>
        <v>4Q-2023</v>
      </c>
      <c r="I5" s="607" t="str">
        <f>D5</f>
        <v>3Q-2024</v>
      </c>
      <c r="J5" s="327" t="str">
        <f t="shared" ref="J5:L5" si="0">E5</f>
        <v>2Q-2024</v>
      </c>
      <c r="K5" s="327" t="str">
        <f t="shared" si="0"/>
        <v>1Q-2024</v>
      </c>
      <c r="L5" s="328" t="str">
        <f t="shared" si="0"/>
        <v>4Q-2023</v>
      </c>
    </row>
    <row r="6" spans="1:12" ht="15">
      <c r="A6" s="329"/>
      <c r="B6" s="330" t="s">
        <v>106</v>
      </c>
      <c r="C6" s="206"/>
      <c r="D6" s="206"/>
      <c r="E6" s="206"/>
      <c r="F6" s="206"/>
      <c r="G6" s="207"/>
      <c r="I6" s="608"/>
      <c r="J6" s="206"/>
      <c r="K6" s="206"/>
      <c r="L6" s="207"/>
    </row>
    <row r="7" spans="1:12" ht="15">
      <c r="A7" s="329"/>
      <c r="B7" s="331" t="s">
        <v>110</v>
      </c>
      <c r="C7" s="206"/>
      <c r="D7" s="206"/>
      <c r="E7" s="206"/>
      <c r="F7" s="206"/>
      <c r="G7" s="207"/>
      <c r="I7" s="608"/>
      <c r="J7" s="206"/>
      <c r="K7" s="206"/>
      <c r="L7" s="207"/>
    </row>
    <row r="8" spans="1:12" ht="15">
      <c r="A8" s="311">
        <v>1</v>
      </c>
      <c r="B8" s="312" t="s">
        <v>22</v>
      </c>
      <c r="C8" s="812">
        <v>12685652.870000001</v>
      </c>
      <c r="D8" s="812">
        <v>4543918.8091000002</v>
      </c>
      <c r="E8" s="812">
        <v>5079707.16</v>
      </c>
      <c r="F8" s="812">
        <v>5357339.9700000007</v>
      </c>
      <c r="G8" s="812">
        <v>6188668.0448033046</v>
      </c>
      <c r="H8" s="669"/>
      <c r="I8" s="678"/>
      <c r="J8" s="678"/>
      <c r="K8" s="678"/>
      <c r="L8" s="678"/>
    </row>
    <row r="9" spans="1:12" ht="15">
      <c r="A9" s="311">
        <v>2</v>
      </c>
      <c r="B9" s="312" t="s">
        <v>86</v>
      </c>
      <c r="C9" s="812">
        <v>12687752.870000001</v>
      </c>
      <c r="D9" s="812">
        <v>4546018.8091000002</v>
      </c>
      <c r="E9" s="812">
        <v>5081807.16</v>
      </c>
      <c r="F9" s="812">
        <v>5359439.9700000007</v>
      </c>
      <c r="G9" s="812">
        <v>6190768.0448033046</v>
      </c>
      <c r="H9" s="669"/>
      <c r="I9" s="678"/>
      <c r="J9" s="678"/>
      <c r="K9" s="678"/>
      <c r="L9" s="678"/>
    </row>
    <row r="10" spans="1:12" ht="15">
      <c r="A10" s="311">
        <v>3</v>
      </c>
      <c r="B10" s="312" t="s">
        <v>85</v>
      </c>
      <c r="C10" s="812">
        <v>12687752.870000001</v>
      </c>
      <c r="D10" s="812">
        <v>4546018.8091000002</v>
      </c>
      <c r="E10" s="812">
        <v>5081807.16</v>
      </c>
      <c r="F10" s="812">
        <v>5359439.9700000007</v>
      </c>
      <c r="G10" s="812">
        <v>6190768.0448033046</v>
      </c>
      <c r="H10" s="669"/>
      <c r="I10" s="678"/>
      <c r="J10" s="678"/>
      <c r="K10" s="678"/>
      <c r="L10" s="678"/>
    </row>
    <row r="11" spans="1:12" ht="15">
      <c r="A11" s="311">
        <v>4</v>
      </c>
      <c r="B11" s="312" t="s">
        <v>445</v>
      </c>
      <c r="C11" s="812">
        <v>1571837.2105607498</v>
      </c>
      <c r="D11" s="812">
        <v>2477999.7426323532</v>
      </c>
      <c r="E11" s="812">
        <v>2445618.1267259442</v>
      </c>
      <c r="F11" s="812">
        <v>1831268.9191659526</v>
      </c>
      <c r="G11" s="812">
        <v>2009959.9265325335</v>
      </c>
      <c r="H11" s="669"/>
      <c r="I11" s="678"/>
      <c r="J11" s="678"/>
      <c r="K11" s="678"/>
      <c r="L11" s="678"/>
    </row>
    <row r="12" spans="1:12" ht="15">
      <c r="A12" s="311">
        <v>5</v>
      </c>
      <c r="B12" s="312" t="s">
        <v>446</v>
      </c>
      <c r="C12" s="812">
        <v>1817509.9677932498</v>
      </c>
      <c r="D12" s="812">
        <v>2968576.1635388401</v>
      </c>
      <c r="E12" s="812">
        <v>2919663.1757802777</v>
      </c>
      <c r="F12" s="812">
        <v>2195504.571407184</v>
      </c>
      <c r="G12" s="812">
        <v>2419053.4816799331</v>
      </c>
      <c r="H12" s="669"/>
      <c r="I12" s="678"/>
      <c r="J12" s="678"/>
      <c r="K12" s="678"/>
      <c r="L12" s="678"/>
    </row>
    <row r="13" spans="1:12" ht="15">
      <c r="A13" s="311">
        <v>6</v>
      </c>
      <c r="B13" s="312" t="s">
        <v>447</v>
      </c>
      <c r="C13" s="812">
        <v>2145058.6745032496</v>
      </c>
      <c r="D13" s="812">
        <v>3622678.0175474891</v>
      </c>
      <c r="E13" s="812">
        <v>3551723.2411860558</v>
      </c>
      <c r="F13" s="812">
        <v>2681152.1077288263</v>
      </c>
      <c r="G13" s="812">
        <v>2964511.5552098006</v>
      </c>
      <c r="H13" s="669"/>
      <c r="I13" s="678"/>
      <c r="J13" s="678"/>
      <c r="K13" s="678"/>
      <c r="L13" s="678"/>
    </row>
    <row r="14" spans="1:12" ht="15">
      <c r="A14" s="329"/>
      <c r="B14" s="330" t="s">
        <v>449</v>
      </c>
      <c r="C14" s="813"/>
      <c r="D14" s="813"/>
      <c r="E14" s="813"/>
      <c r="F14" s="813"/>
      <c r="G14" s="813"/>
      <c r="H14" s="669"/>
      <c r="I14" s="672"/>
      <c r="J14" s="672"/>
      <c r="K14" s="672"/>
      <c r="L14" s="672"/>
    </row>
    <row r="15" spans="1:12" ht="22.35" customHeight="1">
      <c r="A15" s="311">
        <v>7</v>
      </c>
      <c r="B15" s="312" t="s">
        <v>448</v>
      </c>
      <c r="C15" s="814">
        <v>16321299.3355</v>
      </c>
      <c r="D15" s="814">
        <v>32704940.700432457</v>
      </c>
      <c r="E15" s="814">
        <v>31603003.270288888</v>
      </c>
      <c r="F15" s="814">
        <v>24282376.816082105</v>
      </c>
      <c r="G15" s="814">
        <v>27272903.676493336</v>
      </c>
      <c r="H15" s="669"/>
      <c r="I15" s="679"/>
      <c r="J15" s="679"/>
      <c r="K15" s="679"/>
      <c r="L15" s="679"/>
    </row>
    <row r="16" spans="1:12" ht="15">
      <c r="A16" s="329"/>
      <c r="B16" s="330" t="s">
        <v>452</v>
      </c>
      <c r="C16" s="813"/>
      <c r="D16" s="813"/>
      <c r="E16" s="813"/>
      <c r="F16" s="813"/>
      <c r="G16" s="813"/>
      <c r="H16" s="669"/>
      <c r="I16" s="672"/>
      <c r="J16" s="672"/>
      <c r="K16" s="672"/>
      <c r="L16" s="672"/>
    </row>
    <row r="17" spans="1:12" s="3" customFormat="1" ht="15">
      <c r="A17" s="311"/>
      <c r="B17" s="331" t="s">
        <v>435</v>
      </c>
      <c r="C17" s="813"/>
      <c r="D17" s="813"/>
      <c r="E17" s="813"/>
      <c r="F17" s="813"/>
      <c r="G17" s="813"/>
      <c r="H17" s="670"/>
      <c r="I17" s="672"/>
      <c r="J17" s="672"/>
      <c r="K17" s="672"/>
      <c r="L17" s="672"/>
    </row>
    <row r="18" spans="1:12" ht="15">
      <c r="A18" s="310">
        <v>8</v>
      </c>
      <c r="B18" s="332" t="s">
        <v>443</v>
      </c>
      <c r="C18" s="788">
        <f>C8/$C$15</f>
        <v>0.77724527987840974</v>
      </c>
      <c r="D18" s="788">
        <v>0.13893676954564593</v>
      </c>
      <c r="E18" s="788">
        <v>0.15531925914584616</v>
      </c>
      <c r="F18" s="788">
        <v>0.22062667137476671</v>
      </c>
      <c r="G18" s="788">
        <v>0.22691636058309961</v>
      </c>
      <c r="H18" s="669"/>
      <c r="I18" s="680"/>
      <c r="J18" s="680"/>
      <c r="K18" s="680"/>
      <c r="L18" s="680"/>
    </row>
    <row r="19" spans="1:12" ht="15" customHeight="1">
      <c r="A19" s="310">
        <v>9</v>
      </c>
      <c r="B19" s="332" t="s">
        <v>442</v>
      </c>
      <c r="C19" s="788">
        <f t="shared" ref="C19:C22" si="1">C9/$C$15</f>
        <v>0.77737394610508892</v>
      </c>
      <c r="D19" s="788">
        <v>0.1390009800274577</v>
      </c>
      <c r="E19" s="788">
        <v>0.15538346962765792</v>
      </c>
      <c r="F19" s="788">
        <v>0.2207131538478749</v>
      </c>
      <c r="G19" s="788">
        <v>0.22699336008505619</v>
      </c>
      <c r="H19" s="669"/>
      <c r="I19" s="680"/>
      <c r="J19" s="680"/>
      <c r="K19" s="680"/>
      <c r="L19" s="680"/>
    </row>
    <row r="20" spans="1:12" ht="15">
      <c r="A20" s="310">
        <v>10</v>
      </c>
      <c r="B20" s="332" t="s">
        <v>444</v>
      </c>
      <c r="C20" s="788">
        <f t="shared" si="1"/>
        <v>0.77737394610508892</v>
      </c>
      <c r="D20" s="788">
        <v>0.1390009800274577</v>
      </c>
      <c r="E20" s="788">
        <v>0.15538346962765792</v>
      </c>
      <c r="F20" s="788">
        <v>0.2207131538478749</v>
      </c>
      <c r="G20" s="788">
        <v>0.22699336008505619</v>
      </c>
      <c r="H20" s="669"/>
      <c r="I20" s="680"/>
      <c r="J20" s="680"/>
      <c r="K20" s="680"/>
      <c r="L20" s="680"/>
    </row>
    <row r="21" spans="1:12" ht="15">
      <c r="A21" s="310">
        <v>11</v>
      </c>
      <c r="B21" s="312" t="s">
        <v>445</v>
      </c>
      <c r="C21" s="788">
        <f t="shared" si="1"/>
        <v>9.6305887065124204E-2</v>
      </c>
      <c r="D21" s="788">
        <v>7.5768360668502496E-2</v>
      </c>
      <c r="E21" s="788">
        <v>7.4778246783171992E-2</v>
      </c>
      <c r="F21" s="788">
        <v>7.5415554788405711E-2</v>
      </c>
      <c r="G21" s="788">
        <v>7.3698053950336392E-2</v>
      </c>
      <c r="H21" s="669"/>
      <c r="I21" s="680"/>
      <c r="J21" s="680"/>
      <c r="K21" s="680"/>
      <c r="L21" s="680"/>
    </row>
    <row r="22" spans="1:12" ht="15">
      <c r="A22" s="310">
        <v>12</v>
      </c>
      <c r="B22" s="312" t="s">
        <v>446</v>
      </c>
      <c r="C22" s="788">
        <f t="shared" si="1"/>
        <v>0.11135816643225425</v>
      </c>
      <c r="D22" s="788">
        <v>9.0768431312263059E-2</v>
      </c>
      <c r="E22" s="788">
        <v>8.9272847259486726E-2</v>
      </c>
      <c r="F22" s="788">
        <v>9.0415554788405697E-2</v>
      </c>
      <c r="G22" s="788">
        <v>8.8698053950336378E-2</v>
      </c>
      <c r="H22" s="669"/>
      <c r="I22" s="680"/>
      <c r="J22" s="680"/>
      <c r="K22" s="680"/>
      <c r="L22" s="680"/>
    </row>
    <row r="23" spans="1:12" ht="15">
      <c r="A23" s="310">
        <v>13</v>
      </c>
      <c r="B23" s="312" t="s">
        <v>447</v>
      </c>
      <c r="C23" s="788">
        <f>C13/$C$15</f>
        <v>0.13142695507321484</v>
      </c>
      <c r="D23" s="788">
        <v>0.11076852426457959</v>
      </c>
      <c r="E23" s="788">
        <v>0.10859898122790639</v>
      </c>
      <c r="F23" s="788">
        <v>0.11041555478840571</v>
      </c>
      <c r="G23" s="788">
        <v>0.1086980539503364</v>
      </c>
      <c r="H23" s="669"/>
      <c r="I23" s="680"/>
      <c r="J23" s="680"/>
      <c r="K23" s="680"/>
      <c r="L23" s="680"/>
    </row>
    <row r="24" spans="1:12" ht="15">
      <c r="A24" s="329"/>
      <c r="B24" s="330" t="s">
        <v>6</v>
      </c>
      <c r="C24" s="813"/>
      <c r="D24" s="813"/>
      <c r="E24" s="813"/>
      <c r="F24" s="813"/>
      <c r="G24" s="813"/>
      <c r="H24" s="669"/>
      <c r="I24" s="674"/>
      <c r="J24" s="674"/>
      <c r="K24" s="674"/>
      <c r="L24" s="674"/>
    </row>
    <row r="25" spans="1:12" ht="15" customHeight="1">
      <c r="A25" s="333">
        <v>14</v>
      </c>
      <c r="B25" s="334" t="s">
        <v>7</v>
      </c>
      <c r="C25" s="811">
        <v>6.8064525402161138E-2</v>
      </c>
      <c r="D25" s="811">
        <v>6.4497797087230649E-2</v>
      </c>
      <c r="E25" s="789">
        <v>6.6642183697227159E-2</v>
      </c>
      <c r="F25" s="789">
        <v>6.435220297345963E-2</v>
      </c>
      <c r="G25" s="789">
        <v>5.09397615796175E-2</v>
      </c>
      <c r="H25" s="669"/>
      <c r="I25" s="681"/>
      <c r="J25" s="681"/>
      <c r="K25" s="681"/>
      <c r="L25" s="681"/>
    </row>
    <row r="26" spans="1:12" ht="15">
      <c r="A26" s="333">
        <v>15</v>
      </c>
      <c r="B26" s="334" t="s">
        <v>8</v>
      </c>
      <c r="C26" s="811">
        <v>-4.5388866591925203E-6</v>
      </c>
      <c r="D26" s="811">
        <v>-8.5050170880504578E-6</v>
      </c>
      <c r="E26" s="789">
        <v>-1.3994476272770434E-5</v>
      </c>
      <c r="F26" s="789">
        <v>0</v>
      </c>
      <c r="G26" s="789">
        <v>0</v>
      </c>
      <c r="H26" s="669"/>
      <c r="I26" s="681"/>
      <c r="J26" s="681"/>
      <c r="K26" s="681"/>
      <c r="L26" s="681"/>
    </row>
    <row r="27" spans="1:12" ht="15">
      <c r="A27" s="333">
        <v>16</v>
      </c>
      <c r="B27" s="334" t="s">
        <v>9</v>
      </c>
      <c r="C27" s="811">
        <v>4.9576333390080239E-2</v>
      </c>
      <c r="D27" s="811">
        <v>4.9756282923524284E-2</v>
      </c>
      <c r="E27" s="789">
        <v>6.5903232942521026E-2</v>
      </c>
      <c r="F27" s="789">
        <v>6.3442796273679006E-2</v>
      </c>
      <c r="G27" s="789">
        <v>4.8151687562299712E-2</v>
      </c>
      <c r="H27" s="669"/>
      <c r="I27" s="681"/>
      <c r="J27" s="681"/>
      <c r="K27" s="681"/>
      <c r="L27" s="681"/>
    </row>
    <row r="28" spans="1:12" ht="15">
      <c r="A28" s="333">
        <v>17</v>
      </c>
      <c r="B28" s="334" t="s">
        <v>140</v>
      </c>
      <c r="C28" s="811">
        <v>6.805998651550195E-2</v>
      </c>
      <c r="D28" s="811">
        <v>6.4489292070142604E-2</v>
      </c>
      <c r="E28" s="789">
        <v>6.6628189220954384E-2</v>
      </c>
      <c r="F28" s="789">
        <v>6.435220297345963E-2</v>
      </c>
      <c r="G28" s="789">
        <v>5.09397615796175E-2</v>
      </c>
      <c r="H28" s="669"/>
      <c r="I28" s="681"/>
      <c r="J28" s="681"/>
      <c r="K28" s="681"/>
      <c r="L28" s="681"/>
    </row>
    <row r="29" spans="1:12" ht="15">
      <c r="A29" s="333">
        <v>18</v>
      </c>
      <c r="B29" s="334" t="s">
        <v>10</v>
      </c>
      <c r="C29" s="811">
        <v>-0.36692201579589362</v>
      </c>
      <c r="D29" s="811">
        <v>-0.37978792987782556</v>
      </c>
      <c r="E29" s="789">
        <v>-0.34474580194271104</v>
      </c>
      <c r="F29" s="789">
        <v>-0.42470506057131485</v>
      </c>
      <c r="G29" s="789">
        <v>-0.32585677768961119</v>
      </c>
      <c r="H29" s="669"/>
      <c r="I29" s="681"/>
      <c r="J29" s="681"/>
      <c r="K29" s="681"/>
      <c r="L29" s="681"/>
    </row>
    <row r="30" spans="1:12" ht="15">
      <c r="A30" s="333">
        <v>19</v>
      </c>
      <c r="B30" s="334" t="s">
        <v>11</v>
      </c>
      <c r="C30" s="811">
        <v>-0.37130946189674513</v>
      </c>
      <c r="D30" s="811">
        <v>-0.38733587196535141</v>
      </c>
      <c r="E30" s="789">
        <v>-0.34992443139035917</v>
      </c>
      <c r="F30" s="789">
        <v>-0.42858352996371923</v>
      </c>
      <c r="G30" s="789">
        <v>-0.32623608133302345</v>
      </c>
      <c r="H30" s="669"/>
      <c r="I30" s="681"/>
      <c r="J30" s="681"/>
      <c r="K30" s="681"/>
      <c r="L30" s="681"/>
    </row>
    <row r="31" spans="1:12" ht="15">
      <c r="A31" s="329"/>
      <c r="B31" s="330" t="s">
        <v>12</v>
      </c>
      <c r="C31" s="813"/>
      <c r="D31" s="813"/>
      <c r="E31" s="813"/>
      <c r="F31" s="813"/>
      <c r="G31" s="813"/>
      <c r="H31" s="669"/>
      <c r="I31" s="674"/>
      <c r="J31" s="674"/>
      <c r="K31" s="674"/>
      <c r="L31" s="674"/>
    </row>
    <row r="32" spans="1:12" ht="15">
      <c r="A32" s="333">
        <v>20</v>
      </c>
      <c r="B32" s="334" t="s">
        <v>13</v>
      </c>
      <c r="C32" s="811">
        <v>0</v>
      </c>
      <c r="D32" s="789">
        <v>0</v>
      </c>
      <c r="E32" s="789">
        <v>0</v>
      </c>
      <c r="F32" s="789">
        <v>0</v>
      </c>
      <c r="G32" s="789">
        <v>0</v>
      </c>
      <c r="H32" s="669"/>
      <c r="I32" s="681"/>
      <c r="J32" s="681"/>
      <c r="K32" s="681"/>
      <c r="L32" s="681"/>
    </row>
    <row r="33" spans="1:12" ht="15" customHeight="1">
      <c r="A33" s="333">
        <v>21</v>
      </c>
      <c r="B33" s="334" t="s">
        <v>958</v>
      </c>
      <c r="C33" s="811">
        <v>0</v>
      </c>
      <c r="D33" s="789">
        <v>0</v>
      </c>
      <c r="E33" s="789">
        <v>0</v>
      </c>
      <c r="F33" s="789">
        <v>0</v>
      </c>
      <c r="G33" s="789">
        <v>0</v>
      </c>
      <c r="H33" s="669"/>
      <c r="I33" s="681"/>
      <c r="J33" s="681"/>
      <c r="K33" s="681"/>
      <c r="L33" s="681"/>
    </row>
    <row r="34" spans="1:12" ht="15">
      <c r="A34" s="333">
        <v>22</v>
      </c>
      <c r="B34" s="334" t="s">
        <v>14</v>
      </c>
      <c r="C34" s="811">
        <v>0</v>
      </c>
      <c r="D34" s="789">
        <v>0</v>
      </c>
      <c r="E34" s="789">
        <v>0</v>
      </c>
      <c r="F34" s="789">
        <v>0</v>
      </c>
      <c r="G34" s="789">
        <v>0</v>
      </c>
      <c r="H34" s="669"/>
      <c r="I34" s="681"/>
      <c r="J34" s="681"/>
      <c r="K34" s="681"/>
      <c r="L34" s="681"/>
    </row>
    <row r="35" spans="1:12" ht="15" customHeight="1">
      <c r="A35" s="333">
        <v>23</v>
      </c>
      <c r="B35" s="334" t="s">
        <v>15</v>
      </c>
      <c r="C35" s="811">
        <v>1.8727704934261236E-2</v>
      </c>
      <c r="D35" s="789">
        <v>2.8260929874202909E-2</v>
      </c>
      <c r="E35" s="789">
        <v>5.0940048602380196E-4</v>
      </c>
      <c r="F35" s="789">
        <v>5.7549808032316968E-5</v>
      </c>
      <c r="G35" s="789">
        <v>0</v>
      </c>
      <c r="H35" s="669"/>
      <c r="I35" s="681"/>
      <c r="J35" s="681"/>
      <c r="K35" s="681"/>
      <c r="L35" s="681"/>
    </row>
    <row r="36" spans="1:12" ht="15">
      <c r="A36" s="333">
        <v>24</v>
      </c>
      <c r="B36" s="334" t="s">
        <v>16</v>
      </c>
      <c r="C36" s="811">
        <v>0</v>
      </c>
      <c r="D36" s="789">
        <v>0</v>
      </c>
      <c r="E36" s="789">
        <v>0</v>
      </c>
      <c r="F36" s="789">
        <v>0</v>
      </c>
      <c r="G36" s="789">
        <v>0</v>
      </c>
      <c r="H36" s="669"/>
      <c r="I36" s="681"/>
      <c r="J36" s="681"/>
      <c r="K36" s="681"/>
      <c r="L36" s="681"/>
    </row>
    <row r="37" spans="1:12" ht="15" customHeight="1">
      <c r="A37" s="329"/>
      <c r="B37" s="330" t="s">
        <v>17</v>
      </c>
      <c r="C37" s="813"/>
      <c r="D37" s="813"/>
      <c r="E37" s="813"/>
      <c r="F37" s="813"/>
      <c r="G37" s="813"/>
      <c r="H37" s="669"/>
      <c r="I37" s="674"/>
      <c r="J37" s="674"/>
      <c r="K37" s="674"/>
      <c r="L37" s="674"/>
    </row>
    <row r="38" spans="1:12" ht="15" customHeight="1">
      <c r="A38" s="333">
        <v>25</v>
      </c>
      <c r="B38" s="334" t="s">
        <v>18</v>
      </c>
      <c r="C38" s="811">
        <v>0.5673184726188224</v>
      </c>
      <c r="D38" s="789">
        <v>0.23851385967810368</v>
      </c>
      <c r="E38" s="789">
        <v>0.21896061864705296</v>
      </c>
      <c r="F38" s="789">
        <v>2.0574560110227128E-2</v>
      </c>
      <c r="G38" s="789">
        <v>0.54432134443268432</v>
      </c>
      <c r="H38" s="669"/>
      <c r="I38" s="681"/>
      <c r="J38" s="681"/>
      <c r="K38" s="681"/>
      <c r="L38" s="681"/>
    </row>
    <row r="39" spans="1:12" ht="15" customHeight="1">
      <c r="A39" s="333">
        <v>26</v>
      </c>
      <c r="B39" s="334" t="s">
        <v>19</v>
      </c>
      <c r="C39" s="811">
        <v>0.3754316065332976</v>
      </c>
      <c r="D39" s="789">
        <v>1.2286592183887279E-2</v>
      </c>
      <c r="E39" s="789">
        <v>0.23486876136596832</v>
      </c>
      <c r="F39" s="789">
        <v>0</v>
      </c>
      <c r="G39" s="789">
        <v>0</v>
      </c>
      <c r="H39" s="669"/>
      <c r="I39" s="681"/>
      <c r="J39" s="681"/>
      <c r="K39" s="681"/>
      <c r="L39" s="681"/>
    </row>
    <row r="40" spans="1:12" ht="15" customHeight="1">
      <c r="A40" s="333">
        <v>27</v>
      </c>
      <c r="B40" s="335" t="s">
        <v>20</v>
      </c>
      <c r="C40" s="811">
        <v>2.1301951098553679E-4</v>
      </c>
      <c r="D40" s="789">
        <v>4.9987071298571099E-5</v>
      </c>
      <c r="E40" s="789">
        <v>0</v>
      </c>
      <c r="F40" s="789">
        <v>0</v>
      </c>
      <c r="G40" s="789">
        <v>0</v>
      </c>
      <c r="H40" s="669"/>
      <c r="I40" s="681"/>
      <c r="J40" s="681"/>
      <c r="K40" s="681"/>
      <c r="L40" s="681"/>
    </row>
    <row r="41" spans="1:12" ht="15" customHeight="1">
      <c r="A41" s="336"/>
      <c r="B41" s="330" t="s">
        <v>356</v>
      </c>
      <c r="C41" s="813"/>
      <c r="D41" s="813"/>
      <c r="E41" s="813"/>
      <c r="F41" s="813"/>
      <c r="G41" s="813"/>
      <c r="H41" s="669"/>
      <c r="I41" s="674"/>
      <c r="J41" s="674"/>
      <c r="K41" s="674"/>
      <c r="L41" s="674"/>
    </row>
    <row r="42" spans="1:12" ht="15" customHeight="1">
      <c r="A42" s="333">
        <v>28</v>
      </c>
      <c r="B42" s="369" t="s">
        <v>340</v>
      </c>
      <c r="C42" s="790">
        <v>0</v>
      </c>
      <c r="D42" s="790">
        <v>0</v>
      </c>
      <c r="E42" s="790">
        <v>0</v>
      </c>
      <c r="F42" s="790">
        <v>0</v>
      </c>
      <c r="G42" s="790">
        <v>0</v>
      </c>
      <c r="H42" s="669"/>
      <c r="I42" s="682"/>
      <c r="J42" s="682"/>
      <c r="K42" s="682"/>
      <c r="L42" s="682"/>
    </row>
    <row r="43" spans="1:12" ht="15">
      <c r="A43" s="333">
        <v>29</v>
      </c>
      <c r="B43" s="334" t="s">
        <v>341</v>
      </c>
      <c r="C43" s="790">
        <v>0</v>
      </c>
      <c r="D43" s="790">
        <v>0</v>
      </c>
      <c r="E43" s="790">
        <v>0</v>
      </c>
      <c r="F43" s="790">
        <v>0</v>
      </c>
      <c r="G43" s="790">
        <v>0</v>
      </c>
      <c r="H43" s="669"/>
      <c r="I43" s="682"/>
      <c r="J43" s="682"/>
      <c r="K43" s="682"/>
      <c r="L43" s="682"/>
    </row>
    <row r="44" spans="1:12" ht="15">
      <c r="A44" s="367">
        <v>30</v>
      </c>
      <c r="B44" s="368" t="s">
        <v>339</v>
      </c>
      <c r="C44" s="789">
        <v>0</v>
      </c>
      <c r="D44" s="789">
        <v>0</v>
      </c>
      <c r="E44" s="789">
        <v>0</v>
      </c>
      <c r="F44" s="789">
        <v>0</v>
      </c>
      <c r="G44" s="789">
        <v>0</v>
      </c>
      <c r="H44" s="669"/>
      <c r="I44" s="681"/>
      <c r="J44" s="681"/>
      <c r="K44" s="681"/>
      <c r="L44" s="681"/>
    </row>
    <row r="45" spans="1:12" ht="15">
      <c r="A45" s="367"/>
      <c r="B45" s="330" t="s">
        <v>453</v>
      </c>
      <c r="C45" s="813"/>
      <c r="D45" s="813"/>
      <c r="E45" s="813"/>
      <c r="F45" s="813"/>
      <c r="G45" s="813"/>
      <c r="H45" s="669"/>
      <c r="I45" s="674"/>
      <c r="J45" s="674"/>
      <c r="K45" s="674"/>
      <c r="L45" s="674"/>
    </row>
    <row r="46" spans="1:12" ht="15">
      <c r="A46" s="367">
        <v>31</v>
      </c>
      <c r="B46" s="368" t="s">
        <v>460</v>
      </c>
      <c r="C46" s="677">
        <v>25008292.989999998</v>
      </c>
      <c r="D46" s="677">
        <v>8009319</v>
      </c>
      <c r="E46" s="677">
        <v>10657680</v>
      </c>
      <c r="F46" s="677">
        <v>0</v>
      </c>
      <c r="G46" s="677">
        <v>0</v>
      </c>
      <c r="H46" s="669"/>
      <c r="I46" s="677"/>
      <c r="J46" s="677"/>
      <c r="K46" s="677"/>
      <c r="L46" s="677"/>
    </row>
    <row r="47" spans="1:12" ht="15">
      <c r="A47" s="367">
        <v>32</v>
      </c>
      <c r="B47" s="368" t="s">
        <v>473</v>
      </c>
      <c r="C47" s="677">
        <v>10664731.289999999</v>
      </c>
      <c r="D47" s="677">
        <v>3061980</v>
      </c>
      <c r="E47" s="677">
        <v>5300493.59</v>
      </c>
      <c r="F47" s="677">
        <v>0</v>
      </c>
      <c r="G47" s="677">
        <v>0</v>
      </c>
      <c r="H47" s="669"/>
      <c r="I47" s="677"/>
      <c r="J47" s="677"/>
      <c r="K47" s="677"/>
      <c r="L47" s="677"/>
    </row>
    <row r="48" spans="1:12" thickBot="1">
      <c r="A48" s="83">
        <v>33</v>
      </c>
      <c r="B48" s="172" t="s">
        <v>487</v>
      </c>
      <c r="C48" s="691">
        <f>C46/C47</f>
        <v>2.3449529397378752</v>
      </c>
      <c r="D48" s="691">
        <v>2.6157319773479903</v>
      </c>
      <c r="E48" s="691">
        <v>2.0106957623921966</v>
      </c>
      <c r="F48" s="691">
        <v>0</v>
      </c>
      <c r="G48" s="692">
        <v>0</v>
      </c>
      <c r="H48" s="669"/>
      <c r="I48" s="691"/>
      <c r="J48" s="691"/>
      <c r="K48" s="691"/>
      <c r="L48" s="692"/>
    </row>
    <row r="49" spans="1:12">
      <c r="A49" s="20"/>
      <c r="C49" s="668"/>
      <c r="D49" s="668"/>
      <c r="E49" s="668"/>
      <c r="F49" s="668"/>
      <c r="G49" s="668"/>
      <c r="H49" s="667"/>
      <c r="I49" s="667"/>
      <c r="J49" s="667"/>
      <c r="K49" s="667"/>
      <c r="L49" s="667"/>
    </row>
    <row r="50" spans="1:12" ht="39.75">
      <c r="B50" s="23" t="s">
        <v>945</v>
      </c>
      <c r="C50" s="668"/>
      <c r="D50" s="668"/>
      <c r="E50" s="668"/>
      <c r="F50" s="668"/>
      <c r="G50" s="668"/>
      <c r="H50" s="667"/>
      <c r="I50" s="667"/>
      <c r="J50" s="667"/>
      <c r="K50" s="667"/>
      <c r="L50" s="667"/>
    </row>
    <row r="51" spans="1:12" ht="65.25">
      <c r="B51" s="246" t="s">
        <v>355</v>
      </c>
      <c r="C51" s="667"/>
      <c r="D51" s="668"/>
      <c r="E51" s="668"/>
      <c r="F51" s="668"/>
      <c r="G51" s="668"/>
      <c r="H51" s="667"/>
      <c r="I51" s="667"/>
      <c r="J51" s="667"/>
      <c r="K51" s="667"/>
      <c r="L51" s="667"/>
    </row>
    <row r="52" spans="1:12">
      <c r="C52" s="667"/>
      <c r="D52" s="668"/>
      <c r="E52" s="668"/>
      <c r="F52" s="668"/>
      <c r="G52" s="668"/>
      <c r="H52" s="669"/>
      <c r="I52" s="669"/>
      <c r="J52" s="669"/>
      <c r="K52" s="669"/>
      <c r="L52" s="669"/>
    </row>
    <row r="53" spans="1:12">
      <c r="C53" s="667"/>
      <c r="D53" s="668"/>
      <c r="E53" s="668"/>
      <c r="F53" s="668"/>
      <c r="G53" s="668"/>
      <c r="H53" s="667"/>
      <c r="I53" s="667"/>
      <c r="J53" s="667"/>
      <c r="K53" s="667"/>
      <c r="L53" s="667"/>
    </row>
    <row r="54" spans="1:12">
      <c r="C54" s="667"/>
      <c r="D54" s="668"/>
      <c r="E54" s="668"/>
      <c r="F54" s="668"/>
      <c r="G54" s="668"/>
      <c r="H54" s="669"/>
      <c r="I54" s="669"/>
      <c r="J54" s="669"/>
      <c r="K54" s="669"/>
      <c r="L54" s="669"/>
    </row>
    <row r="55" spans="1:12">
      <c r="C55" s="667"/>
      <c r="D55" s="668"/>
      <c r="E55" s="668"/>
      <c r="F55" s="668"/>
      <c r="G55" s="668"/>
      <c r="H55" s="669"/>
      <c r="I55" s="669"/>
      <c r="J55" s="669"/>
      <c r="K55" s="669"/>
      <c r="L55" s="669"/>
    </row>
    <row r="56" spans="1:12">
      <c r="C56" s="667"/>
      <c r="D56" s="668"/>
      <c r="E56" s="668"/>
      <c r="F56" s="668"/>
      <c r="G56" s="668"/>
      <c r="H56" s="669"/>
      <c r="I56" s="669"/>
      <c r="J56" s="669"/>
      <c r="K56" s="669"/>
      <c r="L56" s="669"/>
    </row>
    <row r="57" spans="1:12">
      <c r="C57" s="667"/>
      <c r="D57" s="668"/>
      <c r="E57" s="668"/>
      <c r="F57" s="668"/>
      <c r="G57" s="668"/>
      <c r="H57" s="669"/>
      <c r="I57" s="669"/>
      <c r="J57" s="669"/>
      <c r="K57" s="669"/>
      <c r="L57" s="669"/>
    </row>
    <row r="58" spans="1:12">
      <c r="C58" s="667"/>
      <c r="D58" s="668"/>
      <c r="E58" s="668"/>
      <c r="F58" s="668"/>
      <c r="G58" s="668"/>
      <c r="H58" s="669"/>
      <c r="I58" s="669"/>
      <c r="J58" s="669"/>
      <c r="K58" s="669"/>
      <c r="L58" s="669"/>
    </row>
    <row r="59" spans="1:12">
      <c r="C59" s="667"/>
      <c r="D59" s="668"/>
      <c r="E59" s="668"/>
      <c r="F59" s="668"/>
      <c r="G59" s="668"/>
      <c r="H59" s="669"/>
      <c r="I59" s="669"/>
      <c r="J59" s="669"/>
      <c r="K59" s="669"/>
      <c r="L59" s="669"/>
    </row>
    <row r="60" spans="1:12">
      <c r="C60" s="667"/>
      <c r="D60" s="668"/>
      <c r="E60" s="668"/>
      <c r="F60" s="668"/>
      <c r="G60" s="668"/>
      <c r="H60" s="669"/>
      <c r="I60" s="669"/>
      <c r="J60" s="669"/>
      <c r="K60" s="669"/>
      <c r="L60" s="669"/>
    </row>
    <row r="61" spans="1:12">
      <c r="C61" s="667"/>
      <c r="D61" s="668"/>
      <c r="E61" s="668"/>
      <c r="F61" s="668"/>
      <c r="G61" s="668"/>
      <c r="H61" s="669"/>
      <c r="I61" s="669"/>
      <c r="J61" s="669"/>
      <c r="K61" s="669"/>
      <c r="L61" s="669"/>
    </row>
    <row r="62" spans="1:12">
      <c r="C62" s="667"/>
      <c r="D62" s="668"/>
      <c r="E62" s="668"/>
      <c r="F62" s="668"/>
      <c r="G62" s="668"/>
      <c r="H62" s="669"/>
      <c r="I62" s="669"/>
      <c r="J62" s="669"/>
      <c r="K62" s="669"/>
      <c r="L62" s="669"/>
    </row>
    <row r="63" spans="1:12">
      <c r="C63" s="667"/>
      <c r="D63" s="668"/>
      <c r="E63" s="668"/>
      <c r="F63" s="668"/>
      <c r="G63" s="668"/>
      <c r="H63" s="669"/>
      <c r="I63" s="669"/>
      <c r="J63" s="669"/>
      <c r="K63" s="669"/>
      <c r="L63" s="669"/>
    </row>
    <row r="64" spans="1:12">
      <c r="C64" s="667"/>
      <c r="D64" s="668"/>
      <c r="E64" s="668"/>
      <c r="F64" s="668"/>
      <c r="G64" s="668"/>
      <c r="H64" s="669"/>
      <c r="I64" s="669"/>
      <c r="J64" s="669"/>
      <c r="K64" s="669"/>
      <c r="L64" s="669"/>
    </row>
    <row r="65" spans="3:12">
      <c r="C65" s="667"/>
      <c r="D65" s="668"/>
      <c r="E65" s="668"/>
      <c r="F65" s="668"/>
      <c r="G65" s="668"/>
      <c r="H65" s="669"/>
      <c r="I65" s="669"/>
      <c r="J65" s="669"/>
      <c r="K65" s="669"/>
      <c r="L65" s="669"/>
    </row>
    <row r="66" spans="3:12">
      <c r="C66" s="667"/>
      <c r="D66" s="668"/>
      <c r="E66" s="668"/>
      <c r="F66" s="668"/>
      <c r="G66" s="668"/>
      <c r="H66" s="669"/>
      <c r="I66" s="669"/>
      <c r="J66" s="669"/>
      <c r="K66" s="669"/>
      <c r="L66" s="669"/>
    </row>
    <row r="67" spans="3:12">
      <c r="C67" s="667"/>
      <c r="D67" s="668"/>
      <c r="E67" s="668"/>
      <c r="F67" s="668"/>
      <c r="G67" s="668"/>
      <c r="H67" s="669"/>
      <c r="I67" s="669"/>
      <c r="J67" s="669"/>
      <c r="K67" s="669"/>
      <c r="L67" s="669"/>
    </row>
    <row r="68" spans="3:12">
      <c r="C68" s="667"/>
      <c r="D68" s="668"/>
      <c r="E68" s="668"/>
      <c r="F68" s="668"/>
      <c r="G68" s="668"/>
      <c r="H68" s="669"/>
      <c r="I68" s="669"/>
      <c r="J68" s="669"/>
      <c r="K68" s="669"/>
      <c r="L68" s="669"/>
    </row>
    <row r="69" spans="3:12">
      <c r="C69" s="667"/>
      <c r="D69" s="668"/>
      <c r="E69" s="668"/>
      <c r="F69" s="668"/>
      <c r="G69" s="668"/>
      <c r="H69" s="669"/>
      <c r="I69" s="669"/>
      <c r="J69" s="669"/>
      <c r="K69" s="669"/>
      <c r="L69" s="669"/>
    </row>
    <row r="70" spans="3:12">
      <c r="C70" s="667"/>
      <c r="D70" s="668"/>
      <c r="E70" s="668"/>
      <c r="F70" s="668"/>
      <c r="G70" s="668"/>
      <c r="H70" s="669"/>
      <c r="I70" s="669"/>
      <c r="J70" s="669"/>
      <c r="K70" s="669"/>
      <c r="L70" s="669"/>
    </row>
    <row r="71" spans="3:12">
      <c r="C71" s="667"/>
      <c r="D71" s="668"/>
      <c r="E71" s="668"/>
      <c r="F71" s="668"/>
      <c r="G71" s="668"/>
      <c r="H71" s="669"/>
      <c r="I71" s="669"/>
      <c r="J71" s="669"/>
      <c r="K71" s="669"/>
      <c r="L71" s="669"/>
    </row>
  </sheetData>
  <mergeCells count="2">
    <mergeCell ref="D4:G4"/>
    <mergeCell ref="I4:L4"/>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102"/>
  <sheetViews>
    <sheetView zoomScaleNormal="100" workbookViewId="0">
      <selection activeCell="E19" sqref="E19"/>
    </sheetView>
  </sheetViews>
  <sheetFormatPr defaultRowHeight="15"/>
  <cols>
    <col min="1" max="1" width="8.7109375" style="449"/>
    <col min="2" max="2" width="69.28515625" style="424" customWidth="1"/>
    <col min="3" max="3" width="13.7109375" customWidth="1"/>
    <col min="4" max="4" width="14.42578125" customWidth="1"/>
    <col min="5" max="5" width="14.85546875" bestFit="1" customWidth="1"/>
    <col min="6" max="7" width="13.28515625" customWidth="1"/>
    <col min="8" max="8" width="14.85546875" bestFit="1" customWidth="1"/>
  </cols>
  <sheetData>
    <row r="1" spans="1:8" ht="15.75">
      <c r="A1" s="17" t="s">
        <v>108</v>
      </c>
      <c r="B1" s="306" t="str">
        <f>Info!C2</f>
        <v>სს "ჰეშ ბანკი"</v>
      </c>
      <c r="C1" s="16"/>
      <c r="D1" s="227"/>
      <c r="E1" s="227"/>
      <c r="F1" s="227"/>
      <c r="G1" s="227"/>
    </row>
    <row r="2" spans="1:8" ht="15.75">
      <c r="A2" s="17" t="s">
        <v>109</v>
      </c>
      <c r="B2" s="728">
        <f>Info!D2</f>
        <v>45657</v>
      </c>
      <c r="C2" s="29"/>
      <c r="D2" s="18"/>
      <c r="E2" s="18"/>
      <c r="F2" s="18"/>
      <c r="G2" s="18"/>
      <c r="H2" s="1"/>
    </row>
    <row r="3" spans="1:8" ht="16.5" thickBot="1">
      <c r="A3" s="17"/>
      <c r="B3" s="16"/>
      <c r="C3" s="29"/>
      <c r="D3" s="18"/>
      <c r="E3" s="18"/>
      <c r="F3" s="18"/>
      <c r="G3" s="18"/>
      <c r="H3" s="1"/>
    </row>
    <row r="4" spans="1:8" ht="21" customHeight="1">
      <c r="A4" s="831" t="s">
        <v>25</v>
      </c>
      <c r="B4" s="832" t="s">
        <v>729</v>
      </c>
      <c r="C4" s="834" t="s">
        <v>114</v>
      </c>
      <c r="D4" s="834"/>
      <c r="E4" s="834"/>
      <c r="F4" s="834" t="s">
        <v>115</v>
      </c>
      <c r="G4" s="834"/>
      <c r="H4" s="835"/>
    </row>
    <row r="5" spans="1:8" ht="21" customHeight="1">
      <c r="A5" s="831"/>
      <c r="B5" s="833"/>
      <c r="C5" s="395" t="s">
        <v>26</v>
      </c>
      <c r="D5" s="395" t="s">
        <v>88</v>
      </c>
      <c r="E5" s="395" t="s">
        <v>66</v>
      </c>
      <c r="F5" s="395" t="s">
        <v>26</v>
      </c>
      <c r="G5" s="395" t="s">
        <v>88</v>
      </c>
      <c r="H5" s="395" t="s">
        <v>66</v>
      </c>
    </row>
    <row r="6" spans="1:8" ht="26.85" customHeight="1">
      <c r="A6" s="831"/>
      <c r="B6" s="396" t="s">
        <v>95</v>
      </c>
      <c r="C6" s="836"/>
      <c r="D6" s="837"/>
      <c r="E6" s="837"/>
      <c r="F6" s="837"/>
      <c r="G6" s="837"/>
      <c r="H6" s="838"/>
    </row>
    <row r="7" spans="1:8" ht="23.1" customHeight="1">
      <c r="A7" s="440">
        <v>1</v>
      </c>
      <c r="B7" s="397" t="s">
        <v>843</v>
      </c>
      <c r="C7" s="791">
        <v>16703597</v>
      </c>
      <c r="D7" s="791">
        <v>425093.85</v>
      </c>
      <c r="E7" s="665">
        <f>C7+D7</f>
        <v>17128690.850000001</v>
      </c>
      <c r="F7" s="686"/>
      <c r="G7" s="686"/>
      <c r="H7" s="665">
        <f>F7+G7</f>
        <v>0</v>
      </c>
    </row>
    <row r="8" spans="1:8">
      <c r="A8" s="440">
        <v>1.1000000000000001</v>
      </c>
      <c r="B8" s="398" t="s">
        <v>96</v>
      </c>
      <c r="C8" s="791"/>
      <c r="D8" s="791"/>
      <c r="E8" s="665">
        <f t="shared" ref="E8:E36" si="0">C8+D8</f>
        <v>0</v>
      </c>
      <c r="F8" s="686"/>
      <c r="G8" s="686"/>
      <c r="H8" s="665">
        <f t="shared" ref="H8:H36" si="1">F8+G8</f>
        <v>0</v>
      </c>
    </row>
    <row r="9" spans="1:8">
      <c r="A9" s="440">
        <v>1.2</v>
      </c>
      <c r="B9" s="398" t="s">
        <v>97</v>
      </c>
      <c r="C9" s="791">
        <v>13405</v>
      </c>
      <c r="D9" s="791">
        <v>102</v>
      </c>
      <c r="E9" s="665">
        <f t="shared" si="0"/>
        <v>13507</v>
      </c>
      <c r="F9" s="686"/>
      <c r="G9" s="686"/>
      <c r="H9" s="665">
        <f t="shared" si="1"/>
        <v>0</v>
      </c>
    </row>
    <row r="10" spans="1:8">
      <c r="A10" s="440">
        <v>1.3</v>
      </c>
      <c r="B10" s="398" t="s">
        <v>98</v>
      </c>
      <c r="C10" s="791">
        <v>16690192</v>
      </c>
      <c r="D10" s="791">
        <v>424991.85</v>
      </c>
      <c r="E10" s="665">
        <f t="shared" si="0"/>
        <v>17115183.850000001</v>
      </c>
      <c r="F10" s="686"/>
      <c r="G10" s="686"/>
      <c r="H10" s="665">
        <f t="shared" si="1"/>
        <v>0</v>
      </c>
    </row>
    <row r="11" spans="1:8">
      <c r="A11" s="440">
        <v>2</v>
      </c>
      <c r="B11" s="399" t="s">
        <v>730</v>
      </c>
      <c r="C11" s="791"/>
      <c r="D11" s="791"/>
      <c r="E11" s="665">
        <f t="shared" si="0"/>
        <v>0</v>
      </c>
      <c r="F11" s="686"/>
      <c r="G11" s="686"/>
      <c r="H11" s="665">
        <f t="shared" si="1"/>
        <v>0</v>
      </c>
    </row>
    <row r="12" spans="1:8">
      <c r="A12" s="440">
        <v>2.1</v>
      </c>
      <c r="B12" s="400" t="s">
        <v>731</v>
      </c>
      <c r="C12" s="791"/>
      <c r="D12" s="791"/>
      <c r="E12" s="665">
        <f t="shared" si="0"/>
        <v>0</v>
      </c>
      <c r="F12" s="686"/>
      <c r="G12" s="686"/>
      <c r="H12" s="665">
        <f t="shared" si="1"/>
        <v>0</v>
      </c>
    </row>
    <row r="13" spans="1:8" ht="26.85" customHeight="1">
      <c r="A13" s="440">
        <v>3</v>
      </c>
      <c r="B13" s="401" t="s">
        <v>732</v>
      </c>
      <c r="C13" s="791"/>
      <c r="D13" s="791"/>
      <c r="E13" s="665">
        <f t="shared" si="0"/>
        <v>0</v>
      </c>
      <c r="F13" s="686"/>
      <c r="G13" s="686"/>
      <c r="H13" s="665">
        <f t="shared" si="1"/>
        <v>0</v>
      </c>
    </row>
    <row r="14" spans="1:8" ht="26.85" customHeight="1">
      <c r="A14" s="440">
        <v>4</v>
      </c>
      <c r="B14" s="402" t="s">
        <v>733</v>
      </c>
      <c r="C14" s="791"/>
      <c r="D14" s="791"/>
      <c r="E14" s="665">
        <f t="shared" si="0"/>
        <v>0</v>
      </c>
      <c r="F14" s="686"/>
      <c r="G14" s="686"/>
      <c r="H14" s="665">
        <f t="shared" si="1"/>
        <v>0</v>
      </c>
    </row>
    <row r="15" spans="1:8" ht="24.6" customHeight="1">
      <c r="A15" s="440">
        <v>5</v>
      </c>
      <c r="B15" s="402" t="s">
        <v>734</v>
      </c>
      <c r="C15" s="792">
        <v>0</v>
      </c>
      <c r="D15" s="792">
        <v>0</v>
      </c>
      <c r="E15" s="663">
        <f t="shared" si="0"/>
        <v>0</v>
      </c>
      <c r="F15" s="664"/>
      <c r="G15" s="664"/>
      <c r="H15" s="663">
        <f t="shared" si="1"/>
        <v>0</v>
      </c>
    </row>
    <row r="16" spans="1:8">
      <c r="A16" s="440">
        <v>5.0999999999999996</v>
      </c>
      <c r="B16" s="403" t="s">
        <v>735</v>
      </c>
      <c r="C16" s="791">
        <v>0</v>
      </c>
      <c r="D16" s="791">
        <v>0</v>
      </c>
      <c r="E16" s="665">
        <f t="shared" si="0"/>
        <v>0</v>
      </c>
      <c r="F16" s="686"/>
      <c r="G16" s="686"/>
      <c r="H16" s="665">
        <f t="shared" si="1"/>
        <v>0</v>
      </c>
    </row>
    <row r="17" spans="1:8">
      <c r="A17" s="440">
        <v>5.2</v>
      </c>
      <c r="B17" s="403" t="s">
        <v>569</v>
      </c>
      <c r="C17" s="791"/>
      <c r="D17" s="791"/>
      <c r="E17" s="665">
        <f t="shared" si="0"/>
        <v>0</v>
      </c>
      <c r="F17" s="686"/>
      <c r="G17" s="686"/>
      <c r="H17" s="665">
        <f t="shared" si="1"/>
        <v>0</v>
      </c>
    </row>
    <row r="18" spans="1:8">
      <c r="A18" s="440">
        <v>5.3</v>
      </c>
      <c r="B18" s="403" t="s">
        <v>736</v>
      </c>
      <c r="C18" s="791"/>
      <c r="D18" s="791"/>
      <c r="E18" s="665">
        <f t="shared" si="0"/>
        <v>0</v>
      </c>
      <c r="F18" s="686"/>
      <c r="G18" s="686"/>
      <c r="H18" s="665">
        <f t="shared" si="1"/>
        <v>0</v>
      </c>
    </row>
    <row r="19" spans="1:8">
      <c r="A19" s="440">
        <v>6</v>
      </c>
      <c r="B19" s="401" t="s">
        <v>737</v>
      </c>
      <c r="C19" s="791">
        <v>6067389</v>
      </c>
      <c r="D19" s="791">
        <v>0</v>
      </c>
      <c r="E19" s="665">
        <f t="shared" si="0"/>
        <v>6067389</v>
      </c>
      <c r="F19" s="686"/>
      <c r="G19" s="686"/>
      <c r="H19" s="665">
        <f t="shared" si="1"/>
        <v>0</v>
      </c>
    </row>
    <row r="20" spans="1:8">
      <c r="A20" s="440">
        <v>6.1</v>
      </c>
      <c r="B20" s="403" t="s">
        <v>569</v>
      </c>
      <c r="C20" s="791">
        <v>6067389</v>
      </c>
      <c r="D20" s="791"/>
      <c r="E20" s="665">
        <f t="shared" si="0"/>
        <v>6067389</v>
      </c>
      <c r="F20" s="686"/>
      <c r="G20" s="686"/>
      <c r="H20" s="665">
        <f t="shared" si="1"/>
        <v>0</v>
      </c>
    </row>
    <row r="21" spans="1:8">
      <c r="A21" s="440">
        <v>6.2</v>
      </c>
      <c r="B21" s="403" t="s">
        <v>736</v>
      </c>
      <c r="C21" s="791">
        <v>0</v>
      </c>
      <c r="D21" s="791">
        <v>0</v>
      </c>
      <c r="E21" s="665">
        <f t="shared" si="0"/>
        <v>0</v>
      </c>
      <c r="F21" s="686"/>
      <c r="G21" s="686"/>
      <c r="H21" s="665">
        <f t="shared" si="1"/>
        <v>0</v>
      </c>
    </row>
    <row r="22" spans="1:8">
      <c r="A22" s="440">
        <v>7</v>
      </c>
      <c r="B22" s="404" t="s">
        <v>738</v>
      </c>
      <c r="C22" s="791">
        <v>0</v>
      </c>
      <c r="D22" s="791"/>
      <c r="E22" s="665">
        <f t="shared" si="0"/>
        <v>0</v>
      </c>
      <c r="F22" s="686"/>
      <c r="G22" s="686"/>
      <c r="H22" s="665">
        <f t="shared" si="1"/>
        <v>0</v>
      </c>
    </row>
    <row r="23" spans="1:8" ht="21">
      <c r="A23" s="440">
        <v>8</v>
      </c>
      <c r="B23" s="405" t="s">
        <v>739</v>
      </c>
      <c r="C23" s="791"/>
      <c r="D23" s="791"/>
      <c r="E23" s="665">
        <f t="shared" si="0"/>
        <v>0</v>
      </c>
      <c r="F23" s="686"/>
      <c r="G23" s="686"/>
      <c r="H23" s="665">
        <f t="shared" si="1"/>
        <v>0</v>
      </c>
    </row>
    <row r="24" spans="1:8">
      <c r="A24" s="440">
        <v>9</v>
      </c>
      <c r="B24" s="402" t="s">
        <v>740</v>
      </c>
      <c r="C24" s="791">
        <v>1195042</v>
      </c>
      <c r="D24" s="791">
        <v>0</v>
      </c>
      <c r="E24" s="665">
        <f t="shared" si="0"/>
        <v>1195042</v>
      </c>
      <c r="F24" s="686"/>
      <c r="G24" s="686"/>
      <c r="H24" s="665">
        <f t="shared" si="1"/>
        <v>0</v>
      </c>
    </row>
    <row r="25" spans="1:8">
      <c r="A25" s="440">
        <v>9.1</v>
      </c>
      <c r="B25" s="406" t="s">
        <v>741</v>
      </c>
      <c r="C25" s="791">
        <v>1195042</v>
      </c>
      <c r="D25" s="791"/>
      <c r="E25" s="665">
        <f t="shared" si="0"/>
        <v>1195042</v>
      </c>
      <c r="F25" s="686"/>
      <c r="G25" s="686"/>
      <c r="H25" s="665">
        <f t="shared" si="1"/>
        <v>0</v>
      </c>
    </row>
    <row r="26" spans="1:8">
      <c r="A26" s="440">
        <v>9.1999999999999993</v>
      </c>
      <c r="B26" s="406" t="s">
        <v>742</v>
      </c>
      <c r="C26" s="791">
        <v>0</v>
      </c>
      <c r="D26" s="791"/>
      <c r="E26" s="665">
        <f t="shared" si="0"/>
        <v>0</v>
      </c>
      <c r="F26" s="686"/>
      <c r="G26" s="686"/>
      <c r="H26" s="665">
        <f t="shared" si="1"/>
        <v>0</v>
      </c>
    </row>
    <row r="27" spans="1:8">
      <c r="A27" s="440">
        <v>10</v>
      </c>
      <c r="B27" s="402" t="s">
        <v>36</v>
      </c>
      <c r="C27" s="791">
        <v>3650881</v>
      </c>
      <c r="D27" s="791">
        <v>0</v>
      </c>
      <c r="E27" s="665">
        <f t="shared" si="0"/>
        <v>3650881</v>
      </c>
      <c r="F27" s="686"/>
      <c r="G27" s="686"/>
      <c r="H27" s="665">
        <f t="shared" si="1"/>
        <v>0</v>
      </c>
    </row>
    <row r="28" spans="1:8">
      <c r="A28" s="440">
        <v>10.1</v>
      </c>
      <c r="B28" s="406" t="s">
        <v>743</v>
      </c>
      <c r="C28" s="791"/>
      <c r="D28" s="791"/>
      <c r="E28" s="665">
        <f t="shared" si="0"/>
        <v>0</v>
      </c>
      <c r="F28" s="686"/>
      <c r="G28" s="686"/>
      <c r="H28" s="665">
        <f t="shared" si="1"/>
        <v>0</v>
      </c>
    </row>
    <row r="29" spans="1:8">
      <c r="A29" s="440">
        <v>10.199999999999999</v>
      </c>
      <c r="B29" s="406" t="s">
        <v>744</v>
      </c>
      <c r="C29" s="791">
        <v>3650881</v>
      </c>
      <c r="D29" s="791"/>
      <c r="E29" s="665">
        <f t="shared" si="0"/>
        <v>3650881</v>
      </c>
      <c r="F29" s="686"/>
      <c r="G29" s="686"/>
      <c r="H29" s="665">
        <f t="shared" si="1"/>
        <v>0</v>
      </c>
    </row>
    <row r="30" spans="1:8">
      <c r="A30" s="440">
        <v>11</v>
      </c>
      <c r="B30" s="402" t="s">
        <v>745</v>
      </c>
      <c r="C30" s="791">
        <v>947972</v>
      </c>
      <c r="D30" s="791">
        <v>0</v>
      </c>
      <c r="E30" s="665">
        <f t="shared" si="0"/>
        <v>947972</v>
      </c>
      <c r="F30" s="686"/>
      <c r="G30" s="686"/>
      <c r="H30" s="665">
        <f t="shared" si="1"/>
        <v>0</v>
      </c>
    </row>
    <row r="31" spans="1:8">
      <c r="A31" s="440">
        <v>11.1</v>
      </c>
      <c r="B31" s="406" t="s">
        <v>746</v>
      </c>
      <c r="C31" s="791">
        <v>0</v>
      </c>
      <c r="D31" s="791"/>
      <c r="E31" s="665">
        <f t="shared" si="0"/>
        <v>0</v>
      </c>
      <c r="F31" s="686"/>
      <c r="G31" s="686"/>
      <c r="H31" s="665">
        <f t="shared" si="1"/>
        <v>0</v>
      </c>
    </row>
    <row r="32" spans="1:8">
      <c r="A32" s="440">
        <v>11.2</v>
      </c>
      <c r="B32" s="406" t="s">
        <v>747</v>
      </c>
      <c r="C32" s="791">
        <v>947972</v>
      </c>
      <c r="D32" s="791"/>
      <c r="E32" s="665">
        <f t="shared" si="0"/>
        <v>947972</v>
      </c>
      <c r="F32" s="686"/>
      <c r="G32" s="686"/>
      <c r="H32" s="665">
        <f t="shared" si="1"/>
        <v>0</v>
      </c>
    </row>
    <row r="33" spans="1:8">
      <c r="A33" s="440">
        <v>13</v>
      </c>
      <c r="B33" s="402" t="s">
        <v>99</v>
      </c>
      <c r="C33" s="791">
        <v>1062058</v>
      </c>
      <c r="D33" s="791">
        <v>140340</v>
      </c>
      <c r="E33" s="665">
        <f t="shared" si="0"/>
        <v>1202398</v>
      </c>
      <c r="F33" s="686"/>
      <c r="G33" s="686"/>
      <c r="H33" s="665">
        <f t="shared" si="1"/>
        <v>0</v>
      </c>
    </row>
    <row r="34" spans="1:8">
      <c r="A34" s="440">
        <v>13.1</v>
      </c>
      <c r="B34" s="407" t="s">
        <v>748</v>
      </c>
      <c r="C34" s="791">
        <v>0</v>
      </c>
      <c r="D34" s="791"/>
      <c r="E34" s="665">
        <f t="shared" si="0"/>
        <v>0</v>
      </c>
      <c r="F34" s="686"/>
      <c r="G34" s="686"/>
      <c r="H34" s="665">
        <f t="shared" si="1"/>
        <v>0</v>
      </c>
    </row>
    <row r="35" spans="1:8">
      <c r="A35" s="440">
        <v>13.2</v>
      </c>
      <c r="B35" s="407" t="s">
        <v>749</v>
      </c>
      <c r="C35" s="791"/>
      <c r="D35" s="791"/>
      <c r="E35" s="665">
        <f t="shared" si="0"/>
        <v>0</v>
      </c>
      <c r="F35" s="686"/>
      <c r="G35" s="686"/>
      <c r="H35" s="665">
        <f t="shared" si="1"/>
        <v>0</v>
      </c>
    </row>
    <row r="36" spans="1:8">
      <c r="A36" s="440">
        <v>14</v>
      </c>
      <c r="B36" s="408" t="s">
        <v>750</v>
      </c>
      <c r="C36" s="686">
        <v>29626939</v>
      </c>
      <c r="D36" s="686">
        <v>565433.85</v>
      </c>
      <c r="E36" s="665">
        <f t="shared" si="0"/>
        <v>30192372.850000001</v>
      </c>
      <c r="F36" s="686"/>
      <c r="G36" s="686"/>
      <c r="H36" s="665">
        <f t="shared" si="1"/>
        <v>0</v>
      </c>
    </row>
    <row r="37" spans="1:8" ht="22.5" customHeight="1">
      <c r="A37" s="440"/>
      <c r="B37" s="409" t="s">
        <v>104</v>
      </c>
      <c r="C37" s="828"/>
      <c r="D37" s="829"/>
      <c r="E37" s="829"/>
      <c r="F37" s="829"/>
      <c r="G37" s="829"/>
      <c r="H37" s="830"/>
    </row>
    <row r="38" spans="1:8">
      <c r="A38" s="440">
        <v>15</v>
      </c>
      <c r="B38" s="410" t="s">
        <v>751</v>
      </c>
      <c r="C38" s="686"/>
      <c r="D38" s="686"/>
      <c r="E38" s="665">
        <f>C38+D38</f>
        <v>0</v>
      </c>
      <c r="F38" s="686"/>
      <c r="G38" s="686"/>
      <c r="H38" s="665">
        <f>F38+G38</f>
        <v>0</v>
      </c>
    </row>
    <row r="39" spans="1:8">
      <c r="A39" s="440">
        <v>15.1</v>
      </c>
      <c r="B39" s="411" t="s">
        <v>731</v>
      </c>
      <c r="C39" s="686"/>
      <c r="D39" s="686"/>
      <c r="E39" s="665">
        <f t="shared" ref="E39:E53" si="2">C39+D39</f>
        <v>0</v>
      </c>
      <c r="F39" s="686"/>
      <c r="G39" s="686"/>
      <c r="H39" s="665">
        <f t="shared" ref="H39:H53" si="3">F39+G39</f>
        <v>0</v>
      </c>
    </row>
    <row r="40" spans="1:8" ht="24" customHeight="1">
      <c r="A40" s="440">
        <v>16</v>
      </c>
      <c r="B40" s="404" t="s">
        <v>752</v>
      </c>
      <c r="C40" s="686"/>
      <c r="D40" s="686"/>
      <c r="E40" s="665">
        <f t="shared" si="2"/>
        <v>0</v>
      </c>
      <c r="F40" s="686"/>
      <c r="G40" s="686"/>
      <c r="H40" s="665">
        <f t="shared" si="3"/>
        <v>0</v>
      </c>
    </row>
    <row r="41" spans="1:8" ht="21">
      <c r="A41" s="440">
        <v>17</v>
      </c>
      <c r="B41" s="404" t="s">
        <v>753</v>
      </c>
      <c r="C41" s="686">
        <v>5634.6499999999978</v>
      </c>
      <c r="D41" s="686">
        <v>796.91450000000009</v>
      </c>
      <c r="E41" s="665">
        <f t="shared" si="2"/>
        <v>6431.5644999999977</v>
      </c>
      <c r="F41" s="686"/>
      <c r="G41" s="686"/>
      <c r="H41" s="665">
        <f t="shared" si="3"/>
        <v>0</v>
      </c>
    </row>
    <row r="42" spans="1:8">
      <c r="A42" s="440">
        <v>17.100000000000001</v>
      </c>
      <c r="B42" s="412" t="s">
        <v>754</v>
      </c>
      <c r="C42" s="686">
        <v>5634.6499999999978</v>
      </c>
      <c r="D42" s="686">
        <v>796.91450000000009</v>
      </c>
      <c r="E42" s="665">
        <f t="shared" si="2"/>
        <v>6431.5644999999977</v>
      </c>
      <c r="F42" s="686"/>
      <c r="G42" s="686"/>
      <c r="H42" s="665">
        <f t="shared" si="3"/>
        <v>0</v>
      </c>
    </row>
    <row r="43" spans="1:8">
      <c r="A43" s="440">
        <v>17.2</v>
      </c>
      <c r="B43" s="413" t="s">
        <v>100</v>
      </c>
      <c r="C43" s="686"/>
      <c r="D43" s="686"/>
      <c r="E43" s="665">
        <f t="shared" si="2"/>
        <v>0</v>
      </c>
      <c r="F43" s="686"/>
      <c r="G43" s="686"/>
      <c r="H43" s="665">
        <f t="shared" si="3"/>
        <v>0</v>
      </c>
    </row>
    <row r="44" spans="1:8">
      <c r="A44" s="440">
        <v>17.3</v>
      </c>
      <c r="B44" s="412" t="s">
        <v>755</v>
      </c>
      <c r="C44" s="686"/>
      <c r="D44" s="686"/>
      <c r="E44" s="665">
        <f t="shared" si="2"/>
        <v>0</v>
      </c>
      <c r="F44" s="686"/>
      <c r="G44" s="686"/>
      <c r="H44" s="665">
        <f t="shared" si="3"/>
        <v>0</v>
      </c>
    </row>
    <row r="45" spans="1:8">
      <c r="A45" s="440">
        <v>17.399999999999999</v>
      </c>
      <c r="B45" s="412" t="s">
        <v>756</v>
      </c>
      <c r="C45" s="686"/>
      <c r="D45" s="686"/>
      <c r="E45" s="665">
        <f t="shared" si="2"/>
        <v>0</v>
      </c>
      <c r="F45" s="686"/>
      <c r="G45" s="686"/>
      <c r="H45" s="665">
        <f t="shared" si="3"/>
        <v>0</v>
      </c>
    </row>
    <row r="46" spans="1:8">
      <c r="A46" s="440">
        <v>18</v>
      </c>
      <c r="B46" s="414" t="s">
        <v>757</v>
      </c>
      <c r="C46" s="686">
        <v>0</v>
      </c>
      <c r="D46" s="686">
        <v>0</v>
      </c>
      <c r="E46" s="665">
        <f t="shared" si="2"/>
        <v>0</v>
      </c>
      <c r="F46" s="686"/>
      <c r="G46" s="686"/>
      <c r="H46" s="665">
        <f t="shared" si="3"/>
        <v>0</v>
      </c>
    </row>
    <row r="47" spans="1:8">
      <c r="A47" s="440">
        <v>19</v>
      </c>
      <c r="B47" s="414" t="s">
        <v>758</v>
      </c>
      <c r="C47" s="791">
        <v>10988</v>
      </c>
      <c r="D47" s="791">
        <v>0</v>
      </c>
      <c r="E47" s="665">
        <f t="shared" si="2"/>
        <v>10988</v>
      </c>
      <c r="F47" s="686"/>
      <c r="G47" s="686"/>
      <c r="H47" s="665">
        <f t="shared" si="3"/>
        <v>0</v>
      </c>
    </row>
    <row r="48" spans="1:8">
      <c r="A48" s="440">
        <v>19.100000000000001</v>
      </c>
      <c r="B48" s="415" t="s">
        <v>759</v>
      </c>
      <c r="C48" s="791">
        <v>10988</v>
      </c>
      <c r="D48" s="791">
        <v>0</v>
      </c>
      <c r="E48" s="665">
        <f t="shared" si="2"/>
        <v>10988</v>
      </c>
      <c r="F48" s="686"/>
      <c r="G48" s="686"/>
      <c r="H48" s="665">
        <f t="shared" si="3"/>
        <v>0</v>
      </c>
    </row>
    <row r="49" spans="1:8">
      <c r="A49" s="440">
        <v>19.2</v>
      </c>
      <c r="B49" s="416" t="s">
        <v>760</v>
      </c>
      <c r="C49" s="791">
        <v>0</v>
      </c>
      <c r="D49" s="791">
        <v>0</v>
      </c>
      <c r="E49" s="665">
        <f t="shared" si="2"/>
        <v>0</v>
      </c>
      <c r="F49" s="686"/>
      <c r="G49" s="686"/>
      <c r="H49" s="665">
        <f t="shared" si="3"/>
        <v>0</v>
      </c>
    </row>
    <row r="50" spans="1:8">
      <c r="A50" s="440">
        <v>20</v>
      </c>
      <c r="B50" s="417" t="s">
        <v>101</v>
      </c>
      <c r="C50" s="791">
        <v>0</v>
      </c>
      <c r="D50" s="791">
        <v>0</v>
      </c>
      <c r="E50" s="665">
        <f t="shared" si="2"/>
        <v>0</v>
      </c>
      <c r="F50" s="686"/>
      <c r="G50" s="686"/>
      <c r="H50" s="665">
        <f t="shared" si="3"/>
        <v>0</v>
      </c>
    </row>
    <row r="51" spans="1:8">
      <c r="A51" s="440">
        <v>21</v>
      </c>
      <c r="B51" s="418" t="s">
        <v>89</v>
      </c>
      <c r="C51" s="791">
        <v>352314</v>
      </c>
      <c r="D51" s="791">
        <v>220973</v>
      </c>
      <c r="E51" s="665">
        <f t="shared" si="2"/>
        <v>573287</v>
      </c>
      <c r="F51" s="686"/>
      <c r="G51" s="686"/>
      <c r="H51" s="665">
        <f t="shared" si="3"/>
        <v>0</v>
      </c>
    </row>
    <row r="52" spans="1:8">
      <c r="A52" s="440">
        <v>21.1</v>
      </c>
      <c r="B52" s="413" t="s">
        <v>761</v>
      </c>
      <c r="C52" s="791">
        <v>0</v>
      </c>
      <c r="D52" s="791"/>
      <c r="E52" s="665">
        <f t="shared" si="2"/>
        <v>0</v>
      </c>
      <c r="F52" s="686"/>
      <c r="G52" s="686"/>
      <c r="H52" s="665">
        <f t="shared" si="3"/>
        <v>0</v>
      </c>
    </row>
    <row r="53" spans="1:8">
      <c r="A53" s="440">
        <v>22</v>
      </c>
      <c r="B53" s="417" t="s">
        <v>762</v>
      </c>
      <c r="C53" s="686">
        <v>368936.65</v>
      </c>
      <c r="D53" s="686">
        <v>221769.91450000001</v>
      </c>
      <c r="E53" s="665">
        <f t="shared" si="2"/>
        <v>590706.56450000009</v>
      </c>
      <c r="F53" s="686"/>
      <c r="G53" s="686"/>
      <c r="H53" s="665">
        <f t="shared" si="3"/>
        <v>0</v>
      </c>
    </row>
    <row r="54" spans="1:8" ht="24" customHeight="1">
      <c r="A54" s="440"/>
      <c r="B54" s="419" t="s">
        <v>763</v>
      </c>
      <c r="C54" s="828"/>
      <c r="D54" s="829"/>
      <c r="E54" s="829"/>
      <c r="F54" s="829"/>
      <c r="G54" s="829"/>
      <c r="H54" s="830"/>
    </row>
    <row r="55" spans="1:8">
      <c r="A55" s="440">
        <v>23</v>
      </c>
      <c r="B55" s="417" t="s">
        <v>105</v>
      </c>
      <c r="C55" s="791">
        <v>37072000</v>
      </c>
      <c r="D55" s="686"/>
      <c r="E55" s="665">
        <f>C55+D55</f>
        <v>37072000</v>
      </c>
      <c r="F55" s="686"/>
      <c r="G55" s="686"/>
      <c r="H55" s="665">
        <f>F55+G55</f>
        <v>0</v>
      </c>
    </row>
    <row r="56" spans="1:8">
      <c r="A56" s="440">
        <v>24</v>
      </c>
      <c r="B56" s="417" t="s">
        <v>764</v>
      </c>
      <c r="C56" s="791">
        <v>2100</v>
      </c>
      <c r="D56" s="686"/>
      <c r="E56" s="665">
        <f t="shared" ref="E56:E69" si="4">C56+D56</f>
        <v>2100</v>
      </c>
      <c r="F56" s="686"/>
      <c r="G56" s="686"/>
      <c r="H56" s="665">
        <f t="shared" ref="H56:H69" si="5">F56+G56</f>
        <v>0</v>
      </c>
    </row>
    <row r="57" spans="1:8">
      <c r="A57" s="440">
        <v>25</v>
      </c>
      <c r="B57" s="420" t="s">
        <v>102</v>
      </c>
      <c r="C57" s="791"/>
      <c r="D57" s="686"/>
      <c r="E57" s="665">
        <f t="shared" si="4"/>
        <v>0</v>
      </c>
      <c r="F57" s="686"/>
      <c r="G57" s="686"/>
      <c r="H57" s="665">
        <f t="shared" si="5"/>
        <v>0</v>
      </c>
    </row>
    <row r="58" spans="1:8">
      <c r="A58" s="440">
        <v>26</v>
      </c>
      <c r="B58" s="414" t="s">
        <v>765</v>
      </c>
      <c r="C58" s="791"/>
      <c r="D58" s="686"/>
      <c r="E58" s="665">
        <f t="shared" si="4"/>
        <v>0</v>
      </c>
      <c r="F58" s="686"/>
      <c r="G58" s="686"/>
      <c r="H58" s="665">
        <f t="shared" si="5"/>
        <v>0</v>
      </c>
    </row>
    <row r="59" spans="1:8" ht="21">
      <c r="A59" s="440">
        <v>27</v>
      </c>
      <c r="B59" s="414" t="s">
        <v>766</v>
      </c>
      <c r="C59" s="791">
        <v>0</v>
      </c>
      <c r="D59" s="686">
        <v>0</v>
      </c>
      <c r="E59" s="665">
        <f t="shared" si="4"/>
        <v>0</v>
      </c>
      <c r="F59" s="686"/>
      <c r="G59" s="686"/>
      <c r="H59" s="665">
        <f t="shared" si="5"/>
        <v>0</v>
      </c>
    </row>
    <row r="60" spans="1:8">
      <c r="A60" s="440">
        <v>27.1</v>
      </c>
      <c r="B60" s="421" t="s">
        <v>767</v>
      </c>
      <c r="C60" s="791">
        <v>0</v>
      </c>
      <c r="D60" s="686"/>
      <c r="E60" s="665">
        <f t="shared" si="4"/>
        <v>0</v>
      </c>
      <c r="F60" s="686"/>
      <c r="G60" s="686"/>
      <c r="H60" s="665">
        <f t="shared" si="5"/>
        <v>0</v>
      </c>
    </row>
    <row r="61" spans="1:8">
      <c r="A61" s="440">
        <v>27.2</v>
      </c>
      <c r="B61" s="412" t="s">
        <v>768</v>
      </c>
      <c r="C61" s="791"/>
      <c r="D61" s="686"/>
      <c r="E61" s="665">
        <f t="shared" si="4"/>
        <v>0</v>
      </c>
      <c r="F61" s="686"/>
      <c r="G61" s="686"/>
      <c r="H61" s="665">
        <f t="shared" si="5"/>
        <v>0</v>
      </c>
    </row>
    <row r="62" spans="1:8">
      <c r="A62" s="440">
        <v>28</v>
      </c>
      <c r="B62" s="418" t="s">
        <v>769</v>
      </c>
      <c r="C62" s="791"/>
      <c r="D62" s="686"/>
      <c r="E62" s="665">
        <f t="shared" si="4"/>
        <v>0</v>
      </c>
      <c r="F62" s="686"/>
      <c r="G62" s="686"/>
      <c r="H62" s="665">
        <f t="shared" si="5"/>
        <v>0</v>
      </c>
    </row>
    <row r="63" spans="1:8">
      <c r="A63" s="440">
        <v>29</v>
      </c>
      <c r="B63" s="414" t="s">
        <v>770</v>
      </c>
      <c r="C63" s="791">
        <v>0</v>
      </c>
      <c r="D63" s="686">
        <v>0</v>
      </c>
      <c r="E63" s="665">
        <f t="shared" si="4"/>
        <v>0</v>
      </c>
      <c r="F63" s="686"/>
      <c r="G63" s="686"/>
      <c r="H63" s="665">
        <f t="shared" si="5"/>
        <v>0</v>
      </c>
    </row>
    <row r="64" spans="1:8">
      <c r="A64" s="440">
        <v>29.1</v>
      </c>
      <c r="B64" s="403" t="s">
        <v>771</v>
      </c>
      <c r="C64" s="791">
        <v>0</v>
      </c>
      <c r="D64" s="686"/>
      <c r="E64" s="665">
        <f t="shared" si="4"/>
        <v>0</v>
      </c>
      <c r="F64" s="686"/>
      <c r="G64" s="686"/>
      <c r="H64" s="665">
        <f t="shared" si="5"/>
        <v>0</v>
      </c>
    </row>
    <row r="65" spans="1:8" ht="25.35" customHeight="1">
      <c r="A65" s="440">
        <v>29.2</v>
      </c>
      <c r="B65" s="421" t="s">
        <v>772</v>
      </c>
      <c r="C65" s="791"/>
      <c r="D65" s="686"/>
      <c r="E65" s="665">
        <f t="shared" si="4"/>
        <v>0</v>
      </c>
      <c r="F65" s="686"/>
      <c r="G65" s="686"/>
      <c r="H65" s="665">
        <f t="shared" si="5"/>
        <v>0</v>
      </c>
    </row>
    <row r="66" spans="1:8" ht="22.5" customHeight="1">
      <c r="A66" s="440">
        <v>29.3</v>
      </c>
      <c r="B66" s="406" t="s">
        <v>773</v>
      </c>
      <c r="C66" s="791"/>
      <c r="D66" s="686"/>
      <c r="E66" s="665">
        <f t="shared" si="4"/>
        <v>0</v>
      </c>
      <c r="F66" s="686"/>
      <c r="G66" s="686"/>
      <c r="H66" s="665">
        <f t="shared" si="5"/>
        <v>0</v>
      </c>
    </row>
    <row r="67" spans="1:8">
      <c r="A67" s="440">
        <v>30</v>
      </c>
      <c r="B67" s="402" t="s">
        <v>103</v>
      </c>
      <c r="C67" s="791">
        <v>-7472434</v>
      </c>
      <c r="D67" s="686"/>
      <c r="E67" s="665">
        <f t="shared" si="4"/>
        <v>-7472434</v>
      </c>
      <c r="F67" s="686"/>
      <c r="G67" s="686"/>
      <c r="H67" s="665">
        <f t="shared" si="5"/>
        <v>0</v>
      </c>
    </row>
    <row r="68" spans="1:8">
      <c r="A68" s="440">
        <v>31</v>
      </c>
      <c r="B68" s="422" t="s">
        <v>774</v>
      </c>
      <c r="C68" s="686">
        <v>29601666</v>
      </c>
      <c r="D68" s="686">
        <v>0</v>
      </c>
      <c r="E68" s="665">
        <f t="shared" si="4"/>
        <v>29601666</v>
      </c>
      <c r="F68" s="686"/>
      <c r="G68" s="686"/>
      <c r="H68" s="665">
        <f t="shared" si="5"/>
        <v>0</v>
      </c>
    </row>
    <row r="69" spans="1:8">
      <c r="A69" s="440">
        <v>32</v>
      </c>
      <c r="B69" s="423" t="s">
        <v>775</v>
      </c>
      <c r="C69" s="686">
        <v>29970602.649999999</v>
      </c>
      <c r="D69" s="686">
        <v>221769.91450000001</v>
      </c>
      <c r="E69" s="665">
        <f t="shared" si="4"/>
        <v>30192372.5645</v>
      </c>
      <c r="F69" s="686"/>
      <c r="G69" s="686"/>
      <c r="H69" s="665">
        <f t="shared" si="5"/>
        <v>0</v>
      </c>
    </row>
    <row r="70" spans="1:8">
      <c r="C70" s="666"/>
      <c r="D70" s="666"/>
      <c r="E70" s="768">
        <f>E69-E36</f>
        <v>-0.28550000116229057</v>
      </c>
      <c r="F70" s="666"/>
      <c r="G70" s="666"/>
      <c r="H70" s="666"/>
    </row>
    <row r="71" spans="1:8">
      <c r="C71" s="666"/>
      <c r="D71" s="666"/>
      <c r="E71" s="666"/>
      <c r="F71" s="666"/>
      <c r="G71" s="666"/>
      <c r="H71" s="666"/>
    </row>
    <row r="72" spans="1:8">
      <c r="C72" s="666"/>
      <c r="D72" s="666"/>
      <c r="E72" s="666"/>
      <c r="F72" s="666"/>
      <c r="G72" s="666"/>
      <c r="H72" s="666"/>
    </row>
    <row r="73" spans="1:8">
      <c r="C73" s="666"/>
      <c r="D73" s="666"/>
      <c r="E73" s="666"/>
      <c r="F73" s="666"/>
      <c r="G73" s="666"/>
      <c r="H73" s="666"/>
    </row>
    <row r="74" spans="1:8">
      <c r="C74" s="666"/>
      <c r="D74" s="666"/>
      <c r="E74" s="666"/>
      <c r="F74" s="666"/>
      <c r="G74" s="666"/>
      <c r="H74" s="666"/>
    </row>
    <row r="75" spans="1:8">
      <c r="C75" s="666"/>
      <c r="D75" s="666"/>
      <c r="E75" s="666"/>
      <c r="F75" s="666"/>
      <c r="G75" s="666"/>
      <c r="H75" s="666"/>
    </row>
    <row r="76" spans="1:8">
      <c r="C76" s="666"/>
      <c r="D76" s="666"/>
      <c r="E76" s="666"/>
      <c r="F76" s="666"/>
      <c r="G76" s="666"/>
      <c r="H76" s="666"/>
    </row>
    <row r="77" spans="1:8">
      <c r="C77" s="666"/>
      <c r="D77" s="666"/>
      <c r="E77" s="666"/>
      <c r="F77" s="666"/>
      <c r="G77" s="666"/>
      <c r="H77" s="666"/>
    </row>
    <row r="78" spans="1:8">
      <c r="C78" s="666"/>
      <c r="D78" s="666"/>
      <c r="E78" s="666"/>
      <c r="F78" s="666"/>
      <c r="G78" s="666"/>
      <c r="H78" s="666"/>
    </row>
    <row r="79" spans="1:8">
      <c r="C79" s="666"/>
      <c r="D79" s="666"/>
      <c r="E79" s="666"/>
      <c r="F79" s="666"/>
      <c r="G79" s="666"/>
      <c r="H79" s="666"/>
    </row>
    <row r="80" spans="1:8">
      <c r="C80" s="666"/>
      <c r="D80" s="666"/>
      <c r="E80" s="666"/>
      <c r="F80" s="666"/>
      <c r="G80" s="666"/>
      <c r="H80" s="666"/>
    </row>
    <row r="81" spans="3:8">
      <c r="C81" s="666"/>
      <c r="D81" s="666"/>
      <c r="E81" s="666"/>
      <c r="F81" s="666"/>
      <c r="G81" s="666"/>
      <c r="H81" s="666"/>
    </row>
    <row r="82" spans="3:8">
      <c r="C82" s="666"/>
      <c r="D82" s="666"/>
      <c r="E82" s="666"/>
      <c r="F82" s="666"/>
      <c r="G82" s="666"/>
      <c r="H82" s="666"/>
    </row>
    <row r="83" spans="3:8">
      <c r="C83" s="666"/>
      <c r="D83" s="666"/>
      <c r="E83" s="666"/>
      <c r="F83" s="666"/>
      <c r="G83" s="666"/>
      <c r="H83" s="666"/>
    </row>
    <row r="84" spans="3:8">
      <c r="C84" s="666"/>
      <c r="D84" s="666"/>
      <c r="E84" s="666"/>
      <c r="F84" s="666"/>
      <c r="G84" s="666"/>
      <c r="H84" s="666"/>
    </row>
    <row r="85" spans="3:8">
      <c r="C85" s="666"/>
      <c r="D85" s="666"/>
      <c r="E85" s="666"/>
      <c r="F85" s="666"/>
      <c r="G85" s="666"/>
      <c r="H85" s="666"/>
    </row>
    <row r="86" spans="3:8">
      <c r="C86" s="666"/>
      <c r="D86" s="666"/>
      <c r="E86" s="666"/>
      <c r="F86" s="666"/>
      <c r="G86" s="666"/>
      <c r="H86" s="666"/>
    </row>
    <row r="87" spans="3:8">
      <c r="C87" s="666"/>
      <c r="D87" s="666"/>
      <c r="E87" s="666"/>
      <c r="F87" s="666"/>
      <c r="G87" s="666"/>
      <c r="H87" s="666"/>
    </row>
    <row r="88" spans="3:8">
      <c r="C88" s="666"/>
      <c r="D88" s="666"/>
      <c r="E88" s="666"/>
      <c r="F88" s="666"/>
      <c r="G88" s="666"/>
      <c r="H88" s="666"/>
    </row>
    <row r="89" spans="3:8">
      <c r="C89" s="666"/>
      <c r="D89" s="666"/>
      <c r="E89" s="666"/>
      <c r="F89" s="666"/>
      <c r="G89" s="666"/>
      <c r="H89" s="666"/>
    </row>
    <row r="90" spans="3:8">
      <c r="C90" s="666"/>
      <c r="D90" s="666"/>
      <c r="E90" s="666"/>
      <c r="F90" s="666"/>
      <c r="G90" s="666"/>
      <c r="H90" s="666"/>
    </row>
    <row r="91" spans="3:8">
      <c r="C91" s="666"/>
      <c r="D91" s="666"/>
      <c r="E91" s="666"/>
      <c r="F91" s="666"/>
      <c r="G91" s="666"/>
      <c r="H91" s="666"/>
    </row>
    <row r="92" spans="3:8">
      <c r="C92" s="666"/>
      <c r="D92" s="666"/>
      <c r="E92" s="666"/>
      <c r="F92" s="666"/>
      <c r="G92" s="666"/>
      <c r="H92" s="666"/>
    </row>
    <row r="93" spans="3:8">
      <c r="C93" s="666"/>
      <c r="D93" s="666"/>
      <c r="E93" s="666"/>
      <c r="F93" s="666"/>
      <c r="G93" s="666"/>
      <c r="H93" s="666"/>
    </row>
    <row r="94" spans="3:8">
      <c r="C94" s="666"/>
      <c r="D94" s="666"/>
      <c r="E94" s="666"/>
      <c r="F94" s="666"/>
      <c r="G94" s="666"/>
      <c r="H94" s="666"/>
    </row>
    <row r="95" spans="3:8">
      <c r="C95" s="666"/>
      <c r="D95" s="666"/>
      <c r="E95" s="666"/>
      <c r="F95" s="666"/>
      <c r="G95" s="666"/>
      <c r="H95" s="666"/>
    </row>
    <row r="96" spans="3:8">
      <c r="C96" s="666"/>
      <c r="D96" s="666"/>
      <c r="E96" s="666"/>
      <c r="F96" s="666"/>
      <c r="G96" s="666"/>
      <c r="H96" s="666"/>
    </row>
    <row r="97" spans="3:8">
      <c r="C97" s="666"/>
      <c r="D97" s="666"/>
      <c r="E97" s="666"/>
      <c r="F97" s="666"/>
      <c r="G97" s="666"/>
      <c r="H97" s="666"/>
    </row>
    <row r="98" spans="3:8">
      <c r="C98" s="666"/>
      <c r="D98" s="666"/>
      <c r="E98" s="666"/>
      <c r="F98" s="666"/>
      <c r="G98" s="666"/>
      <c r="H98" s="666"/>
    </row>
    <row r="99" spans="3:8">
      <c r="C99" s="666"/>
      <c r="D99" s="666"/>
      <c r="E99" s="666"/>
      <c r="F99" s="666"/>
      <c r="G99" s="666"/>
      <c r="H99" s="666"/>
    </row>
    <row r="100" spans="3:8">
      <c r="C100" s="666"/>
      <c r="D100" s="666"/>
      <c r="E100" s="666"/>
      <c r="F100" s="666"/>
      <c r="G100" s="666"/>
      <c r="H100" s="666"/>
    </row>
    <row r="101" spans="3:8">
      <c r="C101" s="666"/>
      <c r="D101" s="666"/>
      <c r="E101" s="666"/>
      <c r="F101" s="666"/>
      <c r="G101" s="666"/>
      <c r="H101" s="666"/>
    </row>
    <row r="102" spans="3:8">
      <c r="C102" s="666"/>
      <c r="D102" s="666"/>
      <c r="E102" s="666"/>
      <c r="F102" s="666"/>
      <c r="G102" s="666"/>
      <c r="H102" s="666"/>
    </row>
  </sheetData>
  <mergeCells count="7">
    <mergeCell ref="C37:H37"/>
    <mergeCell ref="C54:H54"/>
    <mergeCell ref="A4:A6"/>
    <mergeCell ref="B4:B5"/>
    <mergeCell ref="C4:E4"/>
    <mergeCell ref="F4:H4"/>
    <mergeCell ref="C6:H6"/>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46"/>
  <sheetViews>
    <sheetView zoomScaleNormal="100" workbookViewId="0"/>
  </sheetViews>
  <sheetFormatPr defaultRowHeight="15"/>
  <cols>
    <col min="2" max="2" width="66.7109375" customWidth="1"/>
    <col min="3" max="8" width="17.7109375" customWidth="1"/>
  </cols>
  <sheetData>
    <row r="1" spans="1:8" ht="15.75">
      <c r="A1" s="17" t="s">
        <v>108</v>
      </c>
      <c r="B1" s="306" t="str">
        <f>Info!C2</f>
        <v>სს "ჰეშ ბანკი"</v>
      </c>
      <c r="C1" s="16"/>
      <c r="D1" s="227"/>
      <c r="E1" s="227"/>
      <c r="F1" s="227"/>
      <c r="G1" s="227"/>
    </row>
    <row r="2" spans="1:8" ht="15.75">
      <c r="A2" s="17" t="s">
        <v>109</v>
      </c>
      <c r="B2" s="728">
        <f>Info!D2</f>
        <v>45657</v>
      </c>
      <c r="C2" s="29"/>
      <c r="D2" s="18"/>
      <c r="E2" s="18"/>
      <c r="F2" s="18"/>
      <c r="G2" s="18"/>
      <c r="H2" s="1"/>
    </row>
    <row r="3" spans="1:8" ht="15.75">
      <c r="A3" s="17"/>
      <c r="B3" s="16"/>
      <c r="C3" s="29"/>
      <c r="D3" s="18"/>
      <c r="E3" s="18"/>
      <c r="F3" s="18"/>
      <c r="G3" s="18"/>
      <c r="H3" s="1"/>
    </row>
    <row r="4" spans="1:8">
      <c r="A4" s="841" t="s">
        <v>25</v>
      </c>
      <c r="B4" s="839" t="s">
        <v>166</v>
      </c>
      <c r="C4" s="834" t="s">
        <v>114</v>
      </c>
      <c r="D4" s="834"/>
      <c r="E4" s="834"/>
      <c r="F4" s="834" t="s">
        <v>115</v>
      </c>
      <c r="G4" s="834"/>
      <c r="H4" s="835"/>
    </row>
    <row r="5" spans="1:8" ht="15.6" customHeight="1">
      <c r="A5" s="842"/>
      <c r="B5" s="840"/>
      <c r="C5" s="425" t="s">
        <v>26</v>
      </c>
      <c r="D5" s="425" t="s">
        <v>88</v>
      </c>
      <c r="E5" s="425" t="s">
        <v>66</v>
      </c>
      <c r="F5" s="425" t="s">
        <v>26</v>
      </c>
      <c r="G5" s="425" t="s">
        <v>88</v>
      </c>
      <c r="H5" s="425" t="s">
        <v>66</v>
      </c>
    </row>
    <row r="6" spans="1:8">
      <c r="A6" s="452">
        <v>1</v>
      </c>
      <c r="B6" s="426" t="s">
        <v>776</v>
      </c>
      <c r="C6" s="791">
        <v>989727</v>
      </c>
      <c r="D6" s="791">
        <v>0</v>
      </c>
      <c r="E6" s="665">
        <f>C6+D6</f>
        <v>989727</v>
      </c>
      <c r="F6" s="686"/>
      <c r="G6" s="686"/>
      <c r="H6" s="665">
        <f>F6+G6</f>
        <v>0</v>
      </c>
    </row>
    <row r="7" spans="1:8">
      <c r="A7" s="452">
        <v>1.1000000000000001</v>
      </c>
      <c r="B7" s="427" t="s">
        <v>730</v>
      </c>
      <c r="C7" s="791"/>
      <c r="D7" s="791"/>
      <c r="E7" s="665">
        <f t="shared" ref="E7:E45" si="0">C7+D7</f>
        <v>0</v>
      </c>
      <c r="F7" s="686"/>
      <c r="G7" s="686"/>
      <c r="H7" s="665">
        <f t="shared" ref="H7:H45" si="1">F7+G7</f>
        <v>0</v>
      </c>
    </row>
    <row r="8" spans="1:8" ht="21">
      <c r="A8" s="452">
        <v>1.2</v>
      </c>
      <c r="B8" s="427" t="s">
        <v>777</v>
      </c>
      <c r="C8" s="791">
        <v>0</v>
      </c>
      <c r="D8" s="791"/>
      <c r="E8" s="665">
        <f t="shared" si="0"/>
        <v>0</v>
      </c>
      <c r="F8" s="686"/>
      <c r="G8" s="686"/>
      <c r="H8" s="665">
        <f t="shared" si="1"/>
        <v>0</v>
      </c>
    </row>
    <row r="9" spans="1:8" ht="21.6" customHeight="1">
      <c r="A9" s="452">
        <v>1.3</v>
      </c>
      <c r="B9" s="421" t="s">
        <v>778</v>
      </c>
      <c r="C9" s="791"/>
      <c r="D9" s="791"/>
      <c r="E9" s="665">
        <f t="shared" si="0"/>
        <v>0</v>
      </c>
      <c r="F9" s="686"/>
      <c r="G9" s="686"/>
      <c r="H9" s="665">
        <f t="shared" si="1"/>
        <v>0</v>
      </c>
    </row>
    <row r="10" spans="1:8" ht="21">
      <c r="A10" s="452">
        <v>1.4</v>
      </c>
      <c r="B10" s="421" t="s">
        <v>734</v>
      </c>
      <c r="C10" s="791"/>
      <c r="D10" s="791"/>
      <c r="E10" s="665">
        <f t="shared" si="0"/>
        <v>0</v>
      </c>
      <c r="F10" s="686"/>
      <c r="G10" s="686"/>
      <c r="H10" s="665">
        <f t="shared" si="1"/>
        <v>0</v>
      </c>
    </row>
    <row r="11" spans="1:8">
      <c r="A11" s="452">
        <v>1.5</v>
      </c>
      <c r="B11" s="421" t="s">
        <v>737</v>
      </c>
      <c r="C11" s="791">
        <v>985746</v>
      </c>
      <c r="D11" s="791">
        <v>0</v>
      </c>
      <c r="E11" s="665">
        <f t="shared" si="0"/>
        <v>985746</v>
      </c>
      <c r="F11" s="686"/>
      <c r="G11" s="686"/>
      <c r="H11" s="665">
        <f t="shared" si="1"/>
        <v>0</v>
      </c>
    </row>
    <row r="12" spans="1:8">
      <c r="A12" s="452">
        <v>1.6</v>
      </c>
      <c r="B12" s="428" t="s">
        <v>99</v>
      </c>
      <c r="C12" s="791">
        <v>3981</v>
      </c>
      <c r="D12" s="791"/>
      <c r="E12" s="665">
        <f t="shared" si="0"/>
        <v>3981</v>
      </c>
      <c r="F12" s="686"/>
      <c r="G12" s="686"/>
      <c r="H12" s="665">
        <f t="shared" si="1"/>
        <v>0</v>
      </c>
    </row>
    <row r="13" spans="1:8">
      <c r="A13" s="452">
        <v>2</v>
      </c>
      <c r="B13" s="429" t="s">
        <v>779</v>
      </c>
      <c r="C13" s="791">
        <v>-66</v>
      </c>
      <c r="D13" s="791">
        <v>0</v>
      </c>
      <c r="E13" s="665">
        <f t="shared" si="0"/>
        <v>-66</v>
      </c>
      <c r="F13" s="686"/>
      <c r="G13" s="686"/>
      <c r="H13" s="665">
        <f t="shared" si="1"/>
        <v>0</v>
      </c>
    </row>
    <row r="14" spans="1:8">
      <c r="A14" s="452">
        <v>2.1</v>
      </c>
      <c r="B14" s="421" t="s">
        <v>780</v>
      </c>
      <c r="C14" s="791"/>
      <c r="D14" s="791"/>
      <c r="E14" s="665">
        <f t="shared" si="0"/>
        <v>0</v>
      </c>
      <c r="F14" s="686"/>
      <c r="G14" s="686"/>
      <c r="H14" s="665">
        <f t="shared" si="1"/>
        <v>0</v>
      </c>
    </row>
    <row r="15" spans="1:8" ht="24.6" customHeight="1">
      <c r="A15" s="452">
        <v>2.2000000000000002</v>
      </c>
      <c r="B15" s="421" t="s">
        <v>781</v>
      </c>
      <c r="C15" s="791"/>
      <c r="D15" s="791"/>
      <c r="E15" s="665">
        <f t="shared" si="0"/>
        <v>0</v>
      </c>
      <c r="F15" s="686"/>
      <c r="G15" s="686"/>
      <c r="H15" s="665">
        <f t="shared" si="1"/>
        <v>0</v>
      </c>
    </row>
    <row r="16" spans="1:8" ht="20.85" customHeight="1">
      <c r="A16" s="452">
        <v>2.2999999999999998</v>
      </c>
      <c r="B16" s="421" t="s">
        <v>782</v>
      </c>
      <c r="C16" s="791">
        <v>0</v>
      </c>
      <c r="D16" s="791">
        <v>0</v>
      </c>
      <c r="E16" s="665">
        <f t="shared" si="0"/>
        <v>0</v>
      </c>
      <c r="F16" s="686"/>
      <c r="G16" s="686"/>
      <c r="H16" s="665">
        <f t="shared" si="1"/>
        <v>0</v>
      </c>
    </row>
    <row r="17" spans="1:8">
      <c r="A17" s="452">
        <v>2.4</v>
      </c>
      <c r="B17" s="421" t="s">
        <v>783</v>
      </c>
      <c r="C17" s="791">
        <v>-66</v>
      </c>
      <c r="D17" s="791">
        <v>0</v>
      </c>
      <c r="E17" s="665">
        <f t="shared" si="0"/>
        <v>-66</v>
      </c>
      <c r="F17" s="686"/>
      <c r="G17" s="686"/>
      <c r="H17" s="665">
        <f t="shared" si="1"/>
        <v>0</v>
      </c>
    </row>
    <row r="18" spans="1:8">
      <c r="A18" s="452">
        <v>3</v>
      </c>
      <c r="B18" s="429" t="s">
        <v>784</v>
      </c>
      <c r="C18" s="791"/>
      <c r="D18" s="791"/>
      <c r="E18" s="665">
        <f t="shared" si="0"/>
        <v>0</v>
      </c>
      <c r="F18" s="686"/>
      <c r="G18" s="686"/>
      <c r="H18" s="665">
        <f t="shared" si="1"/>
        <v>0</v>
      </c>
    </row>
    <row r="19" spans="1:8">
      <c r="A19" s="452">
        <v>4</v>
      </c>
      <c r="B19" s="429" t="s">
        <v>785</v>
      </c>
      <c r="C19" s="791">
        <v>511</v>
      </c>
      <c r="D19" s="791">
        <v>95</v>
      </c>
      <c r="E19" s="665">
        <f t="shared" si="0"/>
        <v>606</v>
      </c>
      <c r="F19" s="686"/>
      <c r="G19" s="686"/>
      <c r="H19" s="665">
        <f t="shared" si="1"/>
        <v>0</v>
      </c>
    </row>
    <row r="20" spans="1:8">
      <c r="A20" s="452">
        <v>5</v>
      </c>
      <c r="B20" s="429" t="s">
        <v>786</v>
      </c>
      <c r="C20" s="791">
        <v>-32795</v>
      </c>
      <c r="D20" s="791">
        <v>-229403</v>
      </c>
      <c r="E20" s="665">
        <f t="shared" si="0"/>
        <v>-262198</v>
      </c>
      <c r="F20" s="686"/>
      <c r="G20" s="686"/>
      <c r="H20" s="665">
        <f t="shared" si="1"/>
        <v>0</v>
      </c>
    </row>
    <row r="21" spans="1:8" ht="38.85" customHeight="1">
      <c r="A21" s="452">
        <v>6</v>
      </c>
      <c r="B21" s="429" t="s">
        <v>787</v>
      </c>
      <c r="C21" s="791">
        <v>0</v>
      </c>
      <c r="D21" s="791"/>
      <c r="E21" s="665">
        <f t="shared" si="0"/>
        <v>0</v>
      </c>
      <c r="F21" s="686"/>
      <c r="G21" s="686"/>
      <c r="H21" s="665">
        <f t="shared" si="1"/>
        <v>0</v>
      </c>
    </row>
    <row r="22" spans="1:8" ht="27.6" customHeight="1">
      <c r="A22" s="452">
        <v>7</v>
      </c>
      <c r="B22" s="429" t="s">
        <v>788</v>
      </c>
      <c r="C22" s="791"/>
      <c r="D22" s="791"/>
      <c r="E22" s="665">
        <f t="shared" si="0"/>
        <v>0</v>
      </c>
      <c r="F22" s="686"/>
      <c r="G22" s="686"/>
      <c r="H22" s="665">
        <f t="shared" si="1"/>
        <v>0</v>
      </c>
    </row>
    <row r="23" spans="1:8" ht="37.35" customHeight="1">
      <c r="A23" s="452">
        <v>8</v>
      </c>
      <c r="B23" s="430" t="s">
        <v>789</v>
      </c>
      <c r="C23" s="791"/>
      <c r="D23" s="791"/>
      <c r="E23" s="665">
        <f t="shared" si="0"/>
        <v>0</v>
      </c>
      <c r="F23" s="686"/>
      <c r="G23" s="686"/>
      <c r="H23" s="665">
        <f t="shared" si="1"/>
        <v>0</v>
      </c>
    </row>
    <row r="24" spans="1:8" ht="34.5" customHeight="1">
      <c r="A24" s="452">
        <v>9</v>
      </c>
      <c r="B24" s="430" t="s">
        <v>790</v>
      </c>
      <c r="C24" s="791"/>
      <c r="D24" s="791"/>
      <c r="E24" s="665">
        <f t="shared" si="0"/>
        <v>0</v>
      </c>
      <c r="F24" s="686"/>
      <c r="G24" s="686"/>
      <c r="H24" s="665">
        <f t="shared" si="1"/>
        <v>0</v>
      </c>
    </row>
    <row r="25" spans="1:8">
      <c r="A25" s="452">
        <v>10</v>
      </c>
      <c r="B25" s="429" t="s">
        <v>791</v>
      </c>
      <c r="C25" s="791">
        <v>-6573</v>
      </c>
      <c r="D25" s="791"/>
      <c r="E25" s="665">
        <f t="shared" si="0"/>
        <v>-6573</v>
      </c>
      <c r="F25" s="686"/>
      <c r="G25" s="686"/>
      <c r="H25" s="665">
        <f t="shared" si="1"/>
        <v>0</v>
      </c>
    </row>
    <row r="26" spans="1:8" ht="27" customHeight="1">
      <c r="A26" s="452">
        <v>11</v>
      </c>
      <c r="B26" s="431" t="s">
        <v>792</v>
      </c>
      <c r="C26" s="791">
        <v>0</v>
      </c>
      <c r="D26" s="791"/>
      <c r="E26" s="665">
        <f t="shared" si="0"/>
        <v>0</v>
      </c>
      <c r="F26" s="686"/>
      <c r="G26" s="686"/>
      <c r="H26" s="665">
        <f t="shared" si="1"/>
        <v>0</v>
      </c>
    </row>
    <row r="27" spans="1:8">
      <c r="A27" s="452">
        <v>12</v>
      </c>
      <c r="B27" s="429" t="s">
        <v>793</v>
      </c>
      <c r="C27" s="791">
        <v>895</v>
      </c>
      <c r="D27" s="791"/>
      <c r="E27" s="665">
        <f t="shared" si="0"/>
        <v>895</v>
      </c>
      <c r="F27" s="686"/>
      <c r="G27" s="686"/>
      <c r="H27" s="665">
        <f t="shared" si="1"/>
        <v>0</v>
      </c>
    </row>
    <row r="28" spans="1:8">
      <c r="A28" s="452">
        <v>13</v>
      </c>
      <c r="B28" s="432" t="s">
        <v>794</v>
      </c>
      <c r="C28" s="791">
        <v>-760299</v>
      </c>
      <c r="D28" s="791"/>
      <c r="E28" s="665">
        <f t="shared" si="0"/>
        <v>-760299</v>
      </c>
      <c r="F28" s="686"/>
      <c r="G28" s="686"/>
      <c r="H28" s="665">
        <f t="shared" si="1"/>
        <v>0</v>
      </c>
    </row>
    <row r="29" spans="1:8">
      <c r="A29" s="452">
        <v>14</v>
      </c>
      <c r="B29" s="433" t="s">
        <v>795</v>
      </c>
      <c r="C29" s="791">
        <v>-5105883</v>
      </c>
      <c r="D29" s="791">
        <v>-323237</v>
      </c>
      <c r="E29" s="665">
        <f t="shared" si="0"/>
        <v>-5429120</v>
      </c>
      <c r="F29" s="686"/>
      <c r="G29" s="686"/>
      <c r="H29" s="665">
        <f t="shared" si="1"/>
        <v>0</v>
      </c>
    </row>
    <row r="30" spans="1:8">
      <c r="A30" s="452">
        <v>14.1</v>
      </c>
      <c r="B30" s="406" t="s">
        <v>796</v>
      </c>
      <c r="C30" s="791">
        <v>-4737321</v>
      </c>
      <c r="D30" s="791"/>
      <c r="E30" s="665">
        <f t="shared" si="0"/>
        <v>-4737321</v>
      </c>
      <c r="F30" s="686"/>
      <c r="G30" s="686"/>
      <c r="H30" s="665">
        <f t="shared" si="1"/>
        <v>0</v>
      </c>
    </row>
    <row r="31" spans="1:8">
      <c r="A31" s="452">
        <v>14.2</v>
      </c>
      <c r="B31" s="406" t="s">
        <v>797</v>
      </c>
      <c r="C31" s="791">
        <v>-368562</v>
      </c>
      <c r="D31" s="791">
        <v>-323237</v>
      </c>
      <c r="E31" s="665">
        <f t="shared" si="0"/>
        <v>-691799</v>
      </c>
      <c r="F31" s="686"/>
      <c r="G31" s="686"/>
      <c r="H31" s="665">
        <f t="shared" si="1"/>
        <v>0</v>
      </c>
    </row>
    <row r="32" spans="1:8">
      <c r="A32" s="452">
        <v>15</v>
      </c>
      <c r="B32" s="434" t="s">
        <v>798</v>
      </c>
      <c r="C32" s="791">
        <v>-236812</v>
      </c>
      <c r="D32" s="791"/>
      <c r="E32" s="665">
        <f t="shared" si="0"/>
        <v>-236812</v>
      </c>
      <c r="F32" s="686"/>
      <c r="G32" s="686"/>
      <c r="H32" s="665">
        <f t="shared" si="1"/>
        <v>0</v>
      </c>
    </row>
    <row r="33" spans="1:8" ht="22.5" customHeight="1">
      <c r="A33" s="452">
        <v>16</v>
      </c>
      <c r="B33" s="402" t="s">
        <v>799</v>
      </c>
      <c r="C33" s="791"/>
      <c r="D33" s="791"/>
      <c r="E33" s="665">
        <f t="shared" si="0"/>
        <v>0</v>
      </c>
      <c r="F33" s="686"/>
      <c r="G33" s="686"/>
      <c r="H33" s="665">
        <f t="shared" si="1"/>
        <v>0</v>
      </c>
    </row>
    <row r="34" spans="1:8">
      <c r="A34" s="452">
        <v>17</v>
      </c>
      <c r="B34" s="429" t="s">
        <v>800</v>
      </c>
      <c r="C34" s="791">
        <v>0</v>
      </c>
      <c r="D34" s="791">
        <v>0</v>
      </c>
      <c r="E34" s="665">
        <f t="shared" si="0"/>
        <v>0</v>
      </c>
      <c r="F34" s="686"/>
      <c r="G34" s="686"/>
      <c r="H34" s="665">
        <f t="shared" si="1"/>
        <v>0</v>
      </c>
    </row>
    <row r="35" spans="1:8">
      <c r="A35" s="452">
        <v>17.100000000000001</v>
      </c>
      <c r="B35" s="435" t="s">
        <v>801</v>
      </c>
      <c r="C35" s="791">
        <v>0</v>
      </c>
      <c r="D35" s="791"/>
      <c r="E35" s="665">
        <f t="shared" si="0"/>
        <v>0</v>
      </c>
      <c r="F35" s="686"/>
      <c r="G35" s="686"/>
      <c r="H35" s="665">
        <f t="shared" si="1"/>
        <v>0</v>
      </c>
    </row>
    <row r="36" spans="1:8">
      <c r="A36" s="452">
        <v>17.2</v>
      </c>
      <c r="B36" s="406" t="s">
        <v>802</v>
      </c>
      <c r="C36" s="791">
        <v>0</v>
      </c>
      <c r="D36" s="791">
        <v>0</v>
      </c>
      <c r="E36" s="665">
        <f t="shared" si="0"/>
        <v>0</v>
      </c>
      <c r="F36" s="686"/>
      <c r="G36" s="686"/>
      <c r="H36" s="665">
        <f t="shared" si="1"/>
        <v>0</v>
      </c>
    </row>
    <row r="37" spans="1:8" ht="41.85" customHeight="1">
      <c r="A37" s="452">
        <v>18</v>
      </c>
      <c r="B37" s="436" t="s">
        <v>803</v>
      </c>
      <c r="C37" s="791">
        <v>-44287</v>
      </c>
      <c r="D37" s="791">
        <v>-1373</v>
      </c>
      <c r="E37" s="665">
        <f t="shared" si="0"/>
        <v>-45660</v>
      </c>
      <c r="F37" s="686"/>
      <c r="G37" s="686"/>
      <c r="H37" s="665">
        <f t="shared" si="1"/>
        <v>0</v>
      </c>
    </row>
    <row r="38" spans="1:8" ht="21">
      <c r="A38" s="452">
        <v>18.100000000000001</v>
      </c>
      <c r="B38" s="421" t="s">
        <v>804</v>
      </c>
      <c r="C38" s="791"/>
      <c r="D38" s="791"/>
      <c r="E38" s="665">
        <f t="shared" si="0"/>
        <v>0</v>
      </c>
      <c r="F38" s="686"/>
      <c r="G38" s="686"/>
      <c r="H38" s="665">
        <f t="shared" si="1"/>
        <v>0</v>
      </c>
    </row>
    <row r="39" spans="1:8">
      <c r="A39" s="452">
        <v>18.2</v>
      </c>
      <c r="B39" s="421" t="s">
        <v>805</v>
      </c>
      <c r="C39" s="791">
        <v>-44287</v>
      </c>
      <c r="D39" s="791">
        <v>-1373</v>
      </c>
      <c r="E39" s="665">
        <f t="shared" si="0"/>
        <v>-45660</v>
      </c>
      <c r="F39" s="686"/>
      <c r="G39" s="686"/>
      <c r="H39" s="665">
        <f t="shared" si="1"/>
        <v>0</v>
      </c>
    </row>
    <row r="40" spans="1:8" ht="24.6" customHeight="1">
      <c r="A40" s="452">
        <v>19</v>
      </c>
      <c r="B40" s="436" t="s">
        <v>806</v>
      </c>
      <c r="C40" s="791"/>
      <c r="D40" s="791"/>
      <c r="E40" s="665">
        <f t="shared" si="0"/>
        <v>0</v>
      </c>
      <c r="F40" s="686"/>
      <c r="G40" s="686"/>
      <c r="H40" s="665">
        <f t="shared" si="1"/>
        <v>0</v>
      </c>
    </row>
    <row r="41" spans="1:8" ht="25.35" customHeight="1">
      <c r="A41" s="452">
        <v>20</v>
      </c>
      <c r="B41" s="436" t="s">
        <v>807</v>
      </c>
      <c r="C41" s="791"/>
      <c r="D41" s="791"/>
      <c r="E41" s="665">
        <f t="shared" si="0"/>
        <v>0</v>
      </c>
      <c r="F41" s="686"/>
      <c r="G41" s="686"/>
      <c r="H41" s="665">
        <f t="shared" si="1"/>
        <v>0</v>
      </c>
    </row>
    <row r="42" spans="1:8" ht="33" customHeight="1">
      <c r="A42" s="452">
        <v>21</v>
      </c>
      <c r="B42" s="437" t="s">
        <v>808</v>
      </c>
      <c r="C42" s="791"/>
      <c r="D42" s="791"/>
      <c r="E42" s="665">
        <f t="shared" si="0"/>
        <v>0</v>
      </c>
      <c r="F42" s="686"/>
      <c r="G42" s="686"/>
      <c r="H42" s="665">
        <f t="shared" si="1"/>
        <v>0</v>
      </c>
    </row>
    <row r="43" spans="1:8">
      <c r="A43" s="452">
        <v>22</v>
      </c>
      <c r="B43" s="438" t="s">
        <v>809</v>
      </c>
      <c r="C43" s="791">
        <v>-5195582</v>
      </c>
      <c r="D43" s="791">
        <v>-553918</v>
      </c>
      <c r="E43" s="665">
        <f t="shared" si="0"/>
        <v>-5749500</v>
      </c>
      <c r="F43" s="686"/>
      <c r="G43" s="686"/>
      <c r="H43" s="665">
        <f t="shared" si="1"/>
        <v>0</v>
      </c>
    </row>
    <row r="44" spans="1:8">
      <c r="A44" s="452">
        <v>23</v>
      </c>
      <c r="B44" s="438" t="s">
        <v>810</v>
      </c>
      <c r="C44" s="791">
        <v>414083</v>
      </c>
      <c r="D44" s="791"/>
      <c r="E44" s="665">
        <f t="shared" si="0"/>
        <v>414083</v>
      </c>
      <c r="F44" s="686"/>
      <c r="G44" s="686"/>
      <c r="H44" s="665">
        <f t="shared" si="1"/>
        <v>0</v>
      </c>
    </row>
    <row r="45" spans="1:8">
      <c r="A45" s="452">
        <v>24</v>
      </c>
      <c r="B45" s="438" t="s">
        <v>811</v>
      </c>
      <c r="C45" s="791">
        <v>-4781499</v>
      </c>
      <c r="D45" s="791">
        <v>-553918</v>
      </c>
      <c r="E45" s="665">
        <f t="shared" si="0"/>
        <v>-5335417</v>
      </c>
      <c r="F45" s="686"/>
      <c r="G45" s="686"/>
      <c r="H45" s="665">
        <f t="shared" si="1"/>
        <v>0</v>
      </c>
    </row>
    <row r="46" spans="1:8">
      <c r="C46" s="768"/>
      <c r="D46" s="768"/>
      <c r="E46" s="768"/>
    </row>
  </sheetData>
  <mergeCells count="4">
    <mergeCell ref="B4:B5"/>
    <mergeCell ref="C4:E4"/>
    <mergeCell ref="F4:H4"/>
    <mergeCell ref="A4:A5"/>
  </mergeCells>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47"/>
  <sheetViews>
    <sheetView zoomScale="80" zoomScaleNormal="80" workbookViewId="0">
      <selection activeCell="C22" sqref="C22"/>
    </sheetView>
  </sheetViews>
  <sheetFormatPr defaultRowHeight="15"/>
  <cols>
    <col min="1" max="1" width="8.7109375" style="449"/>
    <col min="2" max="2" width="87.7109375" bestFit="1" customWidth="1"/>
    <col min="3" max="3" width="12.7109375" customWidth="1"/>
    <col min="4" max="4" width="14.28515625" bestFit="1" customWidth="1"/>
    <col min="5" max="5" width="14" bestFit="1" customWidth="1"/>
    <col min="6" max="6" width="12.7109375" customWidth="1"/>
    <col min="7" max="7" width="14" bestFit="1" customWidth="1"/>
    <col min="8" max="8" width="13.7109375" bestFit="1" customWidth="1"/>
  </cols>
  <sheetData>
    <row r="1" spans="1:8" ht="15.75">
      <c r="A1" s="17" t="s">
        <v>108</v>
      </c>
      <c r="B1" s="306" t="str">
        <f>Info!C2</f>
        <v>სს "ჰეშ ბანკი"</v>
      </c>
      <c r="C1" s="16"/>
      <c r="D1" s="227"/>
      <c r="E1" s="227"/>
      <c r="F1" s="227"/>
      <c r="G1" s="227"/>
    </row>
    <row r="2" spans="1:8" ht="15.75">
      <c r="A2" s="17" t="s">
        <v>109</v>
      </c>
      <c r="B2" s="728">
        <f>Info!D2</f>
        <v>45657</v>
      </c>
      <c r="C2" s="29"/>
      <c r="D2" s="18"/>
      <c r="E2" s="18"/>
      <c r="F2" s="18"/>
      <c r="G2" s="18"/>
      <c r="H2" s="1"/>
    </row>
    <row r="3" spans="1:8" ht="16.5" thickBot="1">
      <c r="A3" s="17"/>
      <c r="B3" s="16"/>
      <c r="C3" s="29"/>
      <c r="D3" s="18"/>
      <c r="E3" s="18"/>
      <c r="F3" s="18"/>
      <c r="G3" s="18"/>
      <c r="H3" s="1"/>
    </row>
    <row r="4" spans="1:8" ht="15.75">
      <c r="A4" s="831" t="s">
        <v>25</v>
      </c>
      <c r="B4" s="843" t="s">
        <v>151</v>
      </c>
      <c r="C4" s="844" t="s">
        <v>114</v>
      </c>
      <c r="D4" s="844"/>
      <c r="E4" s="844"/>
      <c r="F4" s="844" t="s">
        <v>115</v>
      </c>
      <c r="G4" s="844"/>
      <c r="H4" s="845"/>
    </row>
    <row r="5" spans="1:8">
      <c r="A5" s="831"/>
      <c r="B5" s="843"/>
      <c r="C5" s="425" t="s">
        <v>26</v>
      </c>
      <c r="D5" s="425" t="s">
        <v>88</v>
      </c>
      <c r="E5" s="425" t="s">
        <v>66</v>
      </c>
      <c r="F5" s="425" t="s">
        <v>26</v>
      </c>
      <c r="G5" s="425" t="s">
        <v>88</v>
      </c>
      <c r="H5" s="439" t="s">
        <v>66</v>
      </c>
    </row>
    <row r="6" spans="1:8" ht="15.75">
      <c r="A6" s="440">
        <v>1</v>
      </c>
      <c r="B6" s="441" t="s">
        <v>812</v>
      </c>
      <c r="C6" s="707"/>
      <c r="D6" s="707"/>
      <c r="E6" s="708">
        <f t="shared" ref="E6:E43" si="0">C6+D6</f>
        <v>0</v>
      </c>
      <c r="F6" s="707"/>
      <c r="G6" s="707"/>
      <c r="H6" s="709">
        <f t="shared" ref="H6:H43" si="1">F6+G6</f>
        <v>0</v>
      </c>
    </row>
    <row r="7" spans="1:8" ht="28.35" customHeight="1">
      <c r="A7" s="440">
        <v>2</v>
      </c>
      <c r="B7" s="441" t="s">
        <v>177</v>
      </c>
      <c r="C7" s="707"/>
      <c r="D7" s="707"/>
      <c r="E7" s="708">
        <f t="shared" si="0"/>
        <v>0</v>
      </c>
      <c r="F7" s="707"/>
      <c r="G7" s="707"/>
      <c r="H7" s="709">
        <f t="shared" si="1"/>
        <v>0</v>
      </c>
    </row>
    <row r="8" spans="1:8" ht="15.75">
      <c r="A8" s="440">
        <v>3</v>
      </c>
      <c r="B8" s="441" t="s">
        <v>179</v>
      </c>
      <c r="C8" s="707"/>
      <c r="D8" s="707"/>
      <c r="E8" s="708">
        <f t="shared" si="0"/>
        <v>0</v>
      </c>
      <c r="F8" s="707"/>
      <c r="G8" s="707"/>
      <c r="H8" s="709">
        <f t="shared" si="1"/>
        <v>0</v>
      </c>
    </row>
    <row r="9" spans="1:8" ht="15.75">
      <c r="A9" s="440">
        <v>3.1</v>
      </c>
      <c r="B9" s="442" t="s">
        <v>813</v>
      </c>
      <c r="C9" s="707"/>
      <c r="D9" s="707"/>
      <c r="E9" s="708">
        <f t="shared" si="0"/>
        <v>0</v>
      </c>
      <c r="F9" s="707"/>
      <c r="G9" s="707"/>
      <c r="H9" s="709">
        <f t="shared" si="1"/>
        <v>0</v>
      </c>
    </row>
    <row r="10" spans="1:8" ht="15.75">
      <c r="A10" s="440">
        <v>3.2</v>
      </c>
      <c r="B10" s="442" t="s">
        <v>814</v>
      </c>
      <c r="C10" s="707"/>
      <c r="D10" s="707"/>
      <c r="E10" s="708">
        <f t="shared" si="0"/>
        <v>0</v>
      </c>
      <c r="F10" s="707"/>
      <c r="G10" s="707"/>
      <c r="H10" s="709">
        <f t="shared" si="1"/>
        <v>0</v>
      </c>
    </row>
    <row r="11" spans="1:8" ht="15.75">
      <c r="A11" s="440">
        <v>4</v>
      </c>
      <c r="B11" s="441" t="s">
        <v>178</v>
      </c>
      <c r="C11" s="707"/>
      <c r="D11" s="707"/>
      <c r="E11" s="708">
        <f t="shared" si="0"/>
        <v>0</v>
      </c>
      <c r="F11" s="707"/>
      <c r="G11" s="707"/>
      <c r="H11" s="709">
        <f t="shared" si="1"/>
        <v>0</v>
      </c>
    </row>
    <row r="12" spans="1:8" ht="15.75">
      <c r="A12" s="440">
        <v>4.0999999999999996</v>
      </c>
      <c r="B12" s="442" t="s">
        <v>815</v>
      </c>
      <c r="C12" s="707"/>
      <c r="D12" s="707"/>
      <c r="E12" s="708">
        <f t="shared" si="0"/>
        <v>0</v>
      </c>
      <c r="F12" s="707"/>
      <c r="G12" s="707"/>
      <c r="H12" s="709">
        <f t="shared" si="1"/>
        <v>0</v>
      </c>
    </row>
    <row r="13" spans="1:8" ht="15.75">
      <c r="A13" s="440">
        <v>4.2</v>
      </c>
      <c r="B13" s="442" t="s">
        <v>816</v>
      </c>
      <c r="C13" s="707"/>
      <c r="D13" s="707"/>
      <c r="E13" s="708">
        <f t="shared" si="0"/>
        <v>0</v>
      </c>
      <c r="F13" s="707"/>
      <c r="G13" s="707"/>
      <c r="H13" s="709">
        <f t="shared" si="1"/>
        <v>0</v>
      </c>
    </row>
    <row r="14" spans="1:8" ht="15.75">
      <c r="A14" s="440">
        <v>5</v>
      </c>
      <c r="B14" s="443" t="s">
        <v>817</v>
      </c>
      <c r="C14" s="707"/>
      <c r="D14" s="707"/>
      <c r="E14" s="708">
        <f t="shared" si="0"/>
        <v>0</v>
      </c>
      <c r="F14" s="707"/>
      <c r="G14" s="707"/>
      <c r="H14" s="709">
        <f t="shared" si="1"/>
        <v>0</v>
      </c>
    </row>
    <row r="15" spans="1:8" ht="15.75">
      <c r="A15" s="440">
        <v>5.0999999999999996</v>
      </c>
      <c r="B15" s="444" t="s">
        <v>818</v>
      </c>
      <c r="C15" s="707"/>
      <c r="D15" s="707"/>
      <c r="E15" s="708">
        <f t="shared" si="0"/>
        <v>0</v>
      </c>
      <c r="F15" s="707"/>
      <c r="G15" s="707"/>
      <c r="H15" s="709">
        <f t="shared" si="1"/>
        <v>0</v>
      </c>
    </row>
    <row r="16" spans="1:8" ht="15.75">
      <c r="A16" s="440">
        <v>5.2</v>
      </c>
      <c r="B16" s="444" t="s">
        <v>819</v>
      </c>
      <c r="C16" s="707"/>
      <c r="D16" s="707"/>
      <c r="E16" s="708">
        <f t="shared" si="0"/>
        <v>0</v>
      </c>
      <c r="F16" s="707"/>
      <c r="G16" s="707"/>
      <c r="H16" s="709">
        <f t="shared" si="1"/>
        <v>0</v>
      </c>
    </row>
    <row r="17" spans="1:8" ht="15.75">
      <c r="A17" s="440">
        <v>5.3</v>
      </c>
      <c r="B17" s="444" t="s">
        <v>820</v>
      </c>
      <c r="C17" s="707"/>
      <c r="D17" s="707"/>
      <c r="E17" s="708">
        <f t="shared" si="0"/>
        <v>0</v>
      </c>
      <c r="F17" s="707"/>
      <c r="G17" s="707"/>
      <c r="H17" s="709">
        <f t="shared" si="1"/>
        <v>0</v>
      </c>
    </row>
    <row r="18" spans="1:8" ht="15.75">
      <c r="A18" s="440" t="s">
        <v>180</v>
      </c>
      <c r="B18" s="445" t="s">
        <v>821</v>
      </c>
      <c r="C18" s="707"/>
      <c r="D18" s="707"/>
      <c r="E18" s="708">
        <f t="shared" si="0"/>
        <v>0</v>
      </c>
      <c r="F18" s="707"/>
      <c r="G18" s="707"/>
      <c r="H18" s="709">
        <f t="shared" si="1"/>
        <v>0</v>
      </c>
    </row>
    <row r="19" spans="1:8" ht="15.75">
      <c r="A19" s="440" t="s">
        <v>181</v>
      </c>
      <c r="B19" s="446" t="s">
        <v>822</v>
      </c>
      <c r="C19" s="707"/>
      <c r="D19" s="707"/>
      <c r="E19" s="708">
        <f t="shared" si="0"/>
        <v>0</v>
      </c>
      <c r="F19" s="707"/>
      <c r="G19" s="707"/>
      <c r="H19" s="709">
        <f t="shared" si="1"/>
        <v>0</v>
      </c>
    </row>
    <row r="20" spans="1:8" ht="15.75">
      <c r="A20" s="440" t="s">
        <v>182</v>
      </c>
      <c r="B20" s="446" t="s">
        <v>823</v>
      </c>
      <c r="C20" s="707"/>
      <c r="D20" s="707"/>
      <c r="E20" s="708">
        <f t="shared" si="0"/>
        <v>0</v>
      </c>
      <c r="F20" s="707"/>
      <c r="G20" s="707"/>
      <c r="H20" s="709">
        <f t="shared" si="1"/>
        <v>0</v>
      </c>
    </row>
    <row r="21" spans="1:8" ht="15.75">
      <c r="A21" s="440" t="s">
        <v>183</v>
      </c>
      <c r="B21" s="446" t="s">
        <v>824</v>
      </c>
      <c r="C21" s="707"/>
      <c r="D21" s="707"/>
      <c r="E21" s="708">
        <f t="shared" si="0"/>
        <v>0</v>
      </c>
      <c r="F21" s="707"/>
      <c r="G21" s="707"/>
      <c r="H21" s="709">
        <f t="shared" si="1"/>
        <v>0</v>
      </c>
    </row>
    <row r="22" spans="1:8" ht="15.75">
      <c r="A22" s="440" t="s">
        <v>184</v>
      </c>
      <c r="B22" s="446" t="s">
        <v>541</v>
      </c>
      <c r="C22" s="707"/>
      <c r="D22" s="707"/>
      <c r="E22" s="708">
        <f t="shared" si="0"/>
        <v>0</v>
      </c>
      <c r="F22" s="707"/>
      <c r="G22" s="707"/>
      <c r="H22" s="709">
        <f t="shared" si="1"/>
        <v>0</v>
      </c>
    </row>
    <row r="23" spans="1:8" ht="15.75">
      <c r="A23" s="440">
        <v>5.4</v>
      </c>
      <c r="B23" s="444" t="s">
        <v>825</v>
      </c>
      <c r="C23" s="707"/>
      <c r="D23" s="707"/>
      <c r="E23" s="708">
        <f t="shared" si="0"/>
        <v>0</v>
      </c>
      <c r="F23" s="707"/>
      <c r="G23" s="707"/>
      <c r="H23" s="709">
        <f t="shared" si="1"/>
        <v>0</v>
      </c>
    </row>
    <row r="24" spans="1:8" ht="15.75">
      <c r="A24" s="440">
        <v>5.5</v>
      </c>
      <c r="B24" s="444" t="s">
        <v>826</v>
      </c>
      <c r="C24" s="707"/>
      <c r="D24" s="707"/>
      <c r="E24" s="708">
        <f t="shared" si="0"/>
        <v>0</v>
      </c>
      <c r="F24" s="707"/>
      <c r="G24" s="707"/>
      <c r="H24" s="709">
        <f t="shared" si="1"/>
        <v>0</v>
      </c>
    </row>
    <row r="25" spans="1:8" ht="15.75">
      <c r="A25" s="440">
        <v>5.6</v>
      </c>
      <c r="B25" s="444" t="s">
        <v>827</v>
      </c>
      <c r="C25" s="707"/>
      <c r="D25" s="707"/>
      <c r="E25" s="708">
        <f t="shared" si="0"/>
        <v>0</v>
      </c>
      <c r="F25" s="707"/>
      <c r="G25" s="707"/>
      <c r="H25" s="709">
        <f t="shared" si="1"/>
        <v>0</v>
      </c>
    </row>
    <row r="26" spans="1:8" ht="15.75">
      <c r="A26" s="440">
        <v>5.7</v>
      </c>
      <c r="B26" s="444" t="s">
        <v>541</v>
      </c>
      <c r="C26" s="707"/>
      <c r="D26" s="707"/>
      <c r="E26" s="708">
        <f t="shared" si="0"/>
        <v>0</v>
      </c>
      <c r="F26" s="707"/>
      <c r="G26" s="707"/>
      <c r="H26" s="709">
        <f t="shared" si="1"/>
        <v>0</v>
      </c>
    </row>
    <row r="27" spans="1:8" ht="15.75">
      <c r="A27" s="440">
        <v>6</v>
      </c>
      <c r="B27" s="443" t="s">
        <v>828</v>
      </c>
      <c r="C27" s="707"/>
      <c r="D27" s="707"/>
      <c r="E27" s="708">
        <f t="shared" si="0"/>
        <v>0</v>
      </c>
      <c r="F27" s="707"/>
      <c r="G27" s="707"/>
      <c r="H27" s="709">
        <f t="shared" si="1"/>
        <v>0</v>
      </c>
    </row>
    <row r="28" spans="1:8" ht="15.75">
      <c r="A28" s="440">
        <v>7</v>
      </c>
      <c r="B28" s="443" t="s">
        <v>829</v>
      </c>
      <c r="C28" s="707"/>
      <c r="D28" s="707"/>
      <c r="E28" s="708">
        <f t="shared" si="0"/>
        <v>0</v>
      </c>
      <c r="F28" s="707"/>
      <c r="G28" s="707"/>
      <c r="H28" s="709">
        <f t="shared" si="1"/>
        <v>0</v>
      </c>
    </row>
    <row r="29" spans="1:8" ht="15.75">
      <c r="A29" s="440">
        <v>8</v>
      </c>
      <c r="B29" s="443" t="s">
        <v>830</v>
      </c>
      <c r="C29" s="707"/>
      <c r="D29" s="707"/>
      <c r="E29" s="708">
        <f t="shared" si="0"/>
        <v>0</v>
      </c>
      <c r="F29" s="707"/>
      <c r="G29" s="707"/>
      <c r="H29" s="709">
        <f t="shared" si="1"/>
        <v>0</v>
      </c>
    </row>
    <row r="30" spans="1:8" ht="15.75">
      <c r="A30" s="440">
        <v>9</v>
      </c>
      <c r="B30" s="441" t="s">
        <v>185</v>
      </c>
      <c r="C30" s="707"/>
      <c r="D30" s="707"/>
      <c r="E30" s="708">
        <f t="shared" si="0"/>
        <v>0</v>
      </c>
      <c r="F30" s="707"/>
      <c r="G30" s="707"/>
      <c r="H30" s="709">
        <f t="shared" si="1"/>
        <v>0</v>
      </c>
    </row>
    <row r="31" spans="1:8" ht="25.5">
      <c r="A31" s="440">
        <v>9.1</v>
      </c>
      <c r="B31" s="442" t="s">
        <v>831</v>
      </c>
      <c r="C31" s="707"/>
      <c r="D31" s="707"/>
      <c r="E31" s="708">
        <f t="shared" si="0"/>
        <v>0</v>
      </c>
      <c r="F31" s="707"/>
      <c r="G31" s="707"/>
      <c r="H31" s="709">
        <f t="shared" si="1"/>
        <v>0</v>
      </c>
    </row>
    <row r="32" spans="1:8" ht="25.5">
      <c r="A32" s="440">
        <v>9.1999999999999993</v>
      </c>
      <c r="B32" s="442" t="s">
        <v>832</v>
      </c>
      <c r="C32" s="707"/>
      <c r="D32" s="707"/>
      <c r="E32" s="708">
        <f t="shared" si="0"/>
        <v>0</v>
      </c>
      <c r="F32" s="707"/>
      <c r="G32" s="707"/>
      <c r="H32" s="709">
        <f t="shared" si="1"/>
        <v>0</v>
      </c>
    </row>
    <row r="33" spans="1:8" ht="15.75">
      <c r="A33" s="440">
        <v>9.3000000000000007</v>
      </c>
      <c r="B33" s="442" t="s">
        <v>833</v>
      </c>
      <c r="C33" s="707"/>
      <c r="D33" s="707"/>
      <c r="E33" s="708">
        <f t="shared" si="0"/>
        <v>0</v>
      </c>
      <c r="F33" s="707"/>
      <c r="G33" s="707"/>
      <c r="H33" s="709">
        <f t="shared" si="1"/>
        <v>0</v>
      </c>
    </row>
    <row r="34" spans="1:8" ht="15.75">
      <c r="A34" s="440">
        <v>9.4</v>
      </c>
      <c r="B34" s="442" t="s">
        <v>834</v>
      </c>
      <c r="C34" s="707"/>
      <c r="D34" s="707"/>
      <c r="E34" s="708">
        <f t="shared" si="0"/>
        <v>0</v>
      </c>
      <c r="F34" s="707"/>
      <c r="G34" s="707"/>
      <c r="H34" s="709">
        <f t="shared" si="1"/>
        <v>0</v>
      </c>
    </row>
    <row r="35" spans="1:8" ht="15.75">
      <c r="A35" s="440">
        <v>9.5</v>
      </c>
      <c r="B35" s="442" t="s">
        <v>835</v>
      </c>
      <c r="C35" s="707"/>
      <c r="D35" s="707"/>
      <c r="E35" s="708">
        <f t="shared" si="0"/>
        <v>0</v>
      </c>
      <c r="F35" s="707"/>
      <c r="G35" s="707"/>
      <c r="H35" s="709">
        <f t="shared" si="1"/>
        <v>0</v>
      </c>
    </row>
    <row r="36" spans="1:8" ht="25.5">
      <c r="A36" s="440">
        <v>9.6</v>
      </c>
      <c r="B36" s="442" t="s">
        <v>836</v>
      </c>
      <c r="C36" s="707"/>
      <c r="D36" s="707"/>
      <c r="E36" s="708">
        <f t="shared" si="0"/>
        <v>0</v>
      </c>
      <c r="F36" s="707"/>
      <c r="G36" s="707"/>
      <c r="H36" s="709">
        <f t="shared" si="1"/>
        <v>0</v>
      </c>
    </row>
    <row r="37" spans="1:8" ht="25.5">
      <c r="A37" s="440">
        <v>9.6999999999999993</v>
      </c>
      <c r="B37" s="442" t="s">
        <v>837</v>
      </c>
      <c r="C37" s="707"/>
      <c r="D37" s="707"/>
      <c r="E37" s="708">
        <f t="shared" si="0"/>
        <v>0</v>
      </c>
      <c r="F37" s="707"/>
      <c r="G37" s="707"/>
      <c r="H37" s="709">
        <f t="shared" si="1"/>
        <v>0</v>
      </c>
    </row>
    <row r="38" spans="1:8" ht="15.75">
      <c r="A38" s="440">
        <v>10</v>
      </c>
      <c r="B38" s="447" t="s">
        <v>838</v>
      </c>
      <c r="C38" s="707"/>
      <c r="D38" s="707"/>
      <c r="E38" s="708">
        <f t="shared" si="0"/>
        <v>0</v>
      </c>
      <c r="F38" s="707"/>
      <c r="G38" s="707"/>
      <c r="H38" s="709">
        <f t="shared" si="1"/>
        <v>0</v>
      </c>
    </row>
    <row r="39" spans="1:8" ht="15.75">
      <c r="A39" s="440">
        <v>10.1</v>
      </c>
      <c r="B39" s="442" t="s">
        <v>839</v>
      </c>
      <c r="C39" s="707"/>
      <c r="D39" s="707"/>
      <c r="E39" s="708">
        <f t="shared" si="0"/>
        <v>0</v>
      </c>
      <c r="F39" s="707"/>
      <c r="G39" s="707"/>
      <c r="H39" s="709">
        <f t="shared" si="1"/>
        <v>0</v>
      </c>
    </row>
    <row r="40" spans="1:8" ht="25.5">
      <c r="A40" s="440">
        <v>10.199999999999999</v>
      </c>
      <c r="B40" s="442" t="s">
        <v>840</v>
      </c>
      <c r="C40" s="707"/>
      <c r="D40" s="707"/>
      <c r="E40" s="708">
        <f t="shared" si="0"/>
        <v>0</v>
      </c>
      <c r="F40" s="707"/>
      <c r="G40" s="707"/>
      <c r="H40" s="709">
        <f t="shared" si="1"/>
        <v>0</v>
      </c>
    </row>
    <row r="41" spans="1:8" ht="25.5">
      <c r="A41" s="440">
        <v>10.3</v>
      </c>
      <c r="B41" s="442" t="s">
        <v>841</v>
      </c>
      <c r="C41" s="707"/>
      <c r="D41" s="707"/>
      <c r="E41" s="708">
        <f t="shared" si="0"/>
        <v>0</v>
      </c>
      <c r="F41" s="707"/>
      <c r="G41" s="707"/>
      <c r="H41" s="709">
        <f t="shared" si="1"/>
        <v>0</v>
      </c>
    </row>
    <row r="42" spans="1:8" ht="25.5">
      <c r="A42" s="440">
        <v>10.4</v>
      </c>
      <c r="B42" s="442" t="s">
        <v>842</v>
      </c>
      <c r="C42" s="707"/>
      <c r="D42" s="707"/>
      <c r="E42" s="708">
        <f t="shared" si="0"/>
        <v>0</v>
      </c>
      <c r="F42" s="707"/>
      <c r="G42" s="707"/>
      <c r="H42" s="709">
        <f t="shared" si="1"/>
        <v>0</v>
      </c>
    </row>
    <row r="43" spans="1:8" ht="15.75">
      <c r="A43" s="440">
        <v>11</v>
      </c>
      <c r="B43" s="448" t="s">
        <v>186</v>
      </c>
      <c r="C43" s="707"/>
      <c r="D43" s="707"/>
      <c r="E43" s="708">
        <f t="shared" si="0"/>
        <v>0</v>
      </c>
      <c r="F43" s="707"/>
      <c r="G43" s="707"/>
      <c r="H43" s="709">
        <f t="shared" si="1"/>
        <v>0</v>
      </c>
    </row>
    <row r="44" spans="1:8" ht="15.75">
      <c r="C44" s="450"/>
      <c r="D44" s="450"/>
      <c r="E44" s="450"/>
      <c r="F44" s="450"/>
      <c r="G44" s="450"/>
      <c r="H44" s="450"/>
    </row>
    <row r="45" spans="1:8" ht="15.75">
      <c r="C45" s="450"/>
      <c r="D45" s="450"/>
      <c r="E45" s="450"/>
      <c r="F45" s="450"/>
      <c r="G45" s="450"/>
      <c r="H45" s="450"/>
    </row>
    <row r="46" spans="1:8" ht="15.75">
      <c r="C46" s="450"/>
      <c r="D46" s="450"/>
      <c r="E46" s="450"/>
      <c r="F46" s="450"/>
      <c r="G46" s="450"/>
      <c r="H46" s="450"/>
    </row>
    <row r="47" spans="1:8" ht="15.75">
      <c r="C47" s="450"/>
      <c r="D47" s="450"/>
      <c r="E47" s="450"/>
      <c r="F47" s="450"/>
      <c r="G47" s="450"/>
      <c r="H47" s="450"/>
    </row>
  </sheetData>
  <mergeCells count="4">
    <mergeCell ref="A4:A5"/>
    <mergeCell ref="B4:B5"/>
    <mergeCell ref="C4:E4"/>
    <mergeCell ref="F4:H4"/>
  </mergeCells>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18"/>
  <sheetViews>
    <sheetView zoomScaleNormal="100" workbookViewId="0">
      <pane xSplit="1" ySplit="4" topLeftCell="B5" activePane="bottomRight" state="frozen"/>
      <selection activeCell="I27" sqref="I27"/>
      <selection pane="topRight" activeCell="I27" sqref="I27"/>
      <selection pane="bottomLeft" activeCell="I27" sqref="I27"/>
      <selection pane="bottomRight" activeCell="C7" sqref="C7"/>
    </sheetView>
  </sheetViews>
  <sheetFormatPr defaultColWidth="9.28515625" defaultRowHeight="12.75"/>
  <cols>
    <col min="1" max="1" width="9.5703125" style="2" bestFit="1" customWidth="1"/>
    <col min="2" max="2" width="93.5703125" style="2" customWidth="1"/>
    <col min="3" max="3" width="16.28515625" style="2" customWidth="1"/>
    <col min="4" max="4" width="15.42578125" style="2" customWidth="1"/>
    <col min="5" max="7" width="15.42578125" style="12" customWidth="1"/>
    <col min="8" max="11" width="9.7109375" style="12" customWidth="1"/>
    <col min="12" max="16384" width="9.28515625" style="12"/>
  </cols>
  <sheetData>
    <row r="1" spans="1:8" ht="15">
      <c r="A1" s="17" t="s">
        <v>108</v>
      </c>
      <c r="B1" s="16" t="str">
        <f>Info!C2</f>
        <v>სს "ჰეშ ბანკი"</v>
      </c>
      <c r="C1" s="16"/>
      <c r="D1" s="227"/>
    </row>
    <row r="2" spans="1:8" ht="15">
      <c r="A2" s="17" t="s">
        <v>109</v>
      </c>
      <c r="B2" s="728">
        <f>Info!D2</f>
        <v>45657</v>
      </c>
      <c r="C2" s="29"/>
      <c r="D2" s="18"/>
      <c r="E2" s="11"/>
      <c r="F2" s="11"/>
      <c r="G2" s="11"/>
      <c r="H2" s="11"/>
    </row>
    <row r="3" spans="1:8" ht="15.75" thickBot="1">
      <c r="A3" s="17"/>
      <c r="B3" s="16"/>
      <c r="C3" s="29"/>
      <c r="D3" s="18"/>
      <c r="E3" s="11"/>
      <c r="F3" s="11"/>
      <c r="G3" s="11"/>
      <c r="H3" s="11"/>
    </row>
    <row r="4" spans="1:8" ht="20.45" customHeight="1" thickBot="1">
      <c r="A4" s="154" t="s">
        <v>253</v>
      </c>
      <c r="B4" s="155" t="s">
        <v>107</v>
      </c>
      <c r="C4" s="687" t="s">
        <v>87</v>
      </c>
      <c r="D4" s="846" t="s">
        <v>966</v>
      </c>
      <c r="E4" s="847"/>
      <c r="F4" s="847"/>
      <c r="G4" s="848"/>
    </row>
    <row r="5" spans="1:8" ht="15" customHeight="1">
      <c r="A5" s="152" t="s">
        <v>25</v>
      </c>
      <c r="B5" s="153"/>
      <c r="C5" s="327" t="str">
        <f>INT((MONTH($B$2))/3)&amp;"Q"&amp;"-"&amp;YEAR($B$2)</f>
        <v>4Q-2024</v>
      </c>
      <c r="D5" s="327" t="str">
        <f>IF(INT(MONTH($B$2))=3, "4"&amp;"Q"&amp;"-"&amp;YEAR($B$2)-1, IF(INT(MONTH($B$2))=6, "1"&amp;"Q"&amp;"-"&amp;YEAR($B$2), IF(INT(MONTH($B$2))=9, "2"&amp;"Q"&amp;"-"&amp;YEAR($B$2),IF(INT(MONTH($B$2))=12, "3"&amp;"Q"&amp;"-"&amp;YEAR($B$2), 0))))</f>
        <v>3Q-2024</v>
      </c>
      <c r="E5" s="327" t="str">
        <f>IF(INT(MONTH($B$2))=3, "3"&amp;"Q"&amp;"-"&amp;YEAR($B$2)-1, IF(INT(MONTH($B$2))=6, "4"&amp;"Q"&amp;"-"&amp;YEAR($B$2)-1, IF(INT(MONTH($B$2))=9, "1"&amp;"Q"&amp;"-"&amp;YEAR($B$2),IF(INT(MONTH($B$2))=12, "2"&amp;"Q"&amp;"-"&amp;YEAR($B$2), 0))))</f>
        <v>2Q-2024</v>
      </c>
      <c r="F5" s="327" t="str">
        <f>IF(INT(MONTH($B$2))=3, "2"&amp;"Q"&amp;"-"&amp;YEAR($B$2)-1, IF(INT(MONTH($B$2))=6, "3"&amp;"Q"&amp;"-"&amp;YEAR($B$2)-1, IF(INT(MONTH($B$2))=9, "4"&amp;"Q"&amp;"-"&amp;YEAR($B$2)-1,IF(INT(MONTH($B$2))=12, "1"&amp;"Q"&amp;"-"&amp;YEAR($B$2), 0))))</f>
        <v>1Q-2024</v>
      </c>
      <c r="G5" s="327" t="str">
        <f>IF(INT(MONTH($B$2))=3, "1"&amp;"Q"&amp;"-"&amp;YEAR($B$2)-1, IF(INT(MONTH($B$2))=6, "2"&amp;"Q"&amp;"-"&amp;YEAR($B$2)-1, IF(INT(MONTH($B$2))=9, "3"&amp;"Q"&amp;"-"&amp;YEAR($B$2)-1,IF(INT(MONTH($B$2))=12, "4"&amp;"Q"&amp;"-"&amp;YEAR($B$2)-1, 0))))</f>
        <v>4Q-2023</v>
      </c>
    </row>
    <row r="6" spans="1:8" ht="15" customHeight="1">
      <c r="A6" s="263">
        <v>1</v>
      </c>
      <c r="B6" s="313" t="s">
        <v>112</v>
      </c>
      <c r="C6" s="264">
        <f>C7+C9+C10</f>
        <v>15461194.93</v>
      </c>
      <c r="D6" s="316">
        <f>D7+D9+D10</f>
        <v>3454204.6867614957</v>
      </c>
      <c r="E6" s="265">
        <f t="shared" ref="E6:G6" si="0">E7+E9+E10</f>
        <v>3610514.3813999998</v>
      </c>
      <c r="F6" s="264">
        <f t="shared" si="0"/>
        <v>3779899.0383043289</v>
      </c>
      <c r="G6" s="317">
        <f t="shared" si="0"/>
        <v>1726090.44</v>
      </c>
    </row>
    <row r="7" spans="1:8" ht="15" customHeight="1">
      <c r="A7" s="263">
        <v>1.1000000000000001</v>
      </c>
      <c r="B7" s="266" t="s">
        <v>436</v>
      </c>
      <c r="C7" s="775">
        <v>15461194.93</v>
      </c>
      <c r="D7" s="775">
        <v>3454204.6867614957</v>
      </c>
      <c r="E7" s="775">
        <v>3610514.3813999998</v>
      </c>
      <c r="F7" s="775">
        <v>3779899.0383043289</v>
      </c>
      <c r="G7" s="693">
        <v>1726090.44</v>
      </c>
    </row>
    <row r="8" spans="1:8" ht="25.5">
      <c r="A8" s="263" t="s">
        <v>157</v>
      </c>
      <c r="B8" s="267" t="s">
        <v>250</v>
      </c>
      <c r="C8" s="775">
        <v>0</v>
      </c>
      <c r="D8" s="775">
        <v>0</v>
      </c>
      <c r="E8" s="775">
        <v>0</v>
      </c>
      <c r="F8" s="775">
        <v>0</v>
      </c>
      <c r="G8" s="693">
        <v>0</v>
      </c>
    </row>
    <row r="9" spans="1:8" ht="15" customHeight="1">
      <c r="A9" s="263">
        <v>1.2</v>
      </c>
      <c r="B9" s="266" t="s">
        <v>21</v>
      </c>
      <c r="C9" s="775">
        <v>0</v>
      </c>
      <c r="D9" s="775">
        <v>0</v>
      </c>
      <c r="E9" s="775">
        <v>0</v>
      </c>
      <c r="F9" s="775">
        <v>0</v>
      </c>
      <c r="G9" s="693">
        <v>0</v>
      </c>
    </row>
    <row r="10" spans="1:8" ht="15" customHeight="1">
      <c r="A10" s="263">
        <v>1.3</v>
      </c>
      <c r="B10" s="314" t="s">
        <v>74</v>
      </c>
      <c r="C10" s="776">
        <v>0</v>
      </c>
      <c r="D10" s="776">
        <v>0</v>
      </c>
      <c r="E10" s="776">
        <v>0</v>
      </c>
      <c r="F10" s="776">
        <v>0</v>
      </c>
      <c r="G10" s="694">
        <v>0</v>
      </c>
    </row>
    <row r="11" spans="1:8" ht="15" customHeight="1">
      <c r="A11" s="263">
        <v>2</v>
      </c>
      <c r="B11" s="313" t="s">
        <v>113</v>
      </c>
      <c r="C11" s="775">
        <v>343663.93550000002</v>
      </c>
      <c r="D11" s="775">
        <v>346504.53218947799</v>
      </c>
      <c r="E11" s="775">
        <v>0</v>
      </c>
      <c r="F11" s="775">
        <v>0</v>
      </c>
      <c r="G11" s="693">
        <v>729.90315999999996</v>
      </c>
    </row>
    <row r="12" spans="1:8" ht="15" customHeight="1">
      <c r="A12" s="277">
        <v>3</v>
      </c>
      <c r="B12" s="315" t="s">
        <v>111</v>
      </c>
      <c r="C12" s="776">
        <v>516440.47</v>
      </c>
      <c r="D12" s="776">
        <v>28904231.481481485</v>
      </c>
      <c r="E12" s="776">
        <v>27992488.888888888</v>
      </c>
      <c r="F12" s="776">
        <v>20502477.777777776</v>
      </c>
      <c r="G12" s="694">
        <v>25546083.333333336</v>
      </c>
    </row>
    <row r="13" spans="1:8" ht="15" customHeight="1" thickBot="1">
      <c r="A13" s="85">
        <v>4</v>
      </c>
      <c r="B13" s="320" t="s">
        <v>158</v>
      </c>
      <c r="C13" s="173">
        <f>C6+C11+C12</f>
        <v>16321299.3355</v>
      </c>
      <c r="D13" s="318">
        <f>D6+D11+D12</f>
        <v>32704940.700432457</v>
      </c>
      <c r="E13" s="174">
        <f t="shared" ref="E13:G13" si="1">E6+E11+E12</f>
        <v>31603003.270288888</v>
      </c>
      <c r="F13" s="173">
        <f t="shared" si="1"/>
        <v>24282376.816082105</v>
      </c>
      <c r="G13" s="319">
        <f t="shared" si="1"/>
        <v>27272903.676493336</v>
      </c>
    </row>
    <row r="14" spans="1:8">
      <c r="B14" s="23"/>
      <c r="C14" s="651">
        <f>C13-'1. key ratios'!C15</f>
        <v>0</v>
      </c>
      <c r="D14" s="651">
        <f>D13-'1. key ratios'!D15</f>
        <v>0</v>
      </c>
      <c r="E14" s="651">
        <f>E13-'1. key ratios'!E15</f>
        <v>0</v>
      </c>
      <c r="F14" s="651">
        <f>F13-'1. key ratios'!F15</f>
        <v>0</v>
      </c>
      <c r="G14" s="651">
        <f>G13-'1. key ratios'!G15</f>
        <v>0</v>
      </c>
    </row>
    <row r="15" spans="1:8" ht="25.5">
      <c r="B15" s="66" t="s">
        <v>437</v>
      </c>
    </row>
    <row r="16" spans="1:8">
      <c r="B16" s="66"/>
    </row>
    <row r="17" spans="2:2" ht="25.5">
      <c r="B17" s="66" t="s">
        <v>965</v>
      </c>
    </row>
    <row r="18" spans="2:2">
      <c r="B18" s="66"/>
    </row>
  </sheetData>
  <mergeCells count="1">
    <mergeCell ref="D4:G4"/>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35"/>
  <sheetViews>
    <sheetView showGridLines="0" zoomScaleNormal="100" workbookViewId="0">
      <pane xSplit="1" ySplit="4" topLeftCell="B5" activePane="bottomRight" state="frozen"/>
      <selection activeCell="I27" sqref="I27"/>
      <selection pane="topRight" activeCell="I27" sqref="I27"/>
      <selection pane="bottomLeft" activeCell="I27" sqref="I27"/>
      <selection pane="bottomRight" activeCell="B31" sqref="B31"/>
    </sheetView>
  </sheetViews>
  <sheetFormatPr defaultRowHeight="15"/>
  <cols>
    <col min="1" max="1" width="9.5703125" style="2" bestFit="1" customWidth="1"/>
    <col min="2" max="2" width="58.7109375" style="2" customWidth="1"/>
    <col min="3" max="3" width="34.28515625" style="2" customWidth="1"/>
  </cols>
  <sheetData>
    <row r="1" spans="1:8">
      <c r="A1" s="2" t="s">
        <v>108</v>
      </c>
      <c r="B1" s="227" t="str">
        <f>Info!C2</f>
        <v>სს "ჰეშ ბანკი"</v>
      </c>
    </row>
    <row r="2" spans="1:8">
      <c r="A2" s="2" t="s">
        <v>109</v>
      </c>
      <c r="B2" s="728">
        <f>Info!D2</f>
        <v>45657</v>
      </c>
    </row>
    <row r="4" spans="1:8" ht="25.5" customHeight="1" thickBot="1">
      <c r="A4" s="167" t="s">
        <v>254</v>
      </c>
      <c r="B4" s="31" t="s">
        <v>91</v>
      </c>
      <c r="C4" s="13"/>
    </row>
    <row r="5" spans="1:8" ht="15.75">
      <c r="A5" s="10"/>
      <c r="B5" s="308" t="s">
        <v>92</v>
      </c>
      <c r="C5" s="325" t="s">
        <v>450</v>
      </c>
    </row>
    <row r="6" spans="1:8" ht="15.75">
      <c r="A6" s="662">
        <v>1</v>
      </c>
      <c r="B6" s="659" t="s">
        <v>968</v>
      </c>
      <c r="C6" s="660" t="s">
        <v>960</v>
      </c>
    </row>
    <row r="7" spans="1:8" ht="15.75">
      <c r="A7" s="662">
        <v>2</v>
      </c>
      <c r="B7" s="659" t="s">
        <v>969</v>
      </c>
      <c r="C7" s="660" t="s">
        <v>973</v>
      </c>
    </row>
    <row r="8" spans="1:8" ht="15.75">
      <c r="A8" s="662">
        <v>3</v>
      </c>
      <c r="B8" s="659" t="s">
        <v>970</v>
      </c>
      <c r="C8" s="660" t="s">
        <v>973</v>
      </c>
    </row>
    <row r="9" spans="1:8" ht="15.75">
      <c r="A9" s="662">
        <v>4</v>
      </c>
      <c r="B9" s="659" t="s">
        <v>971</v>
      </c>
      <c r="C9" s="660" t="s">
        <v>961</v>
      </c>
    </row>
    <row r="10" spans="1:8" ht="15.75">
      <c r="A10" s="14">
        <v>5</v>
      </c>
      <c r="B10" s="659" t="s">
        <v>972</v>
      </c>
      <c r="C10" s="660" t="s">
        <v>961</v>
      </c>
    </row>
    <row r="11" spans="1:8">
      <c r="A11" s="14">
        <v>6</v>
      </c>
      <c r="B11" s="32"/>
      <c r="C11" s="321"/>
    </row>
    <row r="12" spans="1:8">
      <c r="A12" s="14">
        <v>7</v>
      </c>
      <c r="B12" s="32"/>
      <c r="C12" s="321"/>
      <c r="H12" s="4"/>
    </row>
    <row r="13" spans="1:8">
      <c r="A13" s="14">
        <v>8</v>
      </c>
      <c r="B13" s="32"/>
      <c r="C13" s="321"/>
    </row>
    <row r="14" spans="1:8">
      <c r="A14" s="14">
        <v>9</v>
      </c>
      <c r="B14" s="32"/>
      <c r="C14" s="321"/>
    </row>
    <row r="15" spans="1:8">
      <c r="A15" s="14">
        <v>10</v>
      </c>
      <c r="B15" s="32"/>
      <c r="C15" s="321"/>
    </row>
    <row r="16" spans="1:8">
      <c r="A16" s="14"/>
      <c r="B16" s="849"/>
      <c r="C16" s="850"/>
    </row>
    <row r="17" spans="1:3" ht="60">
      <c r="A17" s="14"/>
      <c r="B17" s="309" t="s">
        <v>93</v>
      </c>
      <c r="C17" s="326" t="s">
        <v>451</v>
      </c>
    </row>
    <row r="18" spans="1:3" ht="15.75">
      <c r="A18" s="662">
        <v>1</v>
      </c>
      <c r="B18" s="815" t="s">
        <v>981</v>
      </c>
      <c r="C18" s="816" t="s">
        <v>962</v>
      </c>
    </row>
    <row r="19" spans="1:3" ht="15.75">
      <c r="A19" s="662">
        <v>2</v>
      </c>
      <c r="B19" s="815" t="s">
        <v>976</v>
      </c>
      <c r="C19" s="816" t="s">
        <v>963</v>
      </c>
    </row>
    <row r="20" spans="1:3" ht="15.75">
      <c r="A20" s="662">
        <v>3</v>
      </c>
      <c r="B20" s="815" t="s">
        <v>974</v>
      </c>
      <c r="C20" s="816" t="s">
        <v>982</v>
      </c>
    </row>
    <row r="21" spans="1:3" ht="15.75">
      <c r="A21" s="662">
        <v>4</v>
      </c>
      <c r="B21" s="815" t="s">
        <v>977</v>
      </c>
      <c r="C21" s="816" t="s">
        <v>964</v>
      </c>
    </row>
    <row r="22" spans="1:3" ht="15.75">
      <c r="A22" s="662">
        <v>5</v>
      </c>
      <c r="B22" s="659"/>
      <c r="C22" s="658"/>
    </row>
    <row r="23" spans="1:3" ht="15.75">
      <c r="A23" s="662">
        <v>6</v>
      </c>
      <c r="B23" s="659"/>
      <c r="C23" s="658"/>
    </row>
    <row r="24" spans="1:3" ht="15.75">
      <c r="A24" s="14">
        <v>7</v>
      </c>
      <c r="B24" s="27"/>
      <c r="C24" s="323"/>
    </row>
    <row r="25" spans="1:3" ht="15.75">
      <c r="A25" s="14">
        <v>8</v>
      </c>
      <c r="B25" s="27"/>
      <c r="C25" s="323"/>
    </row>
    <row r="26" spans="1:3" ht="15.75">
      <c r="A26" s="14">
        <v>9</v>
      </c>
      <c r="B26" s="27"/>
      <c r="C26" s="323"/>
    </row>
    <row r="27" spans="1:3" ht="15.75" customHeight="1">
      <c r="A27" s="14">
        <v>10</v>
      </c>
      <c r="B27" s="27"/>
      <c r="C27" s="324"/>
    </row>
    <row r="28" spans="1:3" ht="15.75" customHeight="1">
      <c r="A28" s="14"/>
      <c r="B28" s="27"/>
      <c r="C28" s="28"/>
    </row>
    <row r="29" spans="1:3" ht="30" customHeight="1">
      <c r="A29" s="14"/>
      <c r="B29" s="851" t="s">
        <v>94</v>
      </c>
      <c r="C29" s="852"/>
    </row>
    <row r="30" spans="1:3">
      <c r="A30" s="14">
        <v>1</v>
      </c>
      <c r="B30" s="661" t="s">
        <v>979</v>
      </c>
      <c r="C30" s="657">
        <v>0.5</v>
      </c>
    </row>
    <row r="31" spans="1:3" s="666" customFormat="1">
      <c r="A31" s="662">
        <v>2</v>
      </c>
      <c r="B31" s="782" t="s">
        <v>980</v>
      </c>
      <c r="C31" s="657">
        <v>0.30499999999999999</v>
      </c>
    </row>
    <row r="32" spans="1:3" ht="15.75" customHeight="1">
      <c r="A32" s="14">
        <v>3</v>
      </c>
      <c r="B32" s="661" t="s">
        <v>975</v>
      </c>
      <c r="C32" s="657">
        <v>0.19500000000000001</v>
      </c>
    </row>
    <row r="33" spans="1:3" ht="29.25" customHeight="1">
      <c r="A33" s="14"/>
      <c r="B33" s="851" t="s">
        <v>174</v>
      </c>
      <c r="C33" s="852"/>
    </row>
    <row r="34" spans="1:3">
      <c r="A34" s="14"/>
      <c r="B34" s="661"/>
      <c r="C34" s="656"/>
    </row>
    <row r="35" spans="1:3" ht="16.5" thickBot="1">
      <c r="A35" s="15"/>
      <c r="B35" s="33"/>
      <c r="C35" s="322"/>
    </row>
  </sheetData>
  <mergeCells count="3">
    <mergeCell ref="B16:C16"/>
    <mergeCell ref="B33:C33"/>
    <mergeCell ref="B29:C29"/>
  </mergeCells>
  <dataValidations count="1">
    <dataValidation type="list" allowBlank="1" showInputMessage="1" showErrorMessage="1" sqref="C6:C15">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G53"/>
  <sheetViews>
    <sheetView zoomScale="85" zoomScaleNormal="85" workbookViewId="0">
      <pane xSplit="1" ySplit="5" topLeftCell="B8" activePane="bottomRight" state="frozen"/>
      <selection activeCell="I27" sqref="I27"/>
      <selection pane="topRight" activeCell="I27" sqref="I27"/>
      <selection pane="bottomLeft" activeCell="I27" sqref="I27"/>
      <selection pane="bottomRight" activeCell="D33" sqref="D33"/>
    </sheetView>
  </sheetViews>
  <sheetFormatPr defaultRowHeight="15"/>
  <cols>
    <col min="1" max="1" width="9.5703125" style="2" bestFit="1" customWidth="1"/>
    <col min="2" max="2" width="47.5703125" style="2" customWidth="1"/>
    <col min="3" max="3" width="28" style="2" customWidth="1"/>
    <col min="4" max="4" width="25.7109375" style="2" customWidth="1"/>
    <col min="5" max="5" width="18.7109375" style="2" customWidth="1"/>
    <col min="6" max="6" width="12" bestFit="1" customWidth="1"/>
    <col min="7" max="7" width="12.5703125" bestFit="1" customWidth="1"/>
  </cols>
  <sheetData>
    <row r="1" spans="1:7" ht="15.75">
      <c r="A1" s="17" t="s">
        <v>108</v>
      </c>
      <c r="B1" s="16" t="str">
        <f>Info!C2</f>
        <v>სს "ჰეშ ბანკი"</v>
      </c>
    </row>
    <row r="2" spans="1:7" s="21" customFormat="1" ht="15.75" customHeight="1">
      <c r="A2" s="21" t="s">
        <v>109</v>
      </c>
      <c r="B2" s="728">
        <f>Info!D2</f>
        <v>45657</v>
      </c>
    </row>
    <row r="3" spans="1:7" s="21" customFormat="1" ht="15.75" customHeight="1"/>
    <row r="4" spans="1:7" s="21" customFormat="1" ht="15.75" customHeight="1" thickBot="1">
      <c r="A4" s="168" t="s">
        <v>255</v>
      </c>
      <c r="B4" s="169" t="s">
        <v>168</v>
      </c>
      <c r="C4" s="134"/>
      <c r="D4" s="134"/>
      <c r="E4" s="135" t="s">
        <v>87</v>
      </c>
    </row>
    <row r="5" spans="1:7" s="81" customFormat="1" ht="17.850000000000001" customHeight="1">
      <c r="A5" s="239"/>
      <c r="B5" s="240"/>
      <c r="C5" s="133" t="s">
        <v>0</v>
      </c>
      <c r="D5" s="133" t="s">
        <v>1</v>
      </c>
      <c r="E5" s="241" t="s">
        <v>2</v>
      </c>
    </row>
    <row r="6" spans="1:7" s="101" customFormat="1" ht="14.85" customHeight="1">
      <c r="A6" s="242"/>
      <c r="B6" s="853" t="s">
        <v>144</v>
      </c>
      <c r="C6" s="853" t="s">
        <v>856</v>
      </c>
      <c r="D6" s="854" t="s">
        <v>143</v>
      </c>
      <c r="E6" s="855"/>
      <c r="G6"/>
    </row>
    <row r="7" spans="1:7" s="101" customFormat="1" ht="99.6" customHeight="1">
      <c r="A7" s="242"/>
      <c r="B7" s="853"/>
      <c r="C7" s="853"/>
      <c r="D7" s="237" t="s">
        <v>142</v>
      </c>
      <c r="E7" s="238" t="s">
        <v>353</v>
      </c>
      <c r="G7"/>
    </row>
    <row r="8" spans="1:7" s="101" customFormat="1" ht="22.5" customHeight="1">
      <c r="A8" s="452">
        <v>1</v>
      </c>
      <c r="B8" s="397" t="s">
        <v>843</v>
      </c>
      <c r="C8" s="793">
        <f>SUM(C9:C11)</f>
        <v>17128690.850000001</v>
      </c>
      <c r="D8" s="793">
        <f t="shared" ref="D8:E8" si="0">SUM(D9:D11)</f>
        <v>0</v>
      </c>
      <c r="E8" s="793">
        <f t="shared" si="0"/>
        <v>17128690.850000001</v>
      </c>
      <c r="G8"/>
    </row>
    <row r="9" spans="1:7" s="101" customFormat="1">
      <c r="A9" s="452">
        <v>1.1000000000000001</v>
      </c>
      <c r="B9" s="398" t="s">
        <v>96</v>
      </c>
      <c r="C9" s="793">
        <v>0</v>
      </c>
      <c r="D9" s="793">
        <v>0</v>
      </c>
      <c r="E9" s="793">
        <f>C9-D9</f>
        <v>0</v>
      </c>
      <c r="G9"/>
    </row>
    <row r="10" spans="1:7" s="101" customFormat="1">
      <c r="A10" s="452">
        <v>1.2</v>
      </c>
      <c r="B10" s="398" t="s">
        <v>97</v>
      </c>
      <c r="C10" s="793">
        <f>'2. SOFP'!E9</f>
        <v>13507</v>
      </c>
      <c r="D10" s="793">
        <v>0</v>
      </c>
      <c r="E10" s="793">
        <f t="shared" ref="E10:E15" si="1">C10-D10</f>
        <v>13507</v>
      </c>
      <c r="G10"/>
    </row>
    <row r="11" spans="1:7" s="101" customFormat="1">
      <c r="A11" s="452">
        <v>1.3</v>
      </c>
      <c r="B11" s="398" t="s">
        <v>98</v>
      </c>
      <c r="C11" s="793">
        <f>'2. SOFP'!E10</f>
        <v>17115183.850000001</v>
      </c>
      <c r="D11" s="793">
        <v>0</v>
      </c>
      <c r="E11" s="793">
        <f t="shared" si="1"/>
        <v>17115183.850000001</v>
      </c>
      <c r="G11"/>
    </row>
    <row r="12" spans="1:7" s="101" customFormat="1">
      <c r="A12" s="452">
        <v>2</v>
      </c>
      <c r="B12" s="399" t="s">
        <v>730</v>
      </c>
      <c r="C12" s="793"/>
      <c r="D12" s="793"/>
      <c r="E12" s="793">
        <f t="shared" si="1"/>
        <v>0</v>
      </c>
      <c r="G12"/>
    </row>
    <row r="13" spans="1:7" s="101" customFormat="1" ht="21">
      <c r="A13" s="452">
        <v>2.1</v>
      </c>
      <c r="B13" s="400" t="s">
        <v>731</v>
      </c>
      <c r="C13" s="793"/>
      <c r="D13" s="793"/>
      <c r="E13" s="793">
        <f t="shared" si="1"/>
        <v>0</v>
      </c>
      <c r="G13"/>
    </row>
    <row r="14" spans="1:7" s="101" customFormat="1" ht="34.35" customHeight="1">
      <c r="A14" s="452">
        <v>3</v>
      </c>
      <c r="B14" s="401" t="s">
        <v>732</v>
      </c>
      <c r="C14" s="793"/>
      <c r="D14" s="793"/>
      <c r="E14" s="793">
        <f t="shared" si="1"/>
        <v>0</v>
      </c>
      <c r="G14"/>
    </row>
    <row r="15" spans="1:7" s="101" customFormat="1" ht="32.85" customHeight="1">
      <c r="A15" s="452">
        <v>4</v>
      </c>
      <c r="B15" s="402" t="s">
        <v>733</v>
      </c>
      <c r="C15" s="793"/>
      <c r="D15" s="793"/>
      <c r="E15" s="793">
        <f t="shared" si="1"/>
        <v>0</v>
      </c>
      <c r="G15"/>
    </row>
    <row r="16" spans="1:7" s="101" customFormat="1" ht="23.1" customHeight="1">
      <c r="A16" s="452">
        <v>5</v>
      </c>
      <c r="B16" s="402" t="s">
        <v>734</v>
      </c>
      <c r="C16" s="793">
        <f>SUM(C17:C19)</f>
        <v>0</v>
      </c>
      <c r="D16" s="793">
        <f t="shared" ref="D16:E16" si="2">SUM(D17:D19)</f>
        <v>0</v>
      </c>
      <c r="E16" s="793">
        <f t="shared" si="2"/>
        <v>0</v>
      </c>
      <c r="G16"/>
    </row>
    <row r="17" spans="1:7" s="101" customFormat="1">
      <c r="A17" s="452">
        <v>5.0999999999999996</v>
      </c>
      <c r="B17" s="403" t="s">
        <v>735</v>
      </c>
      <c r="C17" s="793"/>
      <c r="D17" s="793"/>
      <c r="E17" s="793">
        <f t="shared" ref="E17:E19" si="3">C17-D17</f>
        <v>0</v>
      </c>
      <c r="G17"/>
    </row>
    <row r="18" spans="1:7" s="101" customFormat="1">
      <c r="A18" s="452">
        <v>5.2</v>
      </c>
      <c r="B18" s="403" t="s">
        <v>569</v>
      </c>
      <c r="C18" s="793"/>
      <c r="D18" s="793"/>
      <c r="E18" s="793">
        <f t="shared" si="3"/>
        <v>0</v>
      </c>
      <c r="G18"/>
    </row>
    <row r="19" spans="1:7" s="101" customFormat="1">
      <c r="A19" s="452">
        <v>5.3</v>
      </c>
      <c r="B19" s="403" t="s">
        <v>736</v>
      </c>
      <c r="C19" s="793"/>
      <c r="D19" s="793"/>
      <c r="E19" s="793">
        <f t="shared" si="3"/>
        <v>0</v>
      </c>
      <c r="G19"/>
    </row>
    <row r="20" spans="1:7" s="101" customFormat="1" ht="21">
      <c r="A20" s="452">
        <v>6</v>
      </c>
      <c r="B20" s="401" t="s">
        <v>737</v>
      </c>
      <c r="C20" s="793">
        <f>SUM(C21:C22)</f>
        <v>6067389</v>
      </c>
      <c r="D20" s="793">
        <f t="shared" ref="D20" si="4">SUM(D21:D22)</f>
        <v>0</v>
      </c>
      <c r="E20" s="793">
        <f>SUM(E21:E22)</f>
        <v>6067389</v>
      </c>
      <c r="G20"/>
    </row>
    <row r="21" spans="1:7">
      <c r="A21" s="452">
        <v>6.1</v>
      </c>
      <c r="B21" s="403" t="s">
        <v>569</v>
      </c>
      <c r="C21" s="794">
        <f>'2. SOFP'!C20</f>
        <v>6067389</v>
      </c>
      <c r="D21" s="794"/>
      <c r="E21" s="793">
        <f t="shared" ref="E21:E23" si="5">C21-D21</f>
        <v>6067389</v>
      </c>
    </row>
    <row r="22" spans="1:7">
      <c r="A22" s="452">
        <v>6.2</v>
      </c>
      <c r="B22" s="403" t="s">
        <v>736</v>
      </c>
      <c r="C22" s="794"/>
      <c r="D22" s="794">
        <v>0</v>
      </c>
      <c r="E22" s="793">
        <f t="shared" si="5"/>
        <v>0</v>
      </c>
    </row>
    <row r="23" spans="1:7" ht="21">
      <c r="A23" s="452">
        <v>7</v>
      </c>
      <c r="B23" s="404" t="s">
        <v>738</v>
      </c>
      <c r="C23" s="794">
        <v>0</v>
      </c>
      <c r="D23" s="794">
        <v>0</v>
      </c>
      <c r="E23" s="793">
        <f t="shared" si="5"/>
        <v>0</v>
      </c>
    </row>
    <row r="24" spans="1:7" ht="21">
      <c r="A24" s="452">
        <v>8</v>
      </c>
      <c r="B24" s="405" t="s">
        <v>739</v>
      </c>
      <c r="C24" s="794"/>
      <c r="D24" s="794"/>
      <c r="E24" s="794"/>
    </row>
    <row r="25" spans="1:7">
      <c r="A25" s="452">
        <v>9</v>
      </c>
      <c r="B25" s="402" t="s">
        <v>740</v>
      </c>
      <c r="C25" s="794">
        <f>SUM(C26:C27)</f>
        <v>1195042</v>
      </c>
      <c r="D25" s="794">
        <f t="shared" ref="D25:E25" si="6">SUM(D26:D27)</f>
        <v>0</v>
      </c>
      <c r="E25" s="794">
        <f t="shared" si="6"/>
        <v>1195042</v>
      </c>
    </row>
    <row r="26" spans="1:7">
      <c r="A26" s="452">
        <v>9.1</v>
      </c>
      <c r="B26" s="406" t="s">
        <v>741</v>
      </c>
      <c r="C26" s="794">
        <f>'2. SOFP'!C25</f>
        <v>1195042</v>
      </c>
      <c r="D26" s="794"/>
      <c r="E26" s="793">
        <f t="shared" ref="E26:E27" si="7">C26-D26</f>
        <v>1195042</v>
      </c>
    </row>
    <row r="27" spans="1:7">
      <c r="A27" s="452">
        <v>9.1999999999999993</v>
      </c>
      <c r="B27" s="406" t="s">
        <v>742</v>
      </c>
      <c r="C27" s="794">
        <f>'2. SOFP'!C26</f>
        <v>0</v>
      </c>
      <c r="D27" s="794"/>
      <c r="E27" s="793">
        <f t="shared" si="7"/>
        <v>0</v>
      </c>
    </row>
    <row r="28" spans="1:7">
      <c r="A28" s="452">
        <v>10</v>
      </c>
      <c r="B28" s="402" t="s">
        <v>36</v>
      </c>
      <c r="C28" s="794">
        <f>SUM(C29:C30)</f>
        <v>3650881</v>
      </c>
      <c r="D28" s="794">
        <f t="shared" ref="D28:E28" si="8">SUM(D29:D30)</f>
        <v>3650881</v>
      </c>
      <c r="E28" s="794">
        <f t="shared" si="8"/>
        <v>0</v>
      </c>
    </row>
    <row r="29" spans="1:7">
      <c r="A29" s="452">
        <v>10.1</v>
      </c>
      <c r="B29" s="406" t="s">
        <v>743</v>
      </c>
      <c r="C29" s="794">
        <f>'2. SOFP'!C28</f>
        <v>0</v>
      </c>
      <c r="D29" s="794"/>
      <c r="E29" s="793">
        <f>C29-D29</f>
        <v>0</v>
      </c>
    </row>
    <row r="30" spans="1:7">
      <c r="A30" s="452">
        <v>10.199999999999999</v>
      </c>
      <c r="B30" s="406" t="s">
        <v>744</v>
      </c>
      <c r="C30" s="794">
        <f>'2. SOFP'!C29</f>
        <v>3650881</v>
      </c>
      <c r="D30" s="794">
        <f>C30</f>
        <v>3650881</v>
      </c>
      <c r="E30" s="793">
        <f>C30-D30</f>
        <v>0</v>
      </c>
    </row>
    <row r="31" spans="1:7">
      <c r="A31" s="452">
        <v>11</v>
      </c>
      <c r="B31" s="402" t="s">
        <v>745</v>
      </c>
      <c r="C31" s="794">
        <f>SUM(C32:C33)</f>
        <v>947972</v>
      </c>
      <c r="D31" s="794">
        <f t="shared" ref="D31:E31" si="9">SUM(D32:D33)</f>
        <v>947972</v>
      </c>
      <c r="E31" s="794">
        <f t="shared" si="9"/>
        <v>0</v>
      </c>
    </row>
    <row r="32" spans="1:7">
      <c r="A32" s="452">
        <v>11.1</v>
      </c>
      <c r="B32" s="406" t="s">
        <v>746</v>
      </c>
      <c r="C32" s="794">
        <f>'2. SOFP'!C31</f>
        <v>0</v>
      </c>
      <c r="D32" s="794"/>
      <c r="E32" s="793">
        <f t="shared" ref="E32:E36" si="10">C32-D32</f>
        <v>0</v>
      </c>
    </row>
    <row r="33" spans="1:7">
      <c r="A33" s="452">
        <v>11.2</v>
      </c>
      <c r="B33" s="406" t="s">
        <v>747</v>
      </c>
      <c r="C33" s="794">
        <f>'2. SOFP'!C32</f>
        <v>947972</v>
      </c>
      <c r="D33" s="795">
        <v>947972</v>
      </c>
      <c r="E33" s="793">
        <f t="shared" si="10"/>
        <v>0</v>
      </c>
    </row>
    <row r="34" spans="1:7">
      <c r="A34" s="452">
        <v>13</v>
      </c>
      <c r="B34" s="402" t="s">
        <v>99</v>
      </c>
      <c r="C34" s="794">
        <f>'2. SOFP'!E33</f>
        <v>1202398</v>
      </c>
      <c r="D34" s="794"/>
      <c r="E34" s="793">
        <f t="shared" si="10"/>
        <v>1202398</v>
      </c>
    </row>
    <row r="35" spans="1:7">
      <c r="A35" s="452">
        <v>13.1</v>
      </c>
      <c r="B35" s="407" t="s">
        <v>748</v>
      </c>
      <c r="C35" s="794">
        <v>0</v>
      </c>
      <c r="D35" s="794"/>
      <c r="E35" s="793">
        <f t="shared" si="10"/>
        <v>0</v>
      </c>
    </row>
    <row r="36" spans="1:7">
      <c r="A36" s="452">
        <v>13.2</v>
      </c>
      <c r="B36" s="407" t="s">
        <v>749</v>
      </c>
      <c r="C36" s="794"/>
      <c r="D36" s="794"/>
      <c r="E36" s="793">
        <f t="shared" si="10"/>
        <v>0</v>
      </c>
    </row>
    <row r="37" spans="1:7" ht="39" thickBot="1">
      <c r="A37" s="243"/>
      <c r="B37" s="244" t="s">
        <v>320</v>
      </c>
      <c r="C37" s="203">
        <f>SUM(C8,C12,C14,C15,C16,C20,C23,C24,C25,C28,C31,C34)</f>
        <v>30192372.850000001</v>
      </c>
      <c r="D37" s="203">
        <f t="shared" ref="D37:E37" si="11">SUM(D8,D12,D14,D15,D16,D20,D23,D24,D25,D28,D31,D34)</f>
        <v>4598853</v>
      </c>
      <c r="E37" s="203">
        <f t="shared" si="11"/>
        <v>25593519.850000001</v>
      </c>
    </row>
    <row r="38" spans="1:7">
      <c r="A38"/>
      <c r="B38"/>
      <c r="C38" s="650">
        <f>C37-'2. SOFP'!E36</f>
        <v>0</v>
      </c>
      <c r="D38"/>
      <c r="E38" s="650"/>
    </row>
    <row r="39" spans="1:7">
      <c r="A39"/>
      <c r="B39"/>
      <c r="C39"/>
      <c r="D39"/>
      <c r="E39"/>
    </row>
    <row r="41" spans="1:7" s="2" customFormat="1">
      <c r="B41" s="35"/>
      <c r="F41"/>
      <c r="G41"/>
    </row>
    <row r="42" spans="1:7" s="2" customFormat="1">
      <c r="B42" s="36"/>
      <c r="F42"/>
      <c r="G42"/>
    </row>
    <row r="43" spans="1:7" s="2" customFormat="1">
      <c r="B43" s="35"/>
      <c r="F43"/>
      <c r="G43"/>
    </row>
    <row r="44" spans="1:7" s="2" customFormat="1">
      <c r="B44" s="35"/>
      <c r="F44"/>
      <c r="G44"/>
    </row>
    <row r="45" spans="1:7" s="2" customFormat="1">
      <c r="B45" s="35"/>
      <c r="F45"/>
      <c r="G45"/>
    </row>
    <row r="46" spans="1:7" s="2" customFormat="1">
      <c r="B46" s="35"/>
      <c r="F46"/>
      <c r="G46"/>
    </row>
    <row r="47" spans="1:7" s="2" customFormat="1">
      <c r="B47" s="35"/>
      <c r="F47"/>
      <c r="G47"/>
    </row>
    <row r="48" spans="1:7" s="2" customFormat="1">
      <c r="B48" s="36"/>
      <c r="F48"/>
      <c r="G48"/>
    </row>
    <row r="49" spans="2:7" s="2" customFormat="1">
      <c r="B49" s="36"/>
      <c r="F49"/>
      <c r="G49"/>
    </row>
    <row r="50" spans="2:7" s="2" customFormat="1">
      <c r="B50" s="36"/>
      <c r="F50"/>
      <c r="G50"/>
    </row>
    <row r="51" spans="2:7" s="2" customFormat="1">
      <c r="B51" s="36"/>
      <c r="F51"/>
      <c r="G51"/>
    </row>
    <row r="52" spans="2:7" s="2" customFormat="1">
      <c r="B52" s="36"/>
      <c r="F52"/>
      <c r="G52"/>
    </row>
    <row r="53" spans="2:7" s="2" customFormat="1">
      <c r="B53" s="36"/>
      <c r="F53"/>
      <c r="G53"/>
    </row>
  </sheetData>
  <mergeCells count="3">
    <mergeCell ref="B6:B7"/>
    <mergeCell ref="C6:C7"/>
    <mergeCell ref="D6:E6"/>
  </mergeCells>
  <pageMargins left="0.7" right="0.7" top="0.75" bottom="0.75" header="0.3" footer="0.3"/>
  <pageSetup paperSize="9" orientation="portrait" horizontalDpi="4294967295" verticalDpi="4294967295" r:id="rId1"/>
  <headerFooter>
    <oddHeader>&amp;Lშიდა მოხმარების</oddHeader>
    <oddFooter>&amp;Lშიდა მოხმარების</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33"/>
  <sheetViews>
    <sheetView zoomScale="110" zoomScaleNormal="110" workbookViewId="0">
      <pane xSplit="1" ySplit="4" topLeftCell="B5" activePane="bottomRight" state="frozen"/>
      <selection activeCell="I27" sqref="I27"/>
      <selection pane="topRight" activeCell="I27" sqref="I27"/>
      <selection pane="bottomLeft" activeCell="I27" sqref="I27"/>
      <selection pane="bottomRight" activeCell="C10" sqref="C10"/>
    </sheetView>
  </sheetViews>
  <sheetFormatPr defaultRowHeight="15" outlineLevelRow="1"/>
  <cols>
    <col min="1" max="1" width="9.5703125" style="2" bestFit="1" customWidth="1"/>
    <col min="2" max="2" width="114.28515625" style="2" customWidth="1"/>
    <col min="3" max="3" width="18.71093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7" t="s">
        <v>108</v>
      </c>
      <c r="B1" s="16" t="str">
        <f>Info!C2</f>
        <v>სს "ჰეშ ბანკი"</v>
      </c>
    </row>
    <row r="2" spans="1:6" s="21" customFormat="1" ht="15.75" customHeight="1">
      <c r="A2" s="21" t="s">
        <v>109</v>
      </c>
      <c r="B2" s="728">
        <f>Info!D2</f>
        <v>45657</v>
      </c>
      <c r="C2"/>
      <c r="D2"/>
      <c r="E2"/>
      <c r="F2"/>
    </row>
    <row r="3" spans="1:6" s="21" customFormat="1" ht="15.75" customHeight="1">
      <c r="C3"/>
      <c r="D3"/>
      <c r="E3"/>
      <c r="F3"/>
    </row>
    <row r="4" spans="1:6" s="21" customFormat="1" ht="26.25" thickBot="1">
      <c r="A4" s="21" t="s">
        <v>256</v>
      </c>
      <c r="B4" s="141" t="s">
        <v>171</v>
      </c>
      <c r="C4" s="135" t="s">
        <v>87</v>
      </c>
      <c r="D4"/>
      <c r="E4"/>
      <c r="F4"/>
    </row>
    <row r="5" spans="1:6">
      <c r="A5" s="136">
        <v>1</v>
      </c>
      <c r="B5" s="137" t="s">
        <v>727</v>
      </c>
      <c r="C5" s="175">
        <f>'7. LI1'!E37</f>
        <v>25593519.850000001</v>
      </c>
    </row>
    <row r="6" spans="1:6" s="126" customFormat="1">
      <c r="A6" s="80">
        <v>2.1</v>
      </c>
      <c r="B6" s="143" t="s">
        <v>861</v>
      </c>
      <c r="C6" s="176"/>
    </row>
    <row r="7" spans="1:6" s="4" customFormat="1" ht="25.5" outlineLevel="1">
      <c r="A7" s="142">
        <v>2.2000000000000002</v>
      </c>
      <c r="B7" s="138" t="s">
        <v>862</v>
      </c>
      <c r="C7" s="177"/>
    </row>
    <row r="8" spans="1:6" s="4" customFormat="1" ht="26.25">
      <c r="A8" s="142">
        <v>3</v>
      </c>
      <c r="B8" s="139" t="s">
        <v>728</v>
      </c>
      <c r="C8" s="178">
        <f>SUM(C5:C7)</f>
        <v>25593519.850000001</v>
      </c>
    </row>
    <row r="9" spans="1:6" s="126" customFormat="1">
      <c r="A9" s="80">
        <v>4</v>
      </c>
      <c r="B9" s="146" t="s">
        <v>169</v>
      </c>
      <c r="C9" s="176"/>
    </row>
    <row r="10" spans="1:6" s="4" customFormat="1" ht="25.5" outlineLevel="1">
      <c r="A10" s="142">
        <v>5.0999999999999996</v>
      </c>
      <c r="B10" s="138" t="s">
        <v>175</v>
      </c>
      <c r="C10" s="177"/>
    </row>
    <row r="11" spans="1:6" s="4" customFormat="1" ht="25.5" outlineLevel="1">
      <c r="A11" s="142">
        <v>5.2</v>
      </c>
      <c r="B11" s="138" t="s">
        <v>176</v>
      </c>
      <c r="C11" s="177"/>
    </row>
    <row r="12" spans="1:6" s="4" customFormat="1">
      <c r="A12" s="142">
        <v>6</v>
      </c>
      <c r="B12" s="144" t="s">
        <v>438</v>
      </c>
      <c r="C12" s="245"/>
    </row>
    <row r="13" spans="1:6" s="4" customFormat="1" ht="15.75" thickBot="1">
      <c r="A13" s="145">
        <v>7</v>
      </c>
      <c r="B13" s="140" t="s">
        <v>170</v>
      </c>
      <c r="C13" s="179">
        <f>SUM(C8:C12)</f>
        <v>25593519.850000001</v>
      </c>
      <c r="D13" s="649"/>
    </row>
    <row r="15" spans="1:6" ht="26.25">
      <c r="B15" s="23" t="s">
        <v>439</v>
      </c>
    </row>
    <row r="17" spans="2:9" s="2" customFormat="1">
      <c r="B17" s="37"/>
      <c r="C17"/>
      <c r="D17"/>
      <c r="E17"/>
      <c r="F17"/>
      <c r="G17"/>
      <c r="H17"/>
      <c r="I17"/>
    </row>
    <row r="18" spans="2:9" s="2" customFormat="1">
      <c r="B18" s="34"/>
      <c r="C18"/>
      <c r="D18"/>
      <c r="E18"/>
      <c r="F18"/>
      <c r="G18"/>
      <c r="H18"/>
      <c r="I18"/>
    </row>
    <row r="19" spans="2:9" s="2" customFormat="1">
      <c r="B19" s="34"/>
      <c r="C19"/>
      <c r="D19"/>
      <c r="E19"/>
      <c r="F19"/>
      <c r="G19"/>
      <c r="H19"/>
      <c r="I19"/>
    </row>
    <row r="20" spans="2:9" s="2" customFormat="1">
      <c r="B20" s="36"/>
      <c r="C20"/>
      <c r="D20"/>
      <c r="E20"/>
      <c r="F20"/>
      <c r="G20"/>
      <c r="H20"/>
      <c r="I20"/>
    </row>
    <row r="21" spans="2:9" s="2" customFormat="1">
      <c r="B21" s="35"/>
      <c r="C21"/>
      <c r="D21"/>
      <c r="E21"/>
      <c r="F21"/>
      <c r="G21"/>
      <c r="H21"/>
      <c r="I21"/>
    </row>
    <row r="22" spans="2:9" s="2" customFormat="1">
      <c r="B22" s="36"/>
      <c r="C22"/>
      <c r="D22"/>
      <c r="E22"/>
      <c r="F22"/>
      <c r="G22"/>
      <c r="H22"/>
      <c r="I22"/>
    </row>
    <row r="23" spans="2:9" s="2" customFormat="1">
      <c r="B23" s="35"/>
      <c r="C23"/>
      <c r="D23"/>
      <c r="E23"/>
      <c r="F23"/>
      <c r="G23"/>
      <c r="H23"/>
      <c r="I23"/>
    </row>
    <row r="24" spans="2:9" s="2" customFormat="1">
      <c r="B24" s="35"/>
      <c r="C24"/>
      <c r="D24"/>
      <c r="E24"/>
      <c r="F24"/>
      <c r="G24"/>
      <c r="H24"/>
      <c r="I24"/>
    </row>
    <row r="25" spans="2:9" s="2" customFormat="1">
      <c r="B25" s="35"/>
      <c r="C25"/>
      <c r="D25"/>
      <c r="E25"/>
      <c r="F25"/>
      <c r="G25"/>
      <c r="H25"/>
      <c r="I25"/>
    </row>
    <row r="26" spans="2:9" s="2" customFormat="1">
      <c r="B26" s="35"/>
      <c r="C26"/>
      <c r="D26"/>
      <c r="E26"/>
      <c r="F26"/>
      <c r="G26"/>
      <c r="H26"/>
      <c r="I26"/>
    </row>
    <row r="27" spans="2:9" s="2" customFormat="1">
      <c r="B27" s="35"/>
      <c r="C27"/>
      <c r="D27"/>
      <c r="E27"/>
      <c r="F27"/>
      <c r="G27"/>
      <c r="H27"/>
      <c r="I27"/>
    </row>
    <row r="28" spans="2:9" s="2" customFormat="1">
      <c r="B28" s="36"/>
      <c r="C28"/>
      <c r="D28"/>
      <c r="E28"/>
      <c r="F28"/>
      <c r="G28"/>
      <c r="H28"/>
      <c r="I28"/>
    </row>
    <row r="29" spans="2:9" s="2" customFormat="1">
      <c r="B29" s="36"/>
      <c r="C29"/>
      <c r="D29"/>
      <c r="E29"/>
      <c r="F29"/>
      <c r="G29"/>
      <c r="H29"/>
      <c r="I29"/>
    </row>
    <row r="30" spans="2:9" s="2" customFormat="1">
      <c r="B30" s="36"/>
      <c r="C30"/>
      <c r="D30"/>
      <c r="E30"/>
      <c r="F30"/>
      <c r="G30"/>
      <c r="H30"/>
      <c r="I30"/>
    </row>
    <row r="31" spans="2:9" s="2" customFormat="1">
      <c r="B31" s="36"/>
      <c r="C31"/>
      <c r="D31"/>
      <c r="E31"/>
      <c r="F31"/>
      <c r="G31"/>
      <c r="H31"/>
      <c r="I31"/>
    </row>
    <row r="32" spans="2:9" s="2" customFormat="1">
      <c r="B32" s="36"/>
      <c r="C32"/>
      <c r="D32"/>
      <c r="E32"/>
      <c r="F32"/>
      <c r="G32"/>
      <c r="H32"/>
      <c r="I32"/>
    </row>
    <row r="33" spans="2:9" s="2" customFormat="1">
      <c r="B33" s="36"/>
      <c r="C33"/>
      <c r="D33"/>
      <c r="E33"/>
      <c r="F33"/>
      <c r="G33"/>
      <c r="H33"/>
      <c r="I33"/>
    </row>
  </sheetData>
  <pageMargins left="0.7" right="0.7" top="0.75" bottom="0.75" header="0.3" footer="0.3"/>
  <pageSetup paperSize="9" orientation="portrait" horizontalDpi="4294967295" verticalDpi="4294967295" r:id="rId1"/>
  <headerFooter>
    <oddHeader>&amp;Lშიდა მოხმარების</oddHeader>
    <oddFooter>&amp;Lშიდა მოხმარების</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59"/>
  <sheetViews>
    <sheetView zoomScaleNormal="100" workbookViewId="0">
      <pane xSplit="1" ySplit="5" topLeftCell="B6" activePane="bottomRight" state="frozen"/>
      <selection activeCell="I27" sqref="I27"/>
      <selection pane="topRight" activeCell="I27" sqref="I27"/>
      <selection pane="bottomLeft" activeCell="I27" sqref="I27"/>
      <selection pane="bottomRight" activeCell="C6" sqref="C6"/>
    </sheetView>
  </sheetViews>
  <sheetFormatPr defaultRowHeight="15"/>
  <cols>
    <col min="1" max="1" width="9.5703125" style="5" bestFit="1" customWidth="1"/>
    <col min="2" max="2" width="132.42578125" style="2" customWidth="1"/>
    <col min="3" max="3" width="18.42578125" style="2" customWidth="1"/>
    <col min="5" max="5" width="15" customWidth="1"/>
  </cols>
  <sheetData>
    <row r="1" spans="1:6" ht="15.75">
      <c r="A1" s="17" t="s">
        <v>108</v>
      </c>
      <c r="B1" s="16" t="str">
        <f>Info!C2</f>
        <v>სს "ჰეშ ბანკი"</v>
      </c>
      <c r="D1" s="2"/>
      <c r="E1" s="2"/>
      <c r="F1" s="2"/>
    </row>
    <row r="2" spans="1:6" s="21" customFormat="1" ht="15.75" customHeight="1">
      <c r="A2" s="21" t="s">
        <v>109</v>
      </c>
      <c r="B2" s="728">
        <f>Info!D2</f>
        <v>45657</v>
      </c>
    </row>
    <row r="3" spans="1:6" s="21" customFormat="1" ht="15.75" customHeight="1"/>
    <row r="4" spans="1:6" ht="15.75" thickBot="1">
      <c r="A4" s="5" t="s">
        <v>257</v>
      </c>
      <c r="B4" s="30" t="s">
        <v>85</v>
      </c>
    </row>
    <row r="5" spans="1:6">
      <c r="A5" s="87" t="s">
        <v>25</v>
      </c>
      <c r="B5" s="88"/>
      <c r="C5" s="89" t="s">
        <v>26</v>
      </c>
    </row>
    <row r="6" spans="1:6">
      <c r="A6" s="90">
        <v>1</v>
      </c>
      <c r="B6" s="50" t="s">
        <v>27</v>
      </c>
      <c r="C6" s="796">
        <f>SUM(C7:C11)</f>
        <v>17284505.870000001</v>
      </c>
    </row>
    <row r="7" spans="1:6">
      <c r="A7" s="90">
        <v>2</v>
      </c>
      <c r="B7" s="47" t="s">
        <v>28</v>
      </c>
      <c r="C7" s="729">
        <v>24756939.870000001</v>
      </c>
    </row>
    <row r="8" spans="1:6">
      <c r="A8" s="90">
        <v>3</v>
      </c>
      <c r="B8" s="41" t="s">
        <v>29</v>
      </c>
      <c r="C8" s="729"/>
    </row>
    <row r="9" spans="1:6">
      <c r="A9" s="90">
        <v>4</v>
      </c>
      <c r="B9" s="41" t="s">
        <v>30</v>
      </c>
      <c r="C9" s="729">
        <v>0</v>
      </c>
    </row>
    <row r="10" spans="1:6">
      <c r="A10" s="90">
        <v>5</v>
      </c>
      <c r="B10" s="41" t="s">
        <v>31</v>
      </c>
      <c r="C10" s="729"/>
    </row>
    <row r="11" spans="1:6">
      <c r="A11" s="90">
        <v>6</v>
      </c>
      <c r="B11" s="48" t="s">
        <v>32</v>
      </c>
      <c r="C11" s="729">
        <v>-7472434</v>
      </c>
    </row>
    <row r="12" spans="1:6" s="4" customFormat="1">
      <c r="A12" s="90">
        <v>7</v>
      </c>
      <c r="B12" s="50" t="s">
        <v>33</v>
      </c>
      <c r="C12" s="730">
        <f>SUM(C13:C28)</f>
        <v>4598853</v>
      </c>
    </row>
    <row r="13" spans="1:6" s="4" customFormat="1">
      <c r="A13" s="90">
        <v>8</v>
      </c>
      <c r="B13" s="49" t="s">
        <v>34</v>
      </c>
      <c r="C13" s="731">
        <v>0</v>
      </c>
    </row>
    <row r="14" spans="1:6" s="4" customFormat="1" ht="25.5">
      <c r="A14" s="90">
        <v>9</v>
      </c>
      <c r="B14" s="42" t="s">
        <v>35</v>
      </c>
      <c r="C14" s="731"/>
    </row>
    <row r="15" spans="1:6" s="4" customFormat="1">
      <c r="A15" s="90">
        <v>10</v>
      </c>
      <c r="B15" s="43" t="s">
        <v>36</v>
      </c>
      <c r="C15" s="731">
        <v>3650881</v>
      </c>
    </row>
    <row r="16" spans="1:6" s="4" customFormat="1">
      <c r="A16" s="90">
        <v>11</v>
      </c>
      <c r="B16" s="44" t="s">
        <v>37</v>
      </c>
      <c r="C16" s="731"/>
    </row>
    <row r="17" spans="1:5" s="4" customFormat="1">
      <c r="A17" s="90">
        <v>12</v>
      </c>
      <c r="B17" s="43" t="s">
        <v>38</v>
      </c>
      <c r="C17" s="731"/>
    </row>
    <row r="18" spans="1:5" s="4" customFormat="1">
      <c r="A18" s="90">
        <v>13</v>
      </c>
      <c r="B18" s="43" t="s">
        <v>39</v>
      </c>
      <c r="C18" s="731"/>
    </row>
    <row r="19" spans="1:5" s="4" customFormat="1">
      <c r="A19" s="90">
        <v>14</v>
      </c>
      <c r="B19" s="43" t="s">
        <v>40</v>
      </c>
      <c r="C19" s="731"/>
    </row>
    <row r="20" spans="1:5" s="4" customFormat="1" ht="25.5">
      <c r="A20" s="90">
        <v>15</v>
      </c>
      <c r="B20" s="43" t="s">
        <v>41</v>
      </c>
      <c r="C20" s="731">
        <v>947972</v>
      </c>
    </row>
    <row r="21" spans="1:5" s="4" customFormat="1" ht="25.5">
      <c r="A21" s="90">
        <v>16</v>
      </c>
      <c r="B21" s="42" t="s">
        <v>42</v>
      </c>
      <c r="C21" s="731"/>
    </row>
    <row r="22" spans="1:5" s="4" customFormat="1">
      <c r="A22" s="90">
        <v>17</v>
      </c>
      <c r="B22" s="91" t="s">
        <v>43</v>
      </c>
      <c r="C22" s="731"/>
    </row>
    <row r="23" spans="1:5" s="4" customFormat="1">
      <c r="A23" s="90">
        <v>18</v>
      </c>
      <c r="B23" s="785" t="s">
        <v>726</v>
      </c>
      <c r="C23" s="731"/>
    </row>
    <row r="24" spans="1:5" s="4" customFormat="1" ht="25.5">
      <c r="A24" s="90">
        <v>19</v>
      </c>
      <c r="B24" s="42" t="s">
        <v>44</v>
      </c>
      <c r="C24" s="731"/>
    </row>
    <row r="25" spans="1:5" s="4" customFormat="1" ht="25.5">
      <c r="A25" s="90">
        <v>20</v>
      </c>
      <c r="B25" s="42" t="s">
        <v>45</v>
      </c>
      <c r="C25" s="731"/>
    </row>
    <row r="26" spans="1:5" s="4" customFormat="1" ht="25.5">
      <c r="A26" s="90">
        <v>21</v>
      </c>
      <c r="B26" s="45" t="s">
        <v>46</v>
      </c>
      <c r="C26" s="731">
        <v>0</v>
      </c>
    </row>
    <row r="27" spans="1:5" s="4" customFormat="1">
      <c r="A27" s="90">
        <v>22</v>
      </c>
      <c r="B27" s="45" t="s">
        <v>47</v>
      </c>
      <c r="C27" s="731"/>
    </row>
    <row r="28" spans="1:5" s="4" customFormat="1" ht="25.5">
      <c r="A28" s="90">
        <v>23</v>
      </c>
      <c r="B28" s="45" t="s">
        <v>48</v>
      </c>
      <c r="C28" s="731"/>
    </row>
    <row r="29" spans="1:5" s="4" customFormat="1">
      <c r="A29" s="90">
        <v>24</v>
      </c>
      <c r="B29" s="51" t="s">
        <v>22</v>
      </c>
      <c r="C29" s="730">
        <f>C6-C12</f>
        <v>12685652.870000001</v>
      </c>
      <c r="E29" s="649">
        <f>C29-'1. key ratios'!C8</f>
        <v>0</v>
      </c>
    </row>
    <row r="30" spans="1:5" s="4" customFormat="1">
      <c r="A30" s="92"/>
      <c r="B30" s="46"/>
      <c r="C30" s="731"/>
    </row>
    <row r="31" spans="1:5" s="4" customFormat="1">
      <c r="A31" s="92">
        <v>25</v>
      </c>
      <c r="B31" s="51" t="s">
        <v>49</v>
      </c>
      <c r="C31" s="730">
        <f>C32+C35</f>
        <v>2100</v>
      </c>
    </row>
    <row r="32" spans="1:5" s="4" customFormat="1">
      <c r="A32" s="92">
        <v>26</v>
      </c>
      <c r="B32" s="41" t="s">
        <v>50</v>
      </c>
      <c r="C32" s="732">
        <f>C33+C34</f>
        <v>2100</v>
      </c>
    </row>
    <row r="33" spans="1:3" s="4" customFormat="1">
      <c r="A33" s="92">
        <v>27</v>
      </c>
      <c r="B33" s="124" t="s">
        <v>51</v>
      </c>
      <c r="C33" s="731">
        <v>2100</v>
      </c>
    </row>
    <row r="34" spans="1:3" s="4" customFormat="1">
      <c r="A34" s="92">
        <v>28</v>
      </c>
      <c r="B34" s="124" t="s">
        <v>52</v>
      </c>
      <c r="C34" s="731"/>
    </row>
    <row r="35" spans="1:3" s="4" customFormat="1">
      <c r="A35" s="92">
        <v>29</v>
      </c>
      <c r="B35" s="41" t="s">
        <v>53</v>
      </c>
      <c r="C35" s="731"/>
    </row>
    <row r="36" spans="1:3" s="4" customFormat="1">
      <c r="A36" s="92">
        <v>30</v>
      </c>
      <c r="B36" s="51" t="s">
        <v>54</v>
      </c>
      <c r="C36" s="730">
        <f>SUM(C37:C41)</f>
        <v>0</v>
      </c>
    </row>
    <row r="37" spans="1:3" s="4" customFormat="1">
      <c r="A37" s="92">
        <v>31</v>
      </c>
      <c r="B37" s="42" t="s">
        <v>55</v>
      </c>
      <c r="C37" s="731"/>
    </row>
    <row r="38" spans="1:3" s="4" customFormat="1">
      <c r="A38" s="92">
        <v>32</v>
      </c>
      <c r="B38" s="43" t="s">
        <v>56</v>
      </c>
      <c r="C38" s="731"/>
    </row>
    <row r="39" spans="1:3" s="4" customFormat="1" ht="25.5">
      <c r="A39" s="92">
        <v>33</v>
      </c>
      <c r="B39" s="42" t="s">
        <v>57</v>
      </c>
      <c r="C39" s="731"/>
    </row>
    <row r="40" spans="1:3" s="4" customFormat="1" ht="25.5">
      <c r="A40" s="92">
        <v>34</v>
      </c>
      <c r="B40" s="42" t="s">
        <v>45</v>
      </c>
      <c r="C40" s="731"/>
    </row>
    <row r="41" spans="1:3" s="4" customFormat="1" ht="25.5">
      <c r="A41" s="92">
        <v>35</v>
      </c>
      <c r="B41" s="45" t="s">
        <v>58</v>
      </c>
      <c r="C41" s="731"/>
    </row>
    <row r="42" spans="1:3" s="4" customFormat="1">
      <c r="A42" s="92">
        <v>36</v>
      </c>
      <c r="B42" s="51" t="s">
        <v>23</v>
      </c>
      <c r="C42" s="730">
        <f>C31-C36</f>
        <v>2100</v>
      </c>
    </row>
    <row r="43" spans="1:3" s="4" customFormat="1">
      <c r="A43" s="92"/>
      <c r="B43" s="46"/>
      <c r="C43" s="731"/>
    </row>
    <row r="44" spans="1:3" s="4" customFormat="1">
      <c r="A44" s="92">
        <v>37</v>
      </c>
      <c r="B44" s="52" t="s">
        <v>59</v>
      </c>
      <c r="C44" s="730">
        <f>SUM(C45:C47)</f>
        <v>0</v>
      </c>
    </row>
    <row r="45" spans="1:3" s="4" customFormat="1">
      <c r="A45" s="92">
        <v>38</v>
      </c>
      <c r="B45" s="41" t="s">
        <v>60</v>
      </c>
      <c r="C45" s="731">
        <v>0</v>
      </c>
    </row>
    <row r="46" spans="1:3" s="4" customFormat="1">
      <c r="A46" s="92">
        <v>39</v>
      </c>
      <c r="B46" s="41" t="s">
        <v>61</v>
      </c>
      <c r="C46" s="731"/>
    </row>
    <row r="47" spans="1:3" s="4" customFormat="1">
      <c r="A47" s="92">
        <v>40</v>
      </c>
      <c r="B47" s="786" t="s">
        <v>725</v>
      </c>
      <c r="C47" s="731"/>
    </row>
    <row r="48" spans="1:3" s="4" customFormat="1">
      <c r="A48" s="92">
        <v>41</v>
      </c>
      <c r="B48" s="52" t="s">
        <v>62</v>
      </c>
      <c r="C48" s="730">
        <f>SUM(C49:C52)</f>
        <v>0</v>
      </c>
    </row>
    <row r="49" spans="1:3" s="4" customFormat="1">
      <c r="A49" s="92">
        <v>42</v>
      </c>
      <c r="B49" s="42" t="s">
        <v>63</v>
      </c>
      <c r="C49" s="731"/>
    </row>
    <row r="50" spans="1:3" s="4" customFormat="1">
      <c r="A50" s="92">
        <v>43</v>
      </c>
      <c r="B50" s="43" t="s">
        <v>64</v>
      </c>
      <c r="C50" s="731"/>
    </row>
    <row r="51" spans="1:3" s="4" customFormat="1" ht="25.5">
      <c r="A51" s="92">
        <v>44</v>
      </c>
      <c r="B51" s="42" t="s">
        <v>65</v>
      </c>
      <c r="C51" s="731"/>
    </row>
    <row r="52" spans="1:3" s="4" customFormat="1" ht="25.5">
      <c r="A52" s="92">
        <v>45</v>
      </c>
      <c r="B52" s="42" t="s">
        <v>45</v>
      </c>
      <c r="C52" s="731"/>
    </row>
    <row r="53" spans="1:3" s="4" customFormat="1" ht="15.75" thickBot="1">
      <c r="A53" s="92">
        <v>46</v>
      </c>
      <c r="B53" s="93" t="s">
        <v>24</v>
      </c>
      <c r="C53" s="797">
        <f>C44-C48</f>
        <v>0</v>
      </c>
    </row>
    <row r="55" spans="1:3">
      <c r="C55" s="685">
        <f>C29+C31+C44-'1. key ratios'!C10</f>
        <v>0</v>
      </c>
    </row>
    <row r="56" spans="1:3">
      <c r="B56" s="2" t="s">
        <v>141</v>
      </c>
      <c r="C56" s="685"/>
    </row>
    <row r="57" spans="1:3">
      <c r="C57" s="685"/>
    </row>
    <row r="58" spans="1:3">
      <c r="C58" s="685"/>
    </row>
    <row r="59" spans="1:3">
      <c r="C59" s="685"/>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F25"/>
  <sheetViews>
    <sheetView zoomScale="140" zoomScaleNormal="140" workbookViewId="0">
      <selection activeCell="E20" sqref="E20"/>
    </sheetView>
  </sheetViews>
  <sheetFormatPr defaultColWidth="9.28515625" defaultRowHeight="12.75"/>
  <cols>
    <col min="1" max="1" width="10.7109375" style="227" bestFit="1" customWidth="1"/>
    <col min="2" max="2" width="59" style="227" customWidth="1"/>
    <col min="3" max="3" width="13.28515625" style="227" bestFit="1" customWidth="1"/>
    <col min="4" max="4" width="13.7109375" style="227" bestFit="1" customWidth="1"/>
    <col min="5" max="5" width="4.85546875" style="227" bestFit="1" customWidth="1"/>
    <col min="6" max="16384" width="9.28515625" style="227"/>
  </cols>
  <sheetData>
    <row r="1" spans="1:4" ht="15">
      <c r="A1" s="17" t="s">
        <v>108</v>
      </c>
      <c r="B1" s="16" t="str">
        <f>Info!C2</f>
        <v>სს "ჰეშ ბანკი"</v>
      </c>
    </row>
    <row r="2" spans="1:4" s="21" customFormat="1" ht="15.75" customHeight="1">
      <c r="A2" s="21" t="s">
        <v>109</v>
      </c>
      <c r="B2" s="728">
        <f>Info!D2</f>
        <v>45657</v>
      </c>
    </row>
    <row r="3" spans="1:4" s="21" customFormat="1" ht="15.75" customHeight="1"/>
    <row r="4" spans="1:4" ht="13.5" thickBot="1">
      <c r="A4" s="228" t="s">
        <v>357</v>
      </c>
      <c r="B4" s="257" t="s">
        <v>358</v>
      </c>
    </row>
    <row r="5" spans="1:4" s="258" customFormat="1">
      <c r="A5" s="856" t="s">
        <v>359</v>
      </c>
      <c r="B5" s="857"/>
      <c r="C5" s="247" t="s">
        <v>360</v>
      </c>
      <c r="D5" s="248" t="s">
        <v>361</v>
      </c>
    </row>
    <row r="6" spans="1:4" s="259" customFormat="1">
      <c r="A6" s="249">
        <v>1</v>
      </c>
      <c r="B6" s="250" t="s">
        <v>362</v>
      </c>
      <c r="C6" s="250"/>
      <c r="D6" s="251"/>
    </row>
    <row r="7" spans="1:4" s="259" customFormat="1">
      <c r="A7" s="252" t="s">
        <v>363</v>
      </c>
      <c r="B7" s="253" t="s">
        <v>364</v>
      </c>
      <c r="C7" s="769">
        <v>4.4999999999999998E-2</v>
      </c>
      <c r="D7" s="648">
        <f>C7*'5. RWA'!$C$13</f>
        <v>734458.47009750002</v>
      </c>
    </row>
    <row r="8" spans="1:4" s="259" customFormat="1">
      <c r="A8" s="252" t="s">
        <v>365</v>
      </c>
      <c r="B8" s="253" t="s">
        <v>366</v>
      </c>
      <c r="C8" s="770">
        <v>0.06</v>
      </c>
      <c r="D8" s="648">
        <f>C8*'5. RWA'!$C$13</f>
        <v>979277.96013000002</v>
      </c>
    </row>
    <row r="9" spans="1:4" s="259" customFormat="1">
      <c r="A9" s="252" t="s">
        <v>367</v>
      </c>
      <c r="B9" s="253" t="s">
        <v>368</v>
      </c>
      <c r="C9" s="770">
        <v>0.08</v>
      </c>
      <c r="D9" s="648">
        <f>C9*'5. RWA'!$C$13</f>
        <v>1305703.9468400001</v>
      </c>
    </row>
    <row r="10" spans="1:4" s="259" customFormat="1">
      <c r="A10" s="249" t="s">
        <v>369</v>
      </c>
      <c r="B10" s="250" t="s">
        <v>370</v>
      </c>
      <c r="C10" s="771"/>
      <c r="D10" s="647"/>
    </row>
    <row r="11" spans="1:4" s="260" customFormat="1">
      <c r="A11" s="254" t="s">
        <v>371</v>
      </c>
      <c r="B11" s="255" t="s">
        <v>433</v>
      </c>
      <c r="C11" s="772">
        <v>2.5000000000000001E-2</v>
      </c>
      <c r="D11" s="646">
        <f>C11*'5. RWA'!$C$13</f>
        <v>408032.48338750005</v>
      </c>
    </row>
    <row r="12" spans="1:4" s="260" customFormat="1">
      <c r="A12" s="254" t="s">
        <v>372</v>
      </c>
      <c r="B12" s="255" t="s">
        <v>373</v>
      </c>
      <c r="C12" s="772">
        <v>2.5000000000000001E-3</v>
      </c>
      <c r="D12" s="646">
        <f>C12*'5. RWA'!$C$13</f>
        <v>40803.248338750003</v>
      </c>
    </row>
    <row r="13" spans="1:4" s="260" customFormat="1">
      <c r="A13" s="254" t="s">
        <v>374</v>
      </c>
      <c r="B13" s="255" t="s">
        <v>375</v>
      </c>
      <c r="C13" s="772"/>
      <c r="D13" s="646">
        <f>C13*'5. RWA'!$C$13</f>
        <v>0</v>
      </c>
    </row>
    <row r="14" spans="1:4" s="259" customFormat="1">
      <c r="A14" s="249" t="s">
        <v>376</v>
      </c>
      <c r="B14" s="250" t="s">
        <v>431</v>
      </c>
      <c r="C14" s="773"/>
      <c r="D14" s="647"/>
    </row>
    <row r="15" spans="1:4" s="259" customFormat="1">
      <c r="A15" s="269" t="s">
        <v>379</v>
      </c>
      <c r="B15" s="255" t="s">
        <v>432</v>
      </c>
      <c r="C15" s="772">
        <v>2.3805887065124196E-2</v>
      </c>
      <c r="D15" s="646">
        <f>C15*'5. RWA'!$C$13</f>
        <v>388543.00873699959</v>
      </c>
    </row>
    <row r="16" spans="1:4" s="259" customFormat="1">
      <c r="A16" s="269" t="s">
        <v>380</v>
      </c>
      <c r="B16" s="255" t="s">
        <v>382</v>
      </c>
      <c r="C16" s="772">
        <v>2.385816643225426E-2</v>
      </c>
      <c r="D16" s="646">
        <f>C16*'5. RWA'!$C$13</f>
        <v>389396.27593699988</v>
      </c>
    </row>
    <row r="17" spans="1:6" s="259" customFormat="1">
      <c r="A17" s="269" t="s">
        <v>381</v>
      </c>
      <c r="B17" s="255" t="s">
        <v>429</v>
      </c>
      <c r="C17" s="772">
        <v>2.3926955073214823E-2</v>
      </c>
      <c r="D17" s="646">
        <f>C17*'5. RWA'!$C$13</f>
        <v>390518.99593699945</v>
      </c>
    </row>
    <row r="18" spans="1:6" s="258" customFormat="1">
      <c r="A18" s="858" t="s">
        <v>430</v>
      </c>
      <c r="B18" s="859"/>
      <c r="C18" s="304" t="s">
        <v>360</v>
      </c>
      <c r="D18" s="645" t="s">
        <v>361</v>
      </c>
    </row>
    <row r="19" spans="1:6" s="259" customFormat="1">
      <c r="A19" s="256">
        <v>4</v>
      </c>
      <c r="B19" s="255" t="s">
        <v>22</v>
      </c>
      <c r="C19" s="303">
        <f>C7+C11+C12+C13+C15</f>
        <v>9.6305887065124204E-2</v>
      </c>
      <c r="D19" s="648">
        <f>C19*'5. RWA'!$C$13</f>
        <v>1571837.2105607498</v>
      </c>
      <c r="E19" s="695">
        <f>D19-'1. key ratios'!C11</f>
        <v>0</v>
      </c>
    </row>
    <row r="20" spans="1:6" s="259" customFormat="1">
      <c r="A20" s="256">
        <v>5</v>
      </c>
      <c r="B20" s="255" t="s">
        <v>86</v>
      </c>
      <c r="C20" s="303">
        <f>C8+C11+C12+C13+C16</f>
        <v>0.11135816643225425</v>
      </c>
      <c r="D20" s="648">
        <f>C20*'5. RWA'!$C$13</f>
        <v>1817509.9677932498</v>
      </c>
      <c r="E20" s="695">
        <f>D20-'1. key ratios'!C12</f>
        <v>0</v>
      </c>
    </row>
    <row r="21" spans="1:6" s="259" customFormat="1" ht="13.5" thickBot="1">
      <c r="A21" s="261" t="s">
        <v>377</v>
      </c>
      <c r="B21" s="262" t="s">
        <v>85</v>
      </c>
      <c r="C21" s="305">
        <f>C9+C11+C12+C13+C17</f>
        <v>0.13142695507321484</v>
      </c>
      <c r="D21" s="644">
        <f>C21*'5. RWA'!$C$13</f>
        <v>2145058.6745032496</v>
      </c>
      <c r="E21" s="695">
        <f>D21-'1. key ratios'!C13</f>
        <v>0</v>
      </c>
    </row>
    <row r="22" spans="1:6">
      <c r="F22" s="228"/>
    </row>
    <row r="23" spans="1:6" ht="51">
      <c r="B23" s="23" t="s">
        <v>434</v>
      </c>
      <c r="E23" s="817"/>
    </row>
    <row r="24" spans="1:6">
      <c r="E24" s="817"/>
    </row>
    <row r="25" spans="1:6">
      <c r="E25" s="817"/>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69"/>
  <sheetViews>
    <sheetView zoomScale="90" zoomScaleNormal="90" workbookViewId="0">
      <pane xSplit="1" ySplit="5" topLeftCell="B6" activePane="bottomRight" state="frozen"/>
      <selection activeCell="I27" sqref="I27"/>
      <selection pane="topRight" activeCell="I27" sqref="I27"/>
      <selection pane="bottomLeft" activeCell="I27" sqref="I27"/>
      <selection pane="bottomRight" activeCell="B6" sqref="B6"/>
    </sheetView>
  </sheetViews>
  <sheetFormatPr defaultRowHeight="15.75"/>
  <cols>
    <col min="1" max="1" width="10.7109375" style="38" customWidth="1"/>
    <col min="2" max="2" width="91.7109375" style="38" customWidth="1"/>
    <col min="3" max="3" width="53.28515625" style="640" customWidth="1"/>
    <col min="4" max="4" width="32.28515625" style="38" customWidth="1"/>
    <col min="5" max="5" width="9.42578125" customWidth="1"/>
  </cols>
  <sheetData>
    <row r="1" spans="1:6">
      <c r="A1" s="17" t="s">
        <v>108</v>
      </c>
      <c r="B1" s="19" t="str">
        <f>Info!C2</f>
        <v>სს "ჰეშ ბანკი"</v>
      </c>
      <c r="E1" s="2"/>
      <c r="F1" s="2"/>
    </row>
    <row r="2" spans="1:6" s="21" customFormat="1" ht="15.75" customHeight="1">
      <c r="A2" s="21" t="s">
        <v>109</v>
      </c>
      <c r="B2" s="728">
        <f>Info!D2</f>
        <v>45657</v>
      </c>
      <c r="C2" s="639"/>
    </row>
    <row r="3" spans="1:6" s="21" customFormat="1" ht="15.75" customHeight="1">
      <c r="A3" s="26"/>
      <c r="C3" s="639"/>
    </row>
    <row r="4" spans="1:6" s="21" customFormat="1" ht="15.75" customHeight="1" thickBot="1">
      <c r="A4" s="21" t="s">
        <v>258</v>
      </c>
      <c r="B4" s="147" t="s">
        <v>172</v>
      </c>
      <c r="C4" s="639"/>
      <c r="D4" s="149" t="s">
        <v>87</v>
      </c>
    </row>
    <row r="5" spans="1:6" ht="42.75" customHeight="1">
      <c r="A5" s="99" t="s">
        <v>25</v>
      </c>
      <c r="B5" s="100" t="s">
        <v>144</v>
      </c>
      <c r="C5" s="638" t="s">
        <v>858</v>
      </c>
      <c r="D5" s="148" t="s">
        <v>173</v>
      </c>
    </row>
    <row r="6" spans="1:6">
      <c r="A6" s="440">
        <v>1</v>
      </c>
      <c r="B6" s="397" t="s">
        <v>843</v>
      </c>
      <c r="C6" s="637">
        <f>C7+C8+C9</f>
        <v>17128690.850000001</v>
      </c>
      <c r="D6" s="94"/>
      <c r="E6" s="7"/>
    </row>
    <row r="7" spans="1:6">
      <c r="A7" s="440">
        <v>1.1000000000000001</v>
      </c>
      <c r="B7" s="398" t="s">
        <v>96</v>
      </c>
      <c r="C7" s="636">
        <v>0</v>
      </c>
      <c r="D7" s="95"/>
      <c r="E7" s="7"/>
    </row>
    <row r="8" spans="1:6">
      <c r="A8" s="440">
        <v>1.2</v>
      </c>
      <c r="B8" s="398" t="s">
        <v>97</v>
      </c>
      <c r="C8" s="636">
        <f>'2. SOFP'!E9</f>
        <v>13507</v>
      </c>
      <c r="D8" s="95"/>
      <c r="E8" s="7"/>
    </row>
    <row r="9" spans="1:6">
      <c r="A9" s="440">
        <v>1.3</v>
      </c>
      <c r="B9" s="398" t="s">
        <v>98</v>
      </c>
      <c r="C9" s="636">
        <f>'2. SOFP'!E10</f>
        <v>17115183.850000001</v>
      </c>
      <c r="D9" s="95"/>
      <c r="E9" s="7"/>
    </row>
    <row r="10" spans="1:6">
      <c r="A10" s="440">
        <v>2</v>
      </c>
      <c r="B10" s="399" t="s">
        <v>730</v>
      </c>
      <c r="C10" s="635"/>
      <c r="D10" s="95"/>
      <c r="E10" s="7"/>
    </row>
    <row r="11" spans="1:6">
      <c r="A11" s="440">
        <v>2.1</v>
      </c>
      <c r="B11" s="400" t="s">
        <v>731</v>
      </c>
      <c r="C11" s="634"/>
      <c r="D11" s="96"/>
      <c r="E11" s="8"/>
    </row>
    <row r="12" spans="1:6" ht="23.85" customHeight="1">
      <c r="A12" s="440">
        <v>3</v>
      </c>
      <c r="B12" s="401" t="s">
        <v>732</v>
      </c>
      <c r="C12" s="633"/>
      <c r="D12" s="96"/>
      <c r="E12" s="8"/>
    </row>
    <row r="13" spans="1:6" ht="23.1" customHeight="1">
      <c r="A13" s="440">
        <v>4</v>
      </c>
      <c r="B13" s="402" t="s">
        <v>733</v>
      </c>
      <c r="C13" s="633"/>
      <c r="D13" s="96"/>
      <c r="E13" s="8"/>
    </row>
    <row r="14" spans="1:6">
      <c r="A14" s="440">
        <v>5</v>
      </c>
      <c r="B14" s="402" t="s">
        <v>734</v>
      </c>
      <c r="C14" s="633">
        <v>0</v>
      </c>
      <c r="D14" s="96"/>
      <c r="E14" s="8"/>
    </row>
    <row r="15" spans="1:6">
      <c r="A15" s="440">
        <v>5.0999999999999996</v>
      </c>
      <c r="B15" s="403" t="s">
        <v>735</v>
      </c>
      <c r="C15" s="632"/>
      <c r="D15" s="96"/>
      <c r="E15" s="7"/>
    </row>
    <row r="16" spans="1:6">
      <c r="A16" s="440">
        <v>5.2</v>
      </c>
      <c r="B16" s="403" t="s">
        <v>569</v>
      </c>
      <c r="C16" s="636"/>
      <c r="D16" s="95"/>
      <c r="E16" s="7"/>
    </row>
    <row r="17" spans="1:5">
      <c r="A17" s="440">
        <v>5.3</v>
      </c>
      <c r="B17" s="403" t="s">
        <v>736</v>
      </c>
      <c r="C17" s="636"/>
      <c r="D17" s="95"/>
      <c r="E17" s="7"/>
    </row>
    <row r="18" spans="1:5">
      <c r="A18" s="440">
        <v>6</v>
      </c>
      <c r="B18" s="401" t="s">
        <v>737</v>
      </c>
      <c r="C18" s="635">
        <f>C19+C20</f>
        <v>6067389</v>
      </c>
      <c r="D18" s="95"/>
      <c r="E18" s="7"/>
    </row>
    <row r="19" spans="1:5">
      <c r="A19" s="440">
        <v>6.1</v>
      </c>
      <c r="B19" s="403" t="s">
        <v>569</v>
      </c>
      <c r="C19" s="631">
        <f>'2. SOFP'!E20</f>
        <v>6067389</v>
      </c>
      <c r="D19" s="95"/>
      <c r="E19" s="7"/>
    </row>
    <row r="20" spans="1:5">
      <c r="A20" s="440">
        <v>6.2</v>
      </c>
      <c r="B20" s="403" t="s">
        <v>736</v>
      </c>
      <c r="C20" s="631">
        <f>'2. SOFP'!E21</f>
        <v>0</v>
      </c>
      <c r="D20" s="95"/>
      <c r="E20" s="7"/>
    </row>
    <row r="21" spans="1:5">
      <c r="A21" s="440">
        <v>7</v>
      </c>
      <c r="B21" s="404" t="s">
        <v>738</v>
      </c>
      <c r="C21" s="633">
        <v>0</v>
      </c>
      <c r="D21" s="95"/>
      <c r="E21" s="7"/>
    </row>
    <row r="22" spans="1:5">
      <c r="A22" s="440">
        <v>8</v>
      </c>
      <c r="B22" s="405" t="s">
        <v>739</v>
      </c>
      <c r="C22" s="635"/>
      <c r="D22" s="95"/>
      <c r="E22" s="7"/>
    </row>
    <row r="23" spans="1:5">
      <c r="A23" s="440">
        <v>9</v>
      </c>
      <c r="B23" s="402" t="s">
        <v>740</v>
      </c>
      <c r="C23" s="635">
        <f>C24+C25</f>
        <v>1195042</v>
      </c>
      <c r="D23" s="465"/>
      <c r="E23" s="7"/>
    </row>
    <row r="24" spans="1:5">
      <c r="A24" s="440">
        <v>9.1</v>
      </c>
      <c r="B24" s="406" t="s">
        <v>741</v>
      </c>
      <c r="C24" s="631">
        <f>'2. SOFP'!E25</f>
        <v>1195042</v>
      </c>
      <c r="D24" s="97"/>
      <c r="E24" s="7"/>
    </row>
    <row r="25" spans="1:5">
      <c r="A25" s="440">
        <v>9.1999999999999993</v>
      </c>
      <c r="B25" s="406" t="s">
        <v>742</v>
      </c>
      <c r="C25" s="631">
        <f>'2. SOFP'!E26</f>
        <v>0</v>
      </c>
      <c r="D25" s="464"/>
      <c r="E25" s="6"/>
    </row>
    <row r="26" spans="1:5">
      <c r="A26" s="440">
        <v>10</v>
      </c>
      <c r="B26" s="402" t="s">
        <v>36</v>
      </c>
      <c r="C26" s="630">
        <f>C27+C28</f>
        <v>3650881</v>
      </c>
      <c r="D26" s="606" t="s">
        <v>935</v>
      </c>
      <c r="E26" s="7"/>
    </row>
    <row r="27" spans="1:5">
      <c r="A27" s="440">
        <v>10.1</v>
      </c>
      <c r="B27" s="406" t="s">
        <v>743</v>
      </c>
      <c r="C27" s="636">
        <f>'2. SOFP'!E28</f>
        <v>0</v>
      </c>
      <c r="D27" s="95"/>
      <c r="E27" s="7"/>
    </row>
    <row r="28" spans="1:5">
      <c r="A28" s="440">
        <v>10.199999999999999</v>
      </c>
      <c r="B28" s="406" t="s">
        <v>744</v>
      </c>
      <c r="C28" s="636">
        <f>'2. SOFP'!E29</f>
        <v>3650881</v>
      </c>
      <c r="D28" s="95"/>
      <c r="E28" s="7"/>
    </row>
    <row r="29" spans="1:5">
      <c r="A29" s="440">
        <v>11</v>
      </c>
      <c r="B29" s="402" t="s">
        <v>745</v>
      </c>
      <c r="C29" s="635">
        <f>C30+C31</f>
        <v>947972</v>
      </c>
      <c r="D29" s="95"/>
      <c r="E29" s="7"/>
    </row>
    <row r="30" spans="1:5">
      <c r="A30" s="440">
        <v>11.1</v>
      </c>
      <c r="B30" s="406" t="s">
        <v>746</v>
      </c>
      <c r="C30" s="636">
        <f>'2. SOFP'!E31</f>
        <v>0</v>
      </c>
      <c r="D30" s="95"/>
      <c r="E30" s="7"/>
    </row>
    <row r="31" spans="1:5">
      <c r="A31" s="440">
        <v>11.2</v>
      </c>
      <c r="B31" s="406" t="s">
        <v>747</v>
      </c>
      <c r="C31" s="636">
        <f>'2. SOFP'!E32</f>
        <v>947972</v>
      </c>
      <c r="D31" s="95"/>
      <c r="E31" s="7"/>
    </row>
    <row r="32" spans="1:5">
      <c r="A32" s="440">
        <v>13</v>
      </c>
      <c r="B32" s="402" t="s">
        <v>99</v>
      </c>
      <c r="C32" s="635">
        <f>'2. SOFP'!E33</f>
        <v>1202398</v>
      </c>
      <c r="D32" s="95"/>
      <c r="E32" s="7"/>
    </row>
    <row r="33" spans="1:5">
      <c r="A33" s="440">
        <v>13.1</v>
      </c>
      <c r="B33" s="407" t="s">
        <v>748</v>
      </c>
      <c r="C33" s="636"/>
      <c r="D33" s="95"/>
      <c r="E33" s="7"/>
    </row>
    <row r="34" spans="1:5">
      <c r="A34" s="440">
        <v>13.2</v>
      </c>
      <c r="B34" s="407" t="s">
        <v>749</v>
      </c>
      <c r="C34" s="631"/>
      <c r="D34" s="97"/>
      <c r="E34" s="7"/>
    </row>
    <row r="35" spans="1:5">
      <c r="A35" s="440">
        <v>14</v>
      </c>
      <c r="B35" s="408" t="s">
        <v>750</v>
      </c>
      <c r="C35" s="629">
        <f>SUM(C6,C10,C12:C14,C18,C21:C23,C26,C29,C32)</f>
        <v>30192372.850000001</v>
      </c>
      <c r="D35" s="97"/>
      <c r="E35" s="7">
        <f>C35-'2. SOFP'!E36</f>
        <v>0</v>
      </c>
    </row>
    <row r="36" spans="1:5">
      <c r="A36" s="440"/>
      <c r="B36" s="409" t="s">
        <v>104</v>
      </c>
      <c r="C36" s="628"/>
      <c r="D36" s="98"/>
      <c r="E36" s="7"/>
    </row>
    <row r="37" spans="1:5">
      <c r="A37" s="440">
        <v>15</v>
      </c>
      <c r="B37" s="410" t="s">
        <v>751</v>
      </c>
      <c r="C37" s="627"/>
      <c r="D37" s="464"/>
      <c r="E37" s="6"/>
    </row>
    <row r="38" spans="1:5">
      <c r="A38" s="440">
        <v>15.1</v>
      </c>
      <c r="B38" s="411" t="s">
        <v>731</v>
      </c>
      <c r="C38" s="636"/>
      <c r="D38" s="95"/>
      <c r="E38" s="7"/>
    </row>
    <row r="39" spans="1:5" ht="21">
      <c r="A39" s="440">
        <v>16</v>
      </c>
      <c r="B39" s="404" t="s">
        <v>752</v>
      </c>
      <c r="C39" s="635"/>
      <c r="D39" s="95"/>
      <c r="E39" s="7"/>
    </row>
    <row r="40" spans="1:5">
      <c r="A40" s="440">
        <v>17</v>
      </c>
      <c r="B40" s="404" t="s">
        <v>753</v>
      </c>
      <c r="C40" s="635">
        <f>SUM(C41:C44)</f>
        <v>6431.5644999999977</v>
      </c>
      <c r="D40" s="95"/>
      <c r="E40" s="7"/>
    </row>
    <row r="41" spans="1:5">
      <c r="A41" s="440">
        <v>17.100000000000001</v>
      </c>
      <c r="B41" s="412" t="s">
        <v>754</v>
      </c>
      <c r="C41" s="636">
        <f>'2. SOFP'!E42</f>
        <v>6431.5644999999977</v>
      </c>
      <c r="D41" s="95"/>
      <c r="E41" s="7"/>
    </row>
    <row r="42" spans="1:5">
      <c r="A42" s="453">
        <v>17.2</v>
      </c>
      <c r="B42" s="454" t="s">
        <v>100</v>
      </c>
      <c r="C42" s="631"/>
      <c r="D42" s="97"/>
      <c r="E42" s="7"/>
    </row>
    <row r="43" spans="1:5">
      <c r="A43" s="440">
        <v>17.3</v>
      </c>
      <c r="B43" s="455" t="s">
        <v>755</v>
      </c>
      <c r="C43" s="641"/>
      <c r="D43" s="456"/>
      <c r="E43" s="7"/>
    </row>
    <row r="44" spans="1:5">
      <c r="A44" s="440">
        <v>17.399999999999999</v>
      </c>
      <c r="B44" s="455" t="s">
        <v>756</v>
      </c>
      <c r="C44" s="641"/>
      <c r="D44" s="456"/>
      <c r="E44" s="7"/>
    </row>
    <row r="45" spans="1:5">
      <c r="A45" s="440">
        <v>18</v>
      </c>
      <c r="B45" s="457" t="s">
        <v>757</v>
      </c>
      <c r="C45" s="626"/>
      <c r="D45" s="463"/>
      <c r="E45" s="6"/>
    </row>
    <row r="46" spans="1:5">
      <c r="A46" s="440">
        <v>19</v>
      </c>
      <c r="B46" s="457" t="s">
        <v>758</v>
      </c>
      <c r="C46" s="643">
        <f>C47+C48</f>
        <v>10988</v>
      </c>
      <c r="D46" s="458"/>
    </row>
    <row r="47" spans="1:5">
      <c r="A47" s="440">
        <v>19.100000000000001</v>
      </c>
      <c r="B47" s="459" t="s">
        <v>759</v>
      </c>
      <c r="C47" s="641">
        <f>'2. SOFP'!E48</f>
        <v>10988</v>
      </c>
      <c r="D47" s="458"/>
    </row>
    <row r="48" spans="1:5">
      <c r="A48" s="440">
        <v>19.2</v>
      </c>
      <c r="B48" s="459" t="s">
        <v>760</v>
      </c>
      <c r="C48" s="641">
        <f>'2. SOFP'!E49</f>
        <v>0</v>
      </c>
      <c r="D48" s="458"/>
    </row>
    <row r="49" spans="1:4">
      <c r="A49" s="440">
        <v>20</v>
      </c>
      <c r="B49" s="417" t="s">
        <v>101</v>
      </c>
      <c r="C49" s="642">
        <v>0</v>
      </c>
      <c r="D49" s="458"/>
    </row>
    <row r="50" spans="1:4">
      <c r="A50" s="440">
        <v>21</v>
      </c>
      <c r="B50" s="418" t="s">
        <v>89</v>
      </c>
      <c r="C50" s="642">
        <f>'2. SOFP'!E51</f>
        <v>573287</v>
      </c>
      <c r="D50" s="458"/>
    </row>
    <row r="51" spans="1:4">
      <c r="A51" s="440">
        <v>21.1</v>
      </c>
      <c r="B51" s="413" t="s">
        <v>761</v>
      </c>
      <c r="C51" s="641">
        <v>0</v>
      </c>
      <c r="D51" s="458"/>
    </row>
    <row r="52" spans="1:4">
      <c r="A52" s="440">
        <v>22</v>
      </c>
      <c r="B52" s="417" t="s">
        <v>762</v>
      </c>
      <c r="C52" s="642">
        <f>C50+C49+C46+C45+C40+C39+C37</f>
        <v>590706.56449999998</v>
      </c>
      <c r="D52" s="458"/>
    </row>
    <row r="53" spans="1:4">
      <c r="A53" s="440"/>
      <c r="B53" s="419" t="s">
        <v>763</v>
      </c>
      <c r="C53" s="641"/>
      <c r="D53" s="458"/>
    </row>
    <row r="54" spans="1:4">
      <c r="A54" s="440">
        <v>23</v>
      </c>
      <c r="B54" s="417" t="s">
        <v>105</v>
      </c>
      <c r="C54" s="642">
        <f>'2. SOFP'!E55</f>
        <v>37072000</v>
      </c>
      <c r="D54" s="458"/>
    </row>
    <row r="55" spans="1:4">
      <c r="A55" s="440">
        <v>24</v>
      </c>
      <c r="B55" s="417" t="s">
        <v>764</v>
      </c>
      <c r="C55" s="642">
        <f>'2. SOFP'!E56</f>
        <v>2100</v>
      </c>
      <c r="D55" s="458"/>
    </row>
    <row r="56" spans="1:4">
      <c r="A56" s="440">
        <v>25</v>
      </c>
      <c r="B56" s="420" t="s">
        <v>102</v>
      </c>
      <c r="C56" s="642"/>
      <c r="D56" s="458"/>
    </row>
    <row r="57" spans="1:4">
      <c r="A57" s="440">
        <v>26</v>
      </c>
      <c r="B57" s="457" t="s">
        <v>765</v>
      </c>
      <c r="C57" s="642"/>
      <c r="D57" s="458"/>
    </row>
    <row r="58" spans="1:4">
      <c r="A58" s="440">
        <v>27</v>
      </c>
      <c r="B58" s="457" t="s">
        <v>766</v>
      </c>
      <c r="C58" s="642">
        <v>0</v>
      </c>
      <c r="D58" s="458"/>
    </row>
    <row r="59" spans="1:4">
      <c r="A59" s="440">
        <v>27.1</v>
      </c>
      <c r="B59" s="460" t="s">
        <v>767</v>
      </c>
      <c r="C59" s="641"/>
      <c r="D59" s="458"/>
    </row>
    <row r="60" spans="1:4">
      <c r="A60" s="440">
        <v>27.2</v>
      </c>
      <c r="B60" s="455" t="s">
        <v>768</v>
      </c>
      <c r="C60" s="641">
        <v>0</v>
      </c>
      <c r="D60" s="458"/>
    </row>
    <row r="61" spans="1:4">
      <c r="A61" s="440">
        <v>28</v>
      </c>
      <c r="B61" s="418" t="s">
        <v>769</v>
      </c>
      <c r="C61" s="642"/>
      <c r="D61" s="458"/>
    </row>
    <row r="62" spans="1:4">
      <c r="A62" s="440">
        <v>29</v>
      </c>
      <c r="B62" s="457" t="s">
        <v>770</v>
      </c>
      <c r="C62" s="642">
        <v>0</v>
      </c>
      <c r="D62" s="458"/>
    </row>
    <row r="63" spans="1:4">
      <c r="A63" s="440">
        <v>29.1</v>
      </c>
      <c r="B63" s="461" t="s">
        <v>771</v>
      </c>
      <c r="C63" s="641">
        <v>0</v>
      </c>
      <c r="D63" s="458"/>
    </row>
    <row r="64" spans="1:4" ht="24" customHeight="1">
      <c r="A64" s="440">
        <v>29.2</v>
      </c>
      <c r="B64" s="460" t="s">
        <v>772</v>
      </c>
      <c r="C64" s="641"/>
      <c r="D64" s="458"/>
    </row>
    <row r="65" spans="1:4" ht="22.35" customHeight="1">
      <c r="A65" s="440">
        <v>29.3</v>
      </c>
      <c r="B65" s="462" t="s">
        <v>773</v>
      </c>
      <c r="C65" s="641"/>
      <c r="D65" s="458"/>
    </row>
    <row r="66" spans="1:4">
      <c r="A66" s="440">
        <v>30</v>
      </c>
      <c r="B66" s="423" t="s">
        <v>103</v>
      </c>
      <c r="C66" s="642">
        <f>'2. SOFP'!E67</f>
        <v>-7472434</v>
      </c>
      <c r="D66" s="458"/>
    </row>
    <row r="67" spans="1:4">
      <c r="A67" s="440">
        <v>31</v>
      </c>
      <c r="B67" s="422" t="s">
        <v>774</v>
      </c>
      <c r="C67" s="642">
        <f>C66+C62+C61+SUM(C54:C58)</f>
        <v>29601666</v>
      </c>
      <c r="D67" s="458"/>
    </row>
    <row r="68" spans="1:4">
      <c r="A68" s="440">
        <v>32</v>
      </c>
      <c r="B68" s="423" t="s">
        <v>775</v>
      </c>
      <c r="C68" s="642">
        <f>C67+C52</f>
        <v>30192372.5645</v>
      </c>
      <c r="D68" s="458"/>
    </row>
    <row r="69" spans="1:4">
      <c r="C69" s="810">
        <f>C68-C35</f>
        <v>-0.28550000116229057</v>
      </c>
    </row>
  </sheetData>
  <pageMargins left="0.7" right="0.7" top="0.75" bottom="0.75" header="0.3" footer="0.3"/>
  <pageSetup paperSize="9" orientation="portrait" horizontalDpi="4294967295" verticalDpi="4294967295" r:id="rId1"/>
  <headerFooter>
    <oddHeader>&amp;Lშიდა მოხმარების</oddHeader>
    <oddFooter>&amp;Lშიდა მოხმარების</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4"/>
  <sheetViews>
    <sheetView zoomScale="85" zoomScaleNormal="85" workbookViewId="0">
      <pane xSplit="2" ySplit="7" topLeftCell="H8" activePane="bottomRight" state="frozen"/>
      <selection activeCell="I27" sqref="I27"/>
      <selection pane="topRight" activeCell="I27" sqref="I27"/>
      <selection pane="bottomLeft" activeCell="I27" sqref="I27"/>
      <selection pane="bottomRight" activeCell="U8" sqref="U8"/>
    </sheetView>
  </sheetViews>
  <sheetFormatPr defaultColWidth="9.28515625" defaultRowHeight="12.75"/>
  <cols>
    <col min="1" max="1" width="10.5703125" style="2" bestFit="1" customWidth="1"/>
    <col min="2" max="2" width="97" style="2" bestFit="1" customWidth="1"/>
    <col min="3" max="3" width="16" style="2" bestFit="1" customWidth="1"/>
    <col min="4" max="4" width="13.28515625" style="2" bestFit="1" customWidth="1"/>
    <col min="5" max="5" width="14" style="2" bestFit="1" customWidth="1"/>
    <col min="6" max="6" width="13.28515625" style="2" bestFit="1" customWidth="1"/>
    <col min="7" max="7" width="13.7109375" style="2" bestFit="1" customWidth="1"/>
    <col min="8" max="8" width="13.28515625" style="2" bestFit="1" customWidth="1"/>
    <col min="9" max="9" width="14" style="2" bestFit="1" customWidth="1"/>
    <col min="10" max="10" width="13.28515625" style="2" bestFit="1" customWidth="1"/>
    <col min="11" max="11" width="9.5703125" style="2" bestFit="1" customWidth="1"/>
    <col min="12" max="12" width="13.28515625" style="2" bestFit="1" customWidth="1"/>
    <col min="13" max="13" width="16" style="2" bestFit="1" customWidth="1"/>
    <col min="14" max="14" width="13.28515625" style="2" bestFit="1" customWidth="1"/>
    <col min="15" max="15" width="14.85546875" style="2" bestFit="1" customWidth="1"/>
    <col min="16" max="16" width="13.28515625" style="2" bestFit="1" customWidth="1"/>
    <col min="17" max="17" width="10.42578125" style="2" bestFit="1" customWidth="1"/>
    <col min="18" max="18" width="13.28515625" style="2" bestFit="1" customWidth="1"/>
    <col min="19" max="19" width="31.7109375" style="2" bestFit="1" customWidth="1"/>
    <col min="20" max="16384" width="9.28515625" style="12"/>
  </cols>
  <sheetData>
    <row r="1" spans="1:19">
      <c r="A1" s="2" t="s">
        <v>108</v>
      </c>
      <c r="B1" s="227" t="str">
        <f>Info!C2</f>
        <v>სს "ჰეშ ბანკი"</v>
      </c>
    </row>
    <row r="2" spans="1:19">
      <c r="A2" s="2" t="s">
        <v>109</v>
      </c>
      <c r="B2" s="728">
        <f>Info!D2</f>
        <v>45657</v>
      </c>
    </row>
    <row r="4" spans="1:19" ht="26.25" thickBot="1">
      <c r="A4" s="37" t="s">
        <v>259</v>
      </c>
      <c r="B4" s="198" t="s">
        <v>294</v>
      </c>
    </row>
    <row r="5" spans="1:19">
      <c r="A5" s="84"/>
      <c r="B5" s="86"/>
      <c r="C5" s="78" t="s">
        <v>0</v>
      </c>
      <c r="D5" s="78" t="s">
        <v>1</v>
      </c>
      <c r="E5" s="78" t="s">
        <v>2</v>
      </c>
      <c r="F5" s="78" t="s">
        <v>3</v>
      </c>
      <c r="G5" s="78" t="s">
        <v>4</v>
      </c>
      <c r="H5" s="78" t="s">
        <v>5</v>
      </c>
      <c r="I5" s="78" t="s">
        <v>145</v>
      </c>
      <c r="J5" s="78" t="s">
        <v>146</v>
      </c>
      <c r="K5" s="78" t="s">
        <v>147</v>
      </c>
      <c r="L5" s="78" t="s">
        <v>148</v>
      </c>
      <c r="M5" s="78" t="s">
        <v>149</v>
      </c>
      <c r="N5" s="78" t="s">
        <v>150</v>
      </c>
      <c r="O5" s="78" t="s">
        <v>281</v>
      </c>
      <c r="P5" s="78" t="s">
        <v>282</v>
      </c>
      <c r="Q5" s="78" t="s">
        <v>283</v>
      </c>
      <c r="R5" s="193" t="s">
        <v>284</v>
      </c>
      <c r="S5" s="79" t="s">
        <v>285</v>
      </c>
    </row>
    <row r="6" spans="1:19" ht="46.5" customHeight="1">
      <c r="A6" s="102"/>
      <c r="B6" s="864" t="s">
        <v>286</v>
      </c>
      <c r="C6" s="862">
        <v>0</v>
      </c>
      <c r="D6" s="863"/>
      <c r="E6" s="862">
        <v>0.2</v>
      </c>
      <c r="F6" s="863"/>
      <c r="G6" s="862">
        <v>0.35</v>
      </c>
      <c r="H6" s="863"/>
      <c r="I6" s="862">
        <v>0.5</v>
      </c>
      <c r="J6" s="863"/>
      <c r="K6" s="862">
        <v>0.75</v>
      </c>
      <c r="L6" s="863"/>
      <c r="M6" s="862">
        <v>1</v>
      </c>
      <c r="N6" s="863"/>
      <c r="O6" s="862">
        <v>1.5</v>
      </c>
      <c r="P6" s="863"/>
      <c r="Q6" s="862">
        <v>2.5</v>
      </c>
      <c r="R6" s="863"/>
      <c r="S6" s="860" t="s">
        <v>156</v>
      </c>
    </row>
    <row r="7" spans="1:19">
      <c r="A7" s="102"/>
      <c r="B7" s="865"/>
      <c r="C7" s="197" t="s">
        <v>279</v>
      </c>
      <c r="D7" s="197" t="s">
        <v>280</v>
      </c>
      <c r="E7" s="197" t="s">
        <v>279</v>
      </c>
      <c r="F7" s="197" t="s">
        <v>280</v>
      </c>
      <c r="G7" s="197" t="s">
        <v>279</v>
      </c>
      <c r="H7" s="197" t="s">
        <v>280</v>
      </c>
      <c r="I7" s="197" t="s">
        <v>279</v>
      </c>
      <c r="J7" s="197" t="s">
        <v>280</v>
      </c>
      <c r="K7" s="197" t="s">
        <v>279</v>
      </c>
      <c r="L7" s="197" t="s">
        <v>280</v>
      </c>
      <c r="M7" s="197" t="s">
        <v>279</v>
      </c>
      <c r="N7" s="197" t="s">
        <v>280</v>
      </c>
      <c r="O7" s="197" t="s">
        <v>279</v>
      </c>
      <c r="P7" s="197" t="s">
        <v>280</v>
      </c>
      <c r="Q7" s="197" t="s">
        <v>279</v>
      </c>
      <c r="R7" s="197" t="s">
        <v>280</v>
      </c>
      <c r="S7" s="861"/>
    </row>
    <row r="8" spans="1:19" s="105" customFormat="1">
      <c r="A8" s="82">
        <v>1</v>
      </c>
      <c r="B8" s="123" t="s">
        <v>134</v>
      </c>
      <c r="C8" s="696">
        <v>13405</v>
      </c>
      <c r="D8" s="696"/>
      <c r="E8" s="696">
        <v>0</v>
      </c>
      <c r="F8" s="697"/>
      <c r="G8" s="696">
        <v>0</v>
      </c>
      <c r="H8" s="696"/>
      <c r="I8" s="696">
        <v>0</v>
      </c>
      <c r="J8" s="696"/>
      <c r="K8" s="696">
        <v>0</v>
      </c>
      <c r="L8" s="696"/>
      <c r="M8" s="696">
        <v>102</v>
      </c>
      <c r="N8" s="696"/>
      <c r="O8" s="696">
        <v>0</v>
      </c>
      <c r="P8" s="696"/>
      <c r="Q8" s="696">
        <v>0</v>
      </c>
      <c r="R8" s="697"/>
      <c r="S8" s="625">
        <f>$C$6*SUM(C8:D8)+$E$6*SUM(E8:F8)+$G$6*SUM(G8:H8)+$I$6*SUM(I8:J8)+$K$6*SUM(K8:L8)+$M$6*SUM(M8:N8)+$O$6*SUM(O8:P8)+$Q$6*SUM(Q8:R8)</f>
        <v>102</v>
      </c>
    </row>
    <row r="9" spans="1:19" s="105" customFormat="1">
      <c r="A9" s="82">
        <v>2</v>
      </c>
      <c r="B9" s="123" t="s">
        <v>135</v>
      </c>
      <c r="C9" s="696">
        <v>0</v>
      </c>
      <c r="D9" s="696"/>
      <c r="E9" s="696">
        <v>0</v>
      </c>
      <c r="F9" s="696"/>
      <c r="G9" s="696">
        <v>0</v>
      </c>
      <c r="H9" s="696"/>
      <c r="I9" s="696">
        <v>0</v>
      </c>
      <c r="J9" s="696"/>
      <c r="K9" s="696">
        <v>0</v>
      </c>
      <c r="L9" s="696"/>
      <c r="M9" s="696">
        <v>0</v>
      </c>
      <c r="N9" s="696"/>
      <c r="O9" s="696">
        <v>0</v>
      </c>
      <c r="P9" s="696"/>
      <c r="Q9" s="696">
        <v>0</v>
      </c>
      <c r="R9" s="697"/>
      <c r="S9" s="625">
        <f t="shared" ref="S9:S21" si="0">$C$6*SUM(C9:D9)+$E$6*SUM(E9:F9)+$G$6*SUM(G9:H9)+$I$6*SUM(I9:J9)+$K$6*SUM(K9:L9)+$M$6*SUM(M9:N9)+$O$6*SUM(O9:P9)+$Q$6*SUM(Q9:R9)</f>
        <v>0</v>
      </c>
    </row>
    <row r="10" spans="1:19" s="105" customFormat="1">
      <c r="A10" s="82">
        <v>3</v>
      </c>
      <c r="B10" s="123" t="s">
        <v>136</v>
      </c>
      <c r="C10" s="696">
        <v>0</v>
      </c>
      <c r="D10" s="696"/>
      <c r="E10" s="696">
        <v>0</v>
      </c>
      <c r="F10" s="696"/>
      <c r="G10" s="696">
        <v>0</v>
      </c>
      <c r="H10" s="696"/>
      <c r="I10" s="696">
        <v>0</v>
      </c>
      <c r="J10" s="696"/>
      <c r="K10" s="696">
        <v>0</v>
      </c>
      <c r="L10" s="696"/>
      <c r="M10" s="696">
        <v>0</v>
      </c>
      <c r="N10" s="696"/>
      <c r="O10" s="696">
        <v>0</v>
      </c>
      <c r="P10" s="696"/>
      <c r="Q10" s="696">
        <v>0</v>
      </c>
      <c r="R10" s="697"/>
      <c r="S10" s="625">
        <f t="shared" si="0"/>
        <v>0</v>
      </c>
    </row>
    <row r="11" spans="1:19" s="105" customFormat="1">
      <c r="A11" s="82">
        <v>4</v>
      </c>
      <c r="B11" s="123" t="s">
        <v>137</v>
      </c>
      <c r="C11" s="696">
        <v>0</v>
      </c>
      <c r="D11" s="696"/>
      <c r="E11" s="696">
        <v>0</v>
      </c>
      <c r="F11" s="696"/>
      <c r="G11" s="696">
        <v>0</v>
      </c>
      <c r="H11" s="696"/>
      <c r="I11" s="696">
        <v>0</v>
      </c>
      <c r="J11" s="696"/>
      <c r="K11" s="696">
        <v>0</v>
      </c>
      <c r="L11" s="696"/>
      <c r="M11" s="696">
        <v>0</v>
      </c>
      <c r="N11" s="696"/>
      <c r="O11" s="696">
        <v>0</v>
      </c>
      <c r="P11" s="696"/>
      <c r="Q11" s="696">
        <v>0</v>
      </c>
      <c r="R11" s="697"/>
      <c r="S11" s="625">
        <f t="shared" si="0"/>
        <v>0</v>
      </c>
    </row>
    <row r="12" spans="1:19" s="105" customFormat="1">
      <c r="A12" s="82">
        <v>5</v>
      </c>
      <c r="B12" s="123" t="s">
        <v>949</v>
      </c>
      <c r="C12" s="696">
        <v>0</v>
      </c>
      <c r="D12" s="696"/>
      <c r="E12" s="696">
        <v>0</v>
      </c>
      <c r="F12" s="696"/>
      <c r="G12" s="696">
        <v>0</v>
      </c>
      <c r="H12" s="696"/>
      <c r="I12" s="696">
        <v>0</v>
      </c>
      <c r="J12" s="696"/>
      <c r="K12" s="696">
        <v>0</v>
      </c>
      <c r="L12" s="696"/>
      <c r="M12" s="696">
        <v>0</v>
      </c>
      <c r="N12" s="696"/>
      <c r="O12" s="696">
        <v>0</v>
      </c>
      <c r="P12" s="696"/>
      <c r="Q12" s="696">
        <v>0</v>
      </c>
      <c r="R12" s="697"/>
      <c r="S12" s="625">
        <f t="shared" si="0"/>
        <v>0</v>
      </c>
    </row>
    <row r="13" spans="1:19" s="105" customFormat="1">
      <c r="A13" s="82">
        <v>6</v>
      </c>
      <c r="B13" s="123" t="s">
        <v>138</v>
      </c>
      <c r="C13" s="696">
        <v>0</v>
      </c>
      <c r="D13" s="696"/>
      <c r="E13" s="696">
        <v>12648649.9</v>
      </c>
      <c r="F13" s="696"/>
      <c r="G13" s="696">
        <v>0</v>
      </c>
      <c r="H13" s="696"/>
      <c r="I13" s="696">
        <v>0</v>
      </c>
      <c r="J13" s="696"/>
      <c r="K13" s="696">
        <v>0</v>
      </c>
      <c r="L13" s="696"/>
      <c r="M13" s="696">
        <f>+(10200547.95+333375)*1</f>
        <v>10533922.949999999</v>
      </c>
      <c r="N13" s="696">
        <v>0</v>
      </c>
      <c r="O13" s="696">
        <v>0</v>
      </c>
      <c r="P13" s="696"/>
      <c r="Q13" s="696">
        <v>0</v>
      </c>
      <c r="R13" s="697"/>
      <c r="S13" s="625">
        <f t="shared" si="0"/>
        <v>13063652.93</v>
      </c>
    </row>
    <row r="14" spans="1:19" s="105" customFormat="1">
      <c r="A14" s="82">
        <v>7</v>
      </c>
      <c r="B14" s="123" t="s">
        <v>71</v>
      </c>
      <c r="C14" s="696"/>
      <c r="D14" s="696"/>
      <c r="E14" s="696"/>
      <c r="F14" s="696"/>
      <c r="G14" s="696"/>
      <c r="H14" s="696"/>
      <c r="I14" s="696"/>
      <c r="J14" s="696"/>
      <c r="K14" s="696"/>
      <c r="L14" s="696"/>
      <c r="M14" s="696"/>
      <c r="N14" s="696"/>
      <c r="O14" s="696"/>
      <c r="P14" s="696"/>
      <c r="Q14" s="696"/>
      <c r="R14" s="697"/>
      <c r="S14" s="625">
        <f t="shared" si="0"/>
        <v>0</v>
      </c>
    </row>
    <row r="15" spans="1:19" s="105" customFormat="1">
      <c r="A15" s="82">
        <v>8</v>
      </c>
      <c r="B15" s="123" t="s">
        <v>72</v>
      </c>
      <c r="C15" s="696"/>
      <c r="D15" s="696"/>
      <c r="E15" s="696"/>
      <c r="F15" s="696"/>
      <c r="G15" s="696"/>
      <c r="H15" s="696"/>
      <c r="I15" s="696"/>
      <c r="J15" s="696"/>
      <c r="K15" s="696"/>
      <c r="L15" s="696"/>
      <c r="M15" s="696"/>
      <c r="N15" s="696"/>
      <c r="O15" s="696"/>
      <c r="P15" s="696"/>
      <c r="Q15" s="696"/>
      <c r="R15" s="697"/>
      <c r="S15" s="625">
        <f t="shared" si="0"/>
        <v>0</v>
      </c>
    </row>
    <row r="16" spans="1:19" s="105" customFormat="1">
      <c r="A16" s="82">
        <v>9</v>
      </c>
      <c r="B16" s="123" t="s">
        <v>950</v>
      </c>
      <c r="C16" s="696"/>
      <c r="D16" s="696"/>
      <c r="E16" s="696"/>
      <c r="F16" s="696"/>
      <c r="G16" s="696"/>
      <c r="H16" s="696"/>
      <c r="I16" s="696"/>
      <c r="J16" s="696"/>
      <c r="K16" s="696"/>
      <c r="L16" s="696"/>
      <c r="M16" s="696"/>
      <c r="N16" s="696"/>
      <c r="O16" s="696"/>
      <c r="P16" s="696"/>
      <c r="Q16" s="696"/>
      <c r="R16" s="697"/>
      <c r="S16" s="625">
        <f t="shared" si="0"/>
        <v>0</v>
      </c>
    </row>
    <row r="17" spans="1:19" s="105" customFormat="1">
      <c r="A17" s="82">
        <v>10</v>
      </c>
      <c r="B17" s="123" t="s">
        <v>67</v>
      </c>
      <c r="C17" s="696"/>
      <c r="D17" s="696"/>
      <c r="E17" s="696"/>
      <c r="F17" s="696"/>
      <c r="G17" s="696"/>
      <c r="H17" s="696"/>
      <c r="I17" s="696"/>
      <c r="J17" s="696"/>
      <c r="K17" s="696"/>
      <c r="L17" s="696"/>
      <c r="M17" s="696"/>
      <c r="N17" s="696"/>
      <c r="O17" s="696"/>
      <c r="P17" s="696"/>
      <c r="Q17" s="696"/>
      <c r="R17" s="697"/>
      <c r="S17" s="625">
        <f t="shared" si="0"/>
        <v>0</v>
      </c>
    </row>
    <row r="18" spans="1:19" s="105" customFormat="1">
      <c r="A18" s="82">
        <v>11</v>
      </c>
      <c r="B18" s="123" t="s">
        <v>68</v>
      </c>
      <c r="C18" s="696"/>
      <c r="D18" s="696"/>
      <c r="E18" s="696"/>
      <c r="F18" s="696"/>
      <c r="G18" s="696"/>
      <c r="H18" s="696"/>
      <c r="I18" s="696"/>
      <c r="J18" s="696"/>
      <c r="K18" s="696"/>
      <c r="L18" s="696"/>
      <c r="M18" s="696"/>
      <c r="N18" s="696"/>
      <c r="O18" s="696"/>
      <c r="P18" s="696"/>
      <c r="Q18" s="696"/>
      <c r="R18" s="697"/>
      <c r="S18" s="625">
        <f t="shared" si="0"/>
        <v>0</v>
      </c>
    </row>
    <row r="19" spans="1:19" s="105" customFormat="1">
      <c r="A19" s="82">
        <v>12</v>
      </c>
      <c r="B19" s="123" t="s">
        <v>69</v>
      </c>
      <c r="C19" s="696"/>
      <c r="D19" s="696"/>
      <c r="E19" s="696"/>
      <c r="F19" s="696"/>
      <c r="G19" s="696"/>
      <c r="H19" s="696"/>
      <c r="I19" s="696"/>
      <c r="J19" s="696"/>
      <c r="K19" s="696"/>
      <c r="L19" s="696"/>
      <c r="M19" s="696"/>
      <c r="N19" s="696"/>
      <c r="O19" s="696"/>
      <c r="P19" s="696"/>
      <c r="Q19" s="696"/>
      <c r="R19" s="697"/>
      <c r="S19" s="625">
        <f t="shared" si="0"/>
        <v>0</v>
      </c>
    </row>
    <row r="20" spans="1:19" s="105" customFormat="1">
      <c r="A20" s="82">
        <v>13</v>
      </c>
      <c r="B20" s="123" t="s">
        <v>70</v>
      </c>
      <c r="C20" s="696"/>
      <c r="D20" s="696"/>
      <c r="E20" s="696"/>
      <c r="F20" s="696"/>
      <c r="G20" s="696"/>
      <c r="H20" s="696"/>
      <c r="I20" s="696"/>
      <c r="J20" s="696"/>
      <c r="K20" s="696"/>
      <c r="L20" s="696"/>
      <c r="M20" s="696"/>
      <c r="N20" s="696"/>
      <c r="O20" s="696"/>
      <c r="P20" s="696"/>
      <c r="Q20" s="696"/>
      <c r="R20" s="697"/>
      <c r="S20" s="625">
        <f t="shared" si="0"/>
        <v>0</v>
      </c>
    </row>
    <row r="21" spans="1:19" s="105" customFormat="1">
      <c r="A21" s="82">
        <v>14</v>
      </c>
      <c r="B21" s="123" t="s">
        <v>154</v>
      </c>
      <c r="C21" s="696">
        <v>0</v>
      </c>
      <c r="D21" s="696"/>
      <c r="E21" s="696">
        <v>0</v>
      </c>
      <c r="F21" s="696"/>
      <c r="G21" s="696">
        <v>0</v>
      </c>
      <c r="H21" s="696"/>
      <c r="I21" s="696">
        <v>0</v>
      </c>
      <c r="J21" s="696"/>
      <c r="K21" s="696">
        <v>0</v>
      </c>
      <c r="L21" s="696"/>
      <c r="M21" s="696">
        <v>2397440</v>
      </c>
      <c r="N21" s="696"/>
      <c r="O21" s="696">
        <v>0</v>
      </c>
      <c r="P21" s="696"/>
      <c r="Q21" s="696">
        <v>0</v>
      </c>
      <c r="R21" s="697"/>
      <c r="S21" s="625">
        <f t="shared" si="0"/>
        <v>2397440</v>
      </c>
    </row>
    <row r="22" spans="1:19" ht="13.5" thickBot="1">
      <c r="A22" s="64"/>
      <c r="B22" s="107" t="s">
        <v>66</v>
      </c>
      <c r="C22" s="624">
        <f>SUM(C8:C21)</f>
        <v>13405</v>
      </c>
      <c r="D22" s="624">
        <f t="shared" ref="D22:S22" si="1">SUM(D8:D21)</f>
        <v>0</v>
      </c>
      <c r="E22" s="624">
        <f t="shared" si="1"/>
        <v>12648649.9</v>
      </c>
      <c r="F22" s="624">
        <f t="shared" si="1"/>
        <v>0</v>
      </c>
      <c r="G22" s="624">
        <f t="shared" si="1"/>
        <v>0</v>
      </c>
      <c r="H22" s="624">
        <f t="shared" si="1"/>
        <v>0</v>
      </c>
      <c r="I22" s="624">
        <f t="shared" si="1"/>
        <v>0</v>
      </c>
      <c r="J22" s="624">
        <f t="shared" si="1"/>
        <v>0</v>
      </c>
      <c r="K22" s="624">
        <f t="shared" si="1"/>
        <v>0</v>
      </c>
      <c r="L22" s="624">
        <f t="shared" si="1"/>
        <v>0</v>
      </c>
      <c r="M22" s="624">
        <f t="shared" si="1"/>
        <v>12931464.949999999</v>
      </c>
      <c r="N22" s="624">
        <f t="shared" si="1"/>
        <v>0</v>
      </c>
      <c r="O22" s="624">
        <f t="shared" si="1"/>
        <v>0</v>
      </c>
      <c r="P22" s="624">
        <f t="shared" si="1"/>
        <v>0</v>
      </c>
      <c r="Q22" s="624">
        <f t="shared" si="1"/>
        <v>0</v>
      </c>
      <c r="R22" s="624">
        <f t="shared" si="1"/>
        <v>0</v>
      </c>
      <c r="S22" s="623">
        <f t="shared" si="1"/>
        <v>15461194.93</v>
      </c>
    </row>
    <row r="23" spans="1:19">
      <c r="S23" s="774">
        <f>S22-'5. RWA'!C7</f>
        <v>0</v>
      </c>
    </row>
    <row r="24" spans="1:19">
      <c r="S24" s="774"/>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28"/>
  <sheetViews>
    <sheetView zoomScale="85" zoomScaleNormal="85" workbookViewId="0">
      <pane xSplit="2" ySplit="6" topLeftCell="Q7" activePane="bottomRight" state="frozen"/>
      <selection activeCell="I27" sqref="I27"/>
      <selection pane="topRight" activeCell="I27" sqref="I27"/>
      <selection pane="bottomLeft" activeCell="I27" sqref="I27"/>
      <selection pane="bottomRight" activeCell="AD16" sqref="AD16"/>
    </sheetView>
  </sheetViews>
  <sheetFormatPr defaultColWidth="9.28515625" defaultRowHeight="12.75"/>
  <cols>
    <col min="1" max="1" width="10.5703125" style="2" bestFit="1" customWidth="1"/>
    <col min="2" max="2" width="97" style="2" bestFit="1" customWidth="1"/>
    <col min="3" max="3" width="19" style="2" customWidth="1"/>
    <col min="4" max="4" width="19.5703125" style="2" customWidth="1"/>
    <col min="5" max="5" width="31.28515625" style="2" customWidth="1"/>
    <col min="6" max="6" width="29.28515625" style="2" customWidth="1"/>
    <col min="7" max="7" width="28.5703125" style="2" customWidth="1"/>
    <col min="8" max="8" width="26.42578125" style="2" customWidth="1"/>
    <col min="9" max="9" width="23.7109375" style="2" customWidth="1"/>
    <col min="10" max="10" width="21.5703125" style="2" customWidth="1"/>
    <col min="11" max="11" width="15.7109375" style="2" customWidth="1"/>
    <col min="12" max="12" width="13.28515625" style="2" customWidth="1"/>
    <col min="13" max="13" width="20.7109375" style="2" customWidth="1"/>
    <col min="14" max="14" width="19.28515625" style="2" customWidth="1"/>
    <col min="15" max="15" width="18.42578125" style="2" customWidth="1"/>
    <col min="16" max="16" width="19" style="2" customWidth="1"/>
    <col min="17" max="17" width="20.28515625" style="2" customWidth="1"/>
    <col min="18" max="18" width="18" style="2" customWidth="1"/>
    <col min="19" max="19" width="36" style="2" customWidth="1"/>
    <col min="20" max="20" width="19.42578125" style="2" customWidth="1"/>
    <col min="21" max="21" width="19.28515625" style="2" customWidth="1"/>
    <col min="22" max="22" width="20" style="2" customWidth="1"/>
    <col min="23" max="16384" width="9.28515625" style="12"/>
  </cols>
  <sheetData>
    <row r="1" spans="1:22">
      <c r="A1" s="2" t="s">
        <v>108</v>
      </c>
      <c r="B1" s="227" t="str">
        <f>Info!C2</f>
        <v>სს "ჰეშ ბანკი"</v>
      </c>
    </row>
    <row r="2" spans="1:22">
      <c r="A2" s="2" t="s">
        <v>109</v>
      </c>
      <c r="B2" s="728">
        <f>Info!D2</f>
        <v>45657</v>
      </c>
    </row>
    <row r="4" spans="1:22" ht="27.75" thickBot="1">
      <c r="A4" s="2" t="s">
        <v>260</v>
      </c>
      <c r="B4" s="199" t="s">
        <v>295</v>
      </c>
      <c r="V4" s="149" t="s">
        <v>87</v>
      </c>
    </row>
    <row r="5" spans="1:22">
      <c r="A5" s="62"/>
      <c r="B5" s="63"/>
      <c r="C5" s="866" t="s">
        <v>116</v>
      </c>
      <c r="D5" s="867"/>
      <c r="E5" s="867"/>
      <c r="F5" s="867"/>
      <c r="G5" s="867"/>
      <c r="H5" s="867"/>
      <c r="I5" s="867"/>
      <c r="J5" s="867"/>
      <c r="K5" s="867"/>
      <c r="L5" s="868"/>
      <c r="M5" s="866" t="s">
        <v>117</v>
      </c>
      <c r="N5" s="867"/>
      <c r="O5" s="867"/>
      <c r="P5" s="867"/>
      <c r="Q5" s="867"/>
      <c r="R5" s="867"/>
      <c r="S5" s="868"/>
      <c r="T5" s="871" t="s">
        <v>293</v>
      </c>
      <c r="U5" s="871" t="s">
        <v>292</v>
      </c>
      <c r="V5" s="869" t="s">
        <v>118</v>
      </c>
    </row>
    <row r="6" spans="1:22" s="37" customFormat="1" ht="127.5">
      <c r="A6" s="80"/>
      <c r="B6" s="125"/>
      <c r="C6" s="60" t="s">
        <v>119</v>
      </c>
      <c r="D6" s="59" t="s">
        <v>120</v>
      </c>
      <c r="E6" s="56" t="s">
        <v>121</v>
      </c>
      <c r="F6" s="200" t="s">
        <v>287</v>
      </c>
      <c r="G6" s="59" t="s">
        <v>122</v>
      </c>
      <c r="H6" s="59" t="s">
        <v>123</v>
      </c>
      <c r="I6" s="59" t="s">
        <v>124</v>
      </c>
      <c r="J6" s="59" t="s">
        <v>153</v>
      </c>
      <c r="K6" s="59" t="s">
        <v>125</v>
      </c>
      <c r="L6" s="61" t="s">
        <v>126</v>
      </c>
      <c r="M6" s="60" t="s">
        <v>127</v>
      </c>
      <c r="N6" s="59" t="s">
        <v>128</v>
      </c>
      <c r="O6" s="59" t="s">
        <v>129</v>
      </c>
      <c r="P6" s="59" t="s">
        <v>130</v>
      </c>
      <c r="Q6" s="59" t="s">
        <v>131</v>
      </c>
      <c r="R6" s="59" t="s">
        <v>132</v>
      </c>
      <c r="S6" s="61" t="s">
        <v>133</v>
      </c>
      <c r="T6" s="872"/>
      <c r="U6" s="872"/>
      <c r="V6" s="870"/>
    </row>
    <row r="7" spans="1:22" s="105" customFormat="1">
      <c r="A7" s="106">
        <v>1</v>
      </c>
      <c r="B7" s="123" t="s">
        <v>134</v>
      </c>
      <c r="C7" s="698"/>
      <c r="D7" s="698">
        <v>0</v>
      </c>
      <c r="E7" s="698"/>
      <c r="F7" s="698"/>
      <c r="G7" s="698"/>
      <c r="H7" s="698"/>
      <c r="I7" s="698"/>
      <c r="J7" s="698">
        <v>0</v>
      </c>
      <c r="K7" s="698"/>
      <c r="L7" s="699"/>
      <c r="M7" s="700"/>
      <c r="N7" s="698"/>
      <c r="O7" s="698"/>
      <c r="P7" s="698"/>
      <c r="Q7" s="698"/>
      <c r="R7" s="698"/>
      <c r="S7" s="699"/>
      <c r="T7" s="701">
        <v>0</v>
      </c>
      <c r="U7" s="702"/>
      <c r="V7" s="181">
        <f>SUM(C7:S7)</f>
        <v>0</v>
      </c>
    </row>
    <row r="8" spans="1:22" s="105" customFormat="1">
      <c r="A8" s="106">
        <v>2</v>
      </c>
      <c r="B8" s="123" t="s">
        <v>135</v>
      </c>
      <c r="C8" s="698"/>
      <c r="D8" s="698">
        <v>0</v>
      </c>
      <c r="E8" s="698"/>
      <c r="F8" s="698"/>
      <c r="G8" s="698"/>
      <c r="H8" s="698"/>
      <c r="I8" s="698"/>
      <c r="J8" s="698">
        <v>0</v>
      </c>
      <c r="K8" s="698"/>
      <c r="L8" s="699"/>
      <c r="M8" s="700"/>
      <c r="N8" s="698"/>
      <c r="O8" s="698"/>
      <c r="P8" s="698"/>
      <c r="Q8" s="698"/>
      <c r="R8" s="698"/>
      <c r="S8" s="699"/>
      <c r="T8" s="702">
        <v>0</v>
      </c>
      <c r="U8" s="702"/>
      <c r="V8" s="181">
        <f t="shared" ref="V8:V20" si="0">SUM(C8:S8)</f>
        <v>0</v>
      </c>
    </row>
    <row r="9" spans="1:22" s="105" customFormat="1">
      <c r="A9" s="106">
        <v>3</v>
      </c>
      <c r="B9" s="123" t="s">
        <v>136</v>
      </c>
      <c r="C9" s="698"/>
      <c r="D9" s="698">
        <v>0</v>
      </c>
      <c r="E9" s="698"/>
      <c r="F9" s="698"/>
      <c r="G9" s="698"/>
      <c r="H9" s="698"/>
      <c r="I9" s="698"/>
      <c r="J9" s="698">
        <v>0</v>
      </c>
      <c r="K9" s="698"/>
      <c r="L9" s="699"/>
      <c r="M9" s="700"/>
      <c r="N9" s="698"/>
      <c r="O9" s="698"/>
      <c r="P9" s="698"/>
      <c r="Q9" s="698"/>
      <c r="R9" s="698"/>
      <c r="S9" s="699"/>
      <c r="T9" s="702">
        <v>0</v>
      </c>
      <c r="U9" s="702"/>
      <c r="V9" s="181">
        <f>SUM(C9:S9)</f>
        <v>0</v>
      </c>
    </row>
    <row r="10" spans="1:22" s="105" customFormat="1">
      <c r="A10" s="106">
        <v>4</v>
      </c>
      <c r="B10" s="123" t="s">
        <v>137</v>
      </c>
      <c r="C10" s="698"/>
      <c r="D10" s="698">
        <v>0</v>
      </c>
      <c r="E10" s="698"/>
      <c r="F10" s="698"/>
      <c r="G10" s="698"/>
      <c r="H10" s="698"/>
      <c r="I10" s="698"/>
      <c r="J10" s="698">
        <v>0</v>
      </c>
      <c r="K10" s="698"/>
      <c r="L10" s="699"/>
      <c r="M10" s="700"/>
      <c r="N10" s="698"/>
      <c r="O10" s="698"/>
      <c r="P10" s="698"/>
      <c r="Q10" s="698"/>
      <c r="R10" s="698"/>
      <c r="S10" s="699"/>
      <c r="T10" s="702">
        <v>0</v>
      </c>
      <c r="U10" s="702"/>
      <c r="V10" s="181">
        <f t="shared" si="0"/>
        <v>0</v>
      </c>
    </row>
    <row r="11" spans="1:22" s="105" customFormat="1">
      <c r="A11" s="106">
        <v>5</v>
      </c>
      <c r="B11" s="123" t="s">
        <v>949</v>
      </c>
      <c r="C11" s="698"/>
      <c r="D11" s="698">
        <v>0</v>
      </c>
      <c r="E11" s="698"/>
      <c r="F11" s="698"/>
      <c r="G11" s="698"/>
      <c r="H11" s="698"/>
      <c r="I11" s="698"/>
      <c r="J11" s="698">
        <v>0</v>
      </c>
      <c r="K11" s="698"/>
      <c r="L11" s="699"/>
      <c r="M11" s="700"/>
      <c r="N11" s="698"/>
      <c r="O11" s="698"/>
      <c r="P11" s="698"/>
      <c r="Q11" s="698"/>
      <c r="R11" s="698"/>
      <c r="S11" s="699"/>
      <c r="T11" s="702">
        <v>0</v>
      </c>
      <c r="U11" s="702"/>
      <c r="V11" s="181">
        <f t="shared" si="0"/>
        <v>0</v>
      </c>
    </row>
    <row r="12" spans="1:22" s="105" customFormat="1">
      <c r="A12" s="106">
        <v>6</v>
      </c>
      <c r="B12" s="123" t="s">
        <v>138</v>
      </c>
      <c r="C12" s="698"/>
      <c r="D12" s="698">
        <v>0</v>
      </c>
      <c r="E12" s="698"/>
      <c r="F12" s="698"/>
      <c r="G12" s="698"/>
      <c r="H12" s="698"/>
      <c r="I12" s="698"/>
      <c r="J12" s="698">
        <v>0</v>
      </c>
      <c r="K12" s="698"/>
      <c r="L12" s="699"/>
      <c r="M12" s="700"/>
      <c r="N12" s="698"/>
      <c r="O12" s="698"/>
      <c r="P12" s="698"/>
      <c r="Q12" s="698"/>
      <c r="R12" s="698"/>
      <c r="S12" s="699"/>
      <c r="T12" s="702">
        <v>0</v>
      </c>
      <c r="U12" s="702"/>
      <c r="V12" s="181">
        <f t="shared" si="0"/>
        <v>0</v>
      </c>
    </row>
    <row r="13" spans="1:22" s="105" customFormat="1">
      <c r="A13" s="106">
        <v>7</v>
      </c>
      <c r="B13" s="123" t="s">
        <v>71</v>
      </c>
      <c r="C13" s="698"/>
      <c r="D13" s="698">
        <v>0</v>
      </c>
      <c r="E13" s="698"/>
      <c r="F13" s="698"/>
      <c r="G13" s="698"/>
      <c r="H13" s="698"/>
      <c r="I13" s="698"/>
      <c r="J13" s="698">
        <v>0</v>
      </c>
      <c r="K13" s="698"/>
      <c r="L13" s="699"/>
      <c r="M13" s="700"/>
      <c r="N13" s="698"/>
      <c r="O13" s="698"/>
      <c r="P13" s="698"/>
      <c r="Q13" s="698"/>
      <c r="R13" s="698"/>
      <c r="S13" s="699"/>
      <c r="T13" s="698">
        <v>0</v>
      </c>
      <c r="U13" s="698">
        <v>0</v>
      </c>
      <c r="V13" s="181">
        <f t="shared" si="0"/>
        <v>0</v>
      </c>
    </row>
    <row r="14" spans="1:22" s="105" customFormat="1">
      <c r="A14" s="106">
        <v>8</v>
      </c>
      <c r="B14" s="123" t="s">
        <v>72</v>
      </c>
      <c r="C14" s="698"/>
      <c r="D14" s="698">
        <v>0</v>
      </c>
      <c r="E14" s="698"/>
      <c r="F14" s="698"/>
      <c r="G14" s="698"/>
      <c r="H14" s="698"/>
      <c r="I14" s="698"/>
      <c r="J14" s="698">
        <v>0</v>
      </c>
      <c r="K14" s="698"/>
      <c r="L14" s="699"/>
      <c r="M14" s="700"/>
      <c r="N14" s="698"/>
      <c r="O14" s="698"/>
      <c r="P14" s="698"/>
      <c r="Q14" s="698"/>
      <c r="R14" s="698"/>
      <c r="S14" s="699"/>
      <c r="T14" s="698">
        <v>0</v>
      </c>
      <c r="U14" s="698">
        <v>0</v>
      </c>
      <c r="V14" s="181">
        <f t="shared" si="0"/>
        <v>0</v>
      </c>
    </row>
    <row r="15" spans="1:22" s="105" customFormat="1">
      <c r="A15" s="106">
        <v>9</v>
      </c>
      <c r="B15" s="123" t="s">
        <v>950</v>
      </c>
      <c r="C15" s="698"/>
      <c r="D15" s="698">
        <v>0</v>
      </c>
      <c r="E15" s="698"/>
      <c r="F15" s="698"/>
      <c r="G15" s="698"/>
      <c r="H15" s="698"/>
      <c r="I15" s="698"/>
      <c r="J15" s="698">
        <v>0</v>
      </c>
      <c r="K15" s="698"/>
      <c r="L15" s="699"/>
      <c r="M15" s="700"/>
      <c r="N15" s="698"/>
      <c r="O15" s="698"/>
      <c r="P15" s="698"/>
      <c r="Q15" s="698"/>
      <c r="R15" s="698"/>
      <c r="S15" s="699"/>
      <c r="T15" s="698">
        <v>0</v>
      </c>
      <c r="U15" s="698">
        <v>0</v>
      </c>
      <c r="V15" s="181">
        <f t="shared" si="0"/>
        <v>0</v>
      </c>
    </row>
    <row r="16" spans="1:22" s="105" customFormat="1">
      <c r="A16" s="106">
        <v>10</v>
      </c>
      <c r="B16" s="123" t="s">
        <v>67</v>
      </c>
      <c r="C16" s="698"/>
      <c r="D16" s="698">
        <v>0</v>
      </c>
      <c r="E16" s="698"/>
      <c r="F16" s="698"/>
      <c r="G16" s="698"/>
      <c r="H16" s="698"/>
      <c r="I16" s="698"/>
      <c r="J16" s="698">
        <v>0</v>
      </c>
      <c r="K16" s="698"/>
      <c r="L16" s="699"/>
      <c r="M16" s="700"/>
      <c r="N16" s="698"/>
      <c r="O16" s="698"/>
      <c r="P16" s="698"/>
      <c r="Q16" s="698"/>
      <c r="R16" s="698"/>
      <c r="S16" s="699"/>
      <c r="T16" s="698">
        <v>0</v>
      </c>
      <c r="U16" s="698">
        <v>0</v>
      </c>
      <c r="V16" s="181">
        <f t="shared" si="0"/>
        <v>0</v>
      </c>
    </row>
    <row r="17" spans="1:22" s="105" customFormat="1">
      <c r="A17" s="106">
        <v>11</v>
      </c>
      <c r="B17" s="123" t="s">
        <v>68</v>
      </c>
      <c r="C17" s="698"/>
      <c r="D17" s="698">
        <v>0</v>
      </c>
      <c r="E17" s="698"/>
      <c r="F17" s="698"/>
      <c r="G17" s="698"/>
      <c r="H17" s="698"/>
      <c r="I17" s="698"/>
      <c r="J17" s="698">
        <v>0</v>
      </c>
      <c r="K17" s="698"/>
      <c r="L17" s="699"/>
      <c r="M17" s="700"/>
      <c r="N17" s="698"/>
      <c r="O17" s="698"/>
      <c r="P17" s="698"/>
      <c r="Q17" s="698"/>
      <c r="R17" s="698"/>
      <c r="S17" s="699"/>
      <c r="T17" s="698">
        <v>0</v>
      </c>
      <c r="U17" s="698">
        <v>0</v>
      </c>
      <c r="V17" s="181">
        <f t="shared" si="0"/>
        <v>0</v>
      </c>
    </row>
    <row r="18" spans="1:22" s="105" customFormat="1">
      <c r="A18" s="106">
        <v>12</v>
      </c>
      <c r="B18" s="123" t="s">
        <v>69</v>
      </c>
      <c r="C18" s="698"/>
      <c r="D18" s="698">
        <v>0</v>
      </c>
      <c r="E18" s="698"/>
      <c r="F18" s="698"/>
      <c r="G18" s="698"/>
      <c r="H18" s="698"/>
      <c r="I18" s="698"/>
      <c r="J18" s="698">
        <v>0</v>
      </c>
      <c r="K18" s="698"/>
      <c r="L18" s="699"/>
      <c r="M18" s="700"/>
      <c r="N18" s="698"/>
      <c r="O18" s="698"/>
      <c r="P18" s="698"/>
      <c r="Q18" s="698"/>
      <c r="R18" s="698"/>
      <c r="S18" s="699"/>
      <c r="T18" s="698">
        <v>0</v>
      </c>
      <c r="U18" s="698">
        <v>0</v>
      </c>
      <c r="V18" s="181">
        <f t="shared" si="0"/>
        <v>0</v>
      </c>
    </row>
    <row r="19" spans="1:22" s="105" customFormat="1">
      <c r="A19" s="106">
        <v>13</v>
      </c>
      <c r="B19" s="123" t="s">
        <v>70</v>
      </c>
      <c r="C19" s="698"/>
      <c r="D19" s="698">
        <v>0</v>
      </c>
      <c r="E19" s="698"/>
      <c r="F19" s="698"/>
      <c r="G19" s="698"/>
      <c r="H19" s="698"/>
      <c r="I19" s="698"/>
      <c r="J19" s="698">
        <v>0</v>
      </c>
      <c r="K19" s="698"/>
      <c r="L19" s="699"/>
      <c r="M19" s="700"/>
      <c r="N19" s="698"/>
      <c r="O19" s="698"/>
      <c r="P19" s="698"/>
      <c r="Q19" s="698"/>
      <c r="R19" s="698"/>
      <c r="S19" s="699"/>
      <c r="T19" s="702">
        <v>0</v>
      </c>
      <c r="U19" s="702"/>
      <c r="V19" s="181">
        <f t="shared" si="0"/>
        <v>0</v>
      </c>
    </row>
    <row r="20" spans="1:22" s="105" customFormat="1">
      <c r="A20" s="106">
        <v>14</v>
      </c>
      <c r="B20" s="123" t="s">
        <v>154</v>
      </c>
      <c r="C20" s="698"/>
      <c r="D20" s="698">
        <v>0</v>
      </c>
      <c r="E20" s="698"/>
      <c r="F20" s="698"/>
      <c r="G20" s="698"/>
      <c r="H20" s="698"/>
      <c r="I20" s="698"/>
      <c r="J20" s="698">
        <v>0</v>
      </c>
      <c r="K20" s="698"/>
      <c r="L20" s="699"/>
      <c r="M20" s="700"/>
      <c r="N20" s="698"/>
      <c r="O20" s="698"/>
      <c r="P20" s="698"/>
      <c r="Q20" s="698"/>
      <c r="R20" s="698"/>
      <c r="S20" s="699"/>
      <c r="T20" s="702">
        <v>0</v>
      </c>
      <c r="U20" s="702"/>
      <c r="V20" s="181">
        <f t="shared" si="0"/>
        <v>0</v>
      </c>
    </row>
    <row r="21" spans="1:22" ht="13.5" thickBot="1">
      <c r="A21" s="64"/>
      <c r="B21" s="65" t="s">
        <v>66</v>
      </c>
      <c r="C21" s="182">
        <f>SUM(C7:C20)</f>
        <v>0</v>
      </c>
      <c r="D21" s="180">
        <f t="shared" ref="D21:V21" si="1">SUM(D7:D20)</f>
        <v>0</v>
      </c>
      <c r="E21" s="180">
        <f t="shared" si="1"/>
        <v>0</v>
      </c>
      <c r="F21" s="180">
        <f t="shared" si="1"/>
        <v>0</v>
      </c>
      <c r="G21" s="180">
        <f t="shared" si="1"/>
        <v>0</v>
      </c>
      <c r="H21" s="180">
        <f t="shared" si="1"/>
        <v>0</v>
      </c>
      <c r="I21" s="180">
        <f t="shared" si="1"/>
        <v>0</v>
      </c>
      <c r="J21" s="180">
        <f t="shared" si="1"/>
        <v>0</v>
      </c>
      <c r="K21" s="180">
        <f t="shared" si="1"/>
        <v>0</v>
      </c>
      <c r="L21" s="183">
        <f t="shared" si="1"/>
        <v>0</v>
      </c>
      <c r="M21" s="182">
        <f t="shared" si="1"/>
        <v>0</v>
      </c>
      <c r="N21" s="180">
        <f t="shared" si="1"/>
        <v>0</v>
      </c>
      <c r="O21" s="180">
        <f t="shared" si="1"/>
        <v>0</v>
      </c>
      <c r="P21" s="180">
        <f t="shared" si="1"/>
        <v>0</v>
      </c>
      <c r="Q21" s="180">
        <f t="shared" si="1"/>
        <v>0</v>
      </c>
      <c r="R21" s="180">
        <f t="shared" si="1"/>
        <v>0</v>
      </c>
      <c r="S21" s="183">
        <f t="shared" si="1"/>
        <v>0</v>
      </c>
      <c r="T21" s="183">
        <f>SUM(T7:T20)</f>
        <v>0</v>
      </c>
      <c r="U21" s="183">
        <f t="shared" si="1"/>
        <v>0</v>
      </c>
      <c r="V21" s="184">
        <f t="shared" si="1"/>
        <v>0</v>
      </c>
    </row>
    <row r="24" spans="1:22">
      <c r="A24" s="18"/>
      <c r="B24" s="18"/>
      <c r="C24" s="40"/>
      <c r="D24" s="40"/>
      <c r="E24" s="40"/>
    </row>
    <row r="25" spans="1:22">
      <c r="A25" s="57"/>
      <c r="B25" s="57"/>
      <c r="C25" s="18"/>
      <c r="D25" s="40"/>
      <c r="E25" s="40"/>
    </row>
    <row r="26" spans="1:22">
      <c r="A26" s="57"/>
      <c r="B26" s="58"/>
      <c r="C26" s="18"/>
      <c r="D26" s="40"/>
      <c r="E26" s="40"/>
    </row>
    <row r="27" spans="1:22">
      <c r="A27" s="57"/>
      <c r="B27" s="57"/>
      <c r="C27" s="18"/>
      <c r="D27" s="40"/>
      <c r="E27" s="40"/>
    </row>
    <row r="28" spans="1:22">
      <c r="A28" s="57"/>
      <c r="B28" s="58"/>
      <c r="C28" s="18"/>
      <c r="D28" s="40"/>
      <c r="E28" s="40"/>
    </row>
  </sheetData>
  <mergeCells count="5">
    <mergeCell ref="C5:L5"/>
    <mergeCell ref="M5:S5"/>
    <mergeCell ref="V5:V6"/>
    <mergeCell ref="T5:T6"/>
    <mergeCell ref="U5:U6"/>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I28"/>
  <sheetViews>
    <sheetView zoomScale="80" zoomScaleNormal="80" workbookViewId="0">
      <pane xSplit="1" ySplit="7" topLeftCell="B8" activePane="bottomRight" state="frozen"/>
      <selection activeCell="I27" sqref="I27"/>
      <selection pane="topRight" activeCell="I27" sqref="I27"/>
      <selection pane="bottomLeft" activeCell="I27" sqref="I27"/>
      <selection pane="bottomRight" activeCell="C18" sqref="C18"/>
    </sheetView>
  </sheetViews>
  <sheetFormatPr defaultColWidth="9.28515625" defaultRowHeight="12.75"/>
  <cols>
    <col min="1" max="1" width="10.5703125" style="2" bestFit="1" customWidth="1"/>
    <col min="2" max="2" width="101.7109375" style="2" customWidth="1"/>
    <col min="3" max="3" width="13.7109375" style="2" customWidth="1"/>
    <col min="4" max="4" width="14.7109375" style="2" bestFit="1" customWidth="1"/>
    <col min="5" max="5" width="17.7109375" style="2" customWidth="1"/>
    <col min="6" max="6" width="15.7109375" style="2" customWidth="1"/>
    <col min="7" max="7" width="17.42578125" style="2" customWidth="1"/>
    <col min="8" max="8" width="15.28515625" style="2" customWidth="1"/>
    <col min="9" max="16384" width="9.28515625" style="12"/>
  </cols>
  <sheetData>
    <row r="1" spans="1:9">
      <c r="A1" s="2" t="s">
        <v>108</v>
      </c>
      <c r="B1" s="227" t="str">
        <f>Info!C2</f>
        <v>სს "ჰეშ ბანკი"</v>
      </c>
    </row>
    <row r="2" spans="1:9">
      <c r="A2" s="2" t="s">
        <v>109</v>
      </c>
      <c r="B2" s="728">
        <f>Info!D2</f>
        <v>45657</v>
      </c>
    </row>
    <row r="4" spans="1:9" ht="13.5" thickBot="1">
      <c r="A4" s="2" t="s">
        <v>261</v>
      </c>
      <c r="B4" s="196" t="s">
        <v>296</v>
      </c>
    </row>
    <row r="5" spans="1:9">
      <c r="A5" s="62"/>
      <c r="B5" s="103"/>
      <c r="C5" s="108" t="s">
        <v>0</v>
      </c>
      <c r="D5" s="108" t="s">
        <v>1</v>
      </c>
      <c r="E5" s="108" t="s">
        <v>2</v>
      </c>
      <c r="F5" s="108" t="s">
        <v>3</v>
      </c>
      <c r="G5" s="194" t="s">
        <v>4</v>
      </c>
      <c r="H5" s="109" t="s">
        <v>5</v>
      </c>
      <c r="I5" s="24"/>
    </row>
    <row r="6" spans="1:9" ht="15" customHeight="1">
      <c r="A6" s="102"/>
      <c r="B6" s="22"/>
      <c r="C6" s="873" t="s">
        <v>288</v>
      </c>
      <c r="D6" s="877" t="s">
        <v>309</v>
      </c>
      <c r="E6" s="878"/>
      <c r="F6" s="873" t="s">
        <v>315</v>
      </c>
      <c r="G6" s="873" t="s">
        <v>316</v>
      </c>
      <c r="H6" s="875" t="s">
        <v>290</v>
      </c>
      <c r="I6" s="24"/>
    </row>
    <row r="7" spans="1:9" ht="63.75">
      <c r="A7" s="102"/>
      <c r="B7" s="22"/>
      <c r="C7" s="874"/>
      <c r="D7" s="195" t="s">
        <v>291</v>
      </c>
      <c r="E7" s="195" t="s">
        <v>289</v>
      </c>
      <c r="F7" s="874"/>
      <c r="G7" s="874"/>
      <c r="H7" s="876"/>
      <c r="I7" s="24"/>
    </row>
    <row r="8" spans="1:9">
      <c r="A8" s="53">
        <v>1</v>
      </c>
      <c r="B8" s="123" t="s">
        <v>134</v>
      </c>
      <c r="C8" s="777">
        <f>'11. CRWA'!C8+'11. CRWA'!E8+'11. CRWA'!G8+'11. CRWA'!I8+'11. CRWA'!K8+'11. CRWA'!M8+'11. CRWA'!O8+'11. CRWA'!Q8</f>
        <v>13507</v>
      </c>
      <c r="D8" s="777">
        <v>0</v>
      </c>
      <c r="E8" s="777">
        <v>0</v>
      </c>
      <c r="F8" s="777">
        <f>'11. CRWA'!S8</f>
        <v>102</v>
      </c>
      <c r="G8" s="777">
        <f>F8</f>
        <v>102</v>
      </c>
      <c r="H8" s="201">
        <f>IFERROR(G8/(C8+E8),)</f>
        <v>7.5516398904271857E-3</v>
      </c>
    </row>
    <row r="9" spans="1:9" ht="15" customHeight="1">
      <c r="A9" s="53">
        <v>2</v>
      </c>
      <c r="B9" s="123" t="s">
        <v>135</v>
      </c>
      <c r="C9" s="777">
        <f>'11. CRWA'!C9+'11. CRWA'!E9+'11. CRWA'!G9+'11. CRWA'!I9+'11. CRWA'!K9+'11. CRWA'!M9+'11. CRWA'!O9+'11. CRWA'!Q9</f>
        <v>0</v>
      </c>
      <c r="D9" s="777">
        <v>0</v>
      </c>
      <c r="E9" s="777">
        <v>0</v>
      </c>
      <c r="F9" s="777">
        <f>'11. CRWA'!S9</f>
        <v>0</v>
      </c>
      <c r="G9" s="777">
        <f t="shared" ref="G9:G21" si="0">F9</f>
        <v>0</v>
      </c>
      <c r="H9" s="201">
        <f t="shared" ref="H9:H21" si="1">IFERROR(G9/(C9+E9),)</f>
        <v>0</v>
      </c>
    </row>
    <row r="10" spans="1:9">
      <c r="A10" s="53">
        <v>3</v>
      </c>
      <c r="B10" s="123" t="s">
        <v>136</v>
      </c>
      <c r="C10" s="777">
        <f>'11. CRWA'!C10+'11. CRWA'!E10+'11. CRWA'!G10+'11. CRWA'!I10+'11. CRWA'!K10+'11. CRWA'!M10+'11. CRWA'!O10+'11. CRWA'!Q10</f>
        <v>0</v>
      </c>
      <c r="D10" s="777">
        <v>0</v>
      </c>
      <c r="E10" s="777">
        <v>0</v>
      </c>
      <c r="F10" s="777">
        <f>'11. CRWA'!S10</f>
        <v>0</v>
      </c>
      <c r="G10" s="777">
        <f t="shared" si="0"/>
        <v>0</v>
      </c>
      <c r="H10" s="201">
        <f t="shared" si="1"/>
        <v>0</v>
      </c>
    </row>
    <row r="11" spans="1:9">
      <c r="A11" s="53">
        <v>4</v>
      </c>
      <c r="B11" s="123" t="s">
        <v>137</v>
      </c>
      <c r="C11" s="777">
        <f>'11. CRWA'!C11+'11. CRWA'!E11+'11. CRWA'!G11+'11. CRWA'!I11+'11. CRWA'!K11+'11. CRWA'!M11+'11. CRWA'!O11+'11. CRWA'!Q11</f>
        <v>0</v>
      </c>
      <c r="D11" s="777">
        <v>0</v>
      </c>
      <c r="E11" s="777">
        <v>0</v>
      </c>
      <c r="F11" s="777">
        <f>'11. CRWA'!S11</f>
        <v>0</v>
      </c>
      <c r="G11" s="777">
        <f t="shared" si="0"/>
        <v>0</v>
      </c>
      <c r="H11" s="201">
        <f t="shared" si="1"/>
        <v>0</v>
      </c>
    </row>
    <row r="12" spans="1:9">
      <c r="A12" s="53">
        <v>5</v>
      </c>
      <c r="B12" s="123" t="s">
        <v>949</v>
      </c>
      <c r="C12" s="777">
        <f>'11. CRWA'!C12+'11. CRWA'!E12+'11. CRWA'!G12+'11. CRWA'!I12+'11. CRWA'!K12+'11. CRWA'!M12+'11. CRWA'!O12+'11. CRWA'!Q12</f>
        <v>0</v>
      </c>
      <c r="D12" s="777">
        <v>0</v>
      </c>
      <c r="E12" s="777">
        <v>0</v>
      </c>
      <c r="F12" s="777">
        <f>'11. CRWA'!S12</f>
        <v>0</v>
      </c>
      <c r="G12" s="777">
        <f t="shared" si="0"/>
        <v>0</v>
      </c>
      <c r="H12" s="201">
        <f t="shared" si="1"/>
        <v>0</v>
      </c>
    </row>
    <row r="13" spans="1:9">
      <c r="A13" s="53">
        <v>6</v>
      </c>
      <c r="B13" s="123" t="s">
        <v>138</v>
      </c>
      <c r="C13" s="777">
        <f>'11. CRWA'!C13+'11. CRWA'!E13+'11. CRWA'!G13+'11. CRWA'!I13+'11. CRWA'!K13+'11. CRWA'!M13+'11. CRWA'!O13+'11. CRWA'!Q13</f>
        <v>23182572.850000001</v>
      </c>
      <c r="D13" s="777">
        <v>0</v>
      </c>
      <c r="E13" s="777">
        <v>0</v>
      </c>
      <c r="F13" s="777">
        <f>'11. CRWA'!S13</f>
        <v>13063652.93</v>
      </c>
      <c r="G13" s="777">
        <f t="shared" si="0"/>
        <v>13063652.93</v>
      </c>
      <c r="H13" s="201">
        <f t="shared" si="1"/>
        <v>0.56351178165282889</v>
      </c>
    </row>
    <row r="14" spans="1:9">
      <c r="A14" s="53">
        <v>7</v>
      </c>
      <c r="B14" s="123" t="s">
        <v>71</v>
      </c>
      <c r="C14" s="777">
        <f>'11. CRWA'!C14+'11. CRWA'!E14+'11. CRWA'!G14+'11. CRWA'!I14+'11. CRWA'!K14+'11. CRWA'!M14+'11. CRWA'!O14+'11. CRWA'!Q14</f>
        <v>0</v>
      </c>
      <c r="D14" s="777">
        <v>0</v>
      </c>
      <c r="E14" s="777">
        <v>0</v>
      </c>
      <c r="F14" s="777">
        <f>'11. CRWA'!S14</f>
        <v>0</v>
      </c>
      <c r="G14" s="777">
        <f t="shared" si="0"/>
        <v>0</v>
      </c>
      <c r="H14" s="201">
        <f t="shared" si="1"/>
        <v>0</v>
      </c>
    </row>
    <row r="15" spans="1:9">
      <c r="A15" s="53">
        <v>8</v>
      </c>
      <c r="B15" s="123" t="s">
        <v>72</v>
      </c>
      <c r="C15" s="777">
        <f>'11. CRWA'!C15+'11. CRWA'!E15+'11. CRWA'!G15+'11. CRWA'!I15+'11. CRWA'!K15+'11. CRWA'!M15+'11. CRWA'!O15+'11. CRWA'!Q15</f>
        <v>0</v>
      </c>
      <c r="D15" s="777">
        <v>0</v>
      </c>
      <c r="E15" s="777">
        <v>0</v>
      </c>
      <c r="F15" s="777">
        <f>'11. CRWA'!S15</f>
        <v>0</v>
      </c>
      <c r="G15" s="777">
        <f t="shared" si="0"/>
        <v>0</v>
      </c>
      <c r="H15" s="201">
        <f t="shared" si="1"/>
        <v>0</v>
      </c>
    </row>
    <row r="16" spans="1:9">
      <c r="A16" s="53">
        <v>9</v>
      </c>
      <c r="B16" s="123" t="s">
        <v>950</v>
      </c>
      <c r="C16" s="777">
        <f>'11. CRWA'!C16+'11. CRWA'!E16+'11. CRWA'!G16+'11. CRWA'!I16+'11. CRWA'!K16+'11. CRWA'!M16+'11. CRWA'!O16+'11. CRWA'!Q16</f>
        <v>0</v>
      </c>
      <c r="D16" s="777">
        <v>0</v>
      </c>
      <c r="E16" s="777">
        <v>0</v>
      </c>
      <c r="F16" s="777">
        <f>'11. CRWA'!S16</f>
        <v>0</v>
      </c>
      <c r="G16" s="777">
        <f t="shared" si="0"/>
        <v>0</v>
      </c>
      <c r="H16" s="201">
        <f t="shared" si="1"/>
        <v>0</v>
      </c>
    </row>
    <row r="17" spans="1:8">
      <c r="A17" s="53">
        <v>10</v>
      </c>
      <c r="B17" s="123" t="s">
        <v>67</v>
      </c>
      <c r="C17" s="777">
        <f>'11. CRWA'!C17+'11. CRWA'!E17+'11. CRWA'!G17+'11. CRWA'!I17+'11. CRWA'!K17+'11. CRWA'!M17+'11. CRWA'!O17+'11. CRWA'!Q17</f>
        <v>0</v>
      </c>
      <c r="D17" s="777">
        <v>0</v>
      </c>
      <c r="E17" s="777">
        <v>0</v>
      </c>
      <c r="F17" s="777">
        <f>'11. CRWA'!S17</f>
        <v>0</v>
      </c>
      <c r="G17" s="777">
        <f t="shared" si="0"/>
        <v>0</v>
      </c>
      <c r="H17" s="201">
        <f t="shared" si="1"/>
        <v>0</v>
      </c>
    </row>
    <row r="18" spans="1:8">
      <c r="A18" s="53">
        <v>11</v>
      </c>
      <c r="B18" s="123" t="s">
        <v>68</v>
      </c>
      <c r="C18" s="777">
        <f>'11. CRWA'!C18+'11. CRWA'!E18+'11. CRWA'!G18+'11. CRWA'!I18+'11. CRWA'!K18+'11. CRWA'!M18+'11. CRWA'!O18+'11. CRWA'!Q18</f>
        <v>0</v>
      </c>
      <c r="D18" s="777">
        <v>0</v>
      </c>
      <c r="E18" s="777">
        <v>0</v>
      </c>
      <c r="F18" s="777">
        <f>'11. CRWA'!S18</f>
        <v>0</v>
      </c>
      <c r="G18" s="777">
        <f t="shared" si="0"/>
        <v>0</v>
      </c>
      <c r="H18" s="201">
        <f t="shared" si="1"/>
        <v>0</v>
      </c>
    </row>
    <row r="19" spans="1:8">
      <c r="A19" s="53">
        <v>12</v>
      </c>
      <c r="B19" s="123" t="s">
        <v>69</v>
      </c>
      <c r="C19" s="777">
        <f>'11. CRWA'!C19+'11. CRWA'!E19+'11. CRWA'!G19+'11. CRWA'!I19+'11. CRWA'!K19+'11. CRWA'!M19+'11. CRWA'!O19+'11. CRWA'!Q19</f>
        <v>0</v>
      </c>
      <c r="D19" s="777">
        <v>0</v>
      </c>
      <c r="E19" s="777">
        <v>0</v>
      </c>
      <c r="F19" s="777">
        <f>'11. CRWA'!S19</f>
        <v>0</v>
      </c>
      <c r="G19" s="777">
        <f t="shared" si="0"/>
        <v>0</v>
      </c>
      <c r="H19" s="201">
        <f t="shared" si="1"/>
        <v>0</v>
      </c>
    </row>
    <row r="20" spans="1:8">
      <c r="A20" s="53">
        <v>13</v>
      </c>
      <c r="B20" s="123" t="s">
        <v>70</v>
      </c>
      <c r="C20" s="777">
        <f>'11. CRWA'!C20+'11. CRWA'!E20+'11. CRWA'!G20+'11. CRWA'!I20+'11. CRWA'!K20+'11. CRWA'!M20+'11. CRWA'!O20+'11. CRWA'!Q20</f>
        <v>0</v>
      </c>
      <c r="D20" s="777">
        <v>0</v>
      </c>
      <c r="E20" s="777">
        <v>0</v>
      </c>
      <c r="F20" s="777">
        <f>'11. CRWA'!S20</f>
        <v>0</v>
      </c>
      <c r="G20" s="777">
        <f t="shared" si="0"/>
        <v>0</v>
      </c>
      <c r="H20" s="201">
        <f t="shared" si="1"/>
        <v>0</v>
      </c>
    </row>
    <row r="21" spans="1:8">
      <c r="A21" s="53">
        <v>14</v>
      </c>
      <c r="B21" s="123" t="s">
        <v>154</v>
      </c>
      <c r="C21" s="777">
        <f>'11. CRWA'!C21+'11. CRWA'!E21+'11. CRWA'!G21+'11. CRWA'!I21+'11. CRWA'!K21+'11. CRWA'!M21+'11. CRWA'!O21+'11. CRWA'!Q21</f>
        <v>2397440</v>
      </c>
      <c r="D21" s="777">
        <v>0</v>
      </c>
      <c r="E21" s="777">
        <v>0</v>
      </c>
      <c r="F21" s="777">
        <f>'11. CRWA'!S21</f>
        <v>2397440</v>
      </c>
      <c r="G21" s="777">
        <f t="shared" si="0"/>
        <v>2397440</v>
      </c>
      <c r="H21" s="201">
        <f t="shared" si="1"/>
        <v>1</v>
      </c>
    </row>
    <row r="22" spans="1:8" ht="13.5" thickBot="1">
      <c r="A22" s="104"/>
      <c r="B22" s="110" t="s">
        <v>66</v>
      </c>
      <c r="C22" s="180">
        <f>SUM(C8:C21)</f>
        <v>25593519.850000001</v>
      </c>
      <c r="D22" s="180">
        <f>SUM(D8:D21)</f>
        <v>0</v>
      </c>
      <c r="E22" s="180">
        <f>SUM(E8:E21)</f>
        <v>0</v>
      </c>
      <c r="F22" s="180">
        <f>SUM(F8:F21)</f>
        <v>15461194.93</v>
      </c>
      <c r="G22" s="180">
        <f>SUM(G8:G21)</f>
        <v>15461194.93</v>
      </c>
      <c r="H22" s="202">
        <f>G22/(C22+E22)</f>
        <v>0.60410584478476881</v>
      </c>
    </row>
    <row r="23" spans="1:8">
      <c r="C23" s="651">
        <f>C22-SUM('11. CRWA'!C22:R22)</f>
        <v>0</v>
      </c>
      <c r="G23" s="685">
        <f>G22-'5. RWA'!C6</f>
        <v>0</v>
      </c>
      <c r="H23" s="685"/>
    </row>
    <row r="24" spans="1:8">
      <c r="C24" s="685"/>
    </row>
    <row r="28" spans="1:8" ht="10.5" customHeight="1"/>
  </sheetData>
  <mergeCells count="5">
    <mergeCell ref="C6:C7"/>
    <mergeCell ref="F6:F7"/>
    <mergeCell ref="G6:G7"/>
    <mergeCell ref="H6:H7"/>
    <mergeCell ref="D6:E6"/>
  </mergeCells>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zoomScale="80" zoomScaleNormal="80" workbookViewId="0">
      <pane xSplit="2" ySplit="6" topLeftCell="C7" activePane="bottomRight" state="frozen"/>
      <selection activeCell="I27" sqref="I27"/>
      <selection pane="topRight" activeCell="I27" sqref="I27"/>
      <selection pane="bottomLeft" activeCell="I27" sqref="I27"/>
      <selection pane="bottomRight" activeCell="E7" sqref="E7"/>
    </sheetView>
  </sheetViews>
  <sheetFormatPr defaultColWidth="9.28515625" defaultRowHeight="12.75"/>
  <cols>
    <col min="1" max="1" width="10.5703125" style="227" bestFit="1" customWidth="1"/>
    <col min="2" max="2" width="104.28515625" style="227" customWidth="1"/>
    <col min="3" max="9" width="12.7109375" style="227" customWidth="1"/>
    <col min="10" max="10" width="16.140625" style="227" customWidth="1"/>
    <col min="11" max="11" width="12.7109375" style="227" customWidth="1"/>
    <col min="12" max="16384" width="9.28515625" style="227"/>
  </cols>
  <sheetData>
    <row r="1" spans="1:11">
      <c r="A1" s="227" t="s">
        <v>108</v>
      </c>
      <c r="B1" s="227" t="str">
        <f>Info!C2</f>
        <v>სს "ჰეშ ბანკი"</v>
      </c>
    </row>
    <row r="2" spans="1:11">
      <c r="A2" s="227" t="s">
        <v>109</v>
      </c>
      <c r="B2" s="728">
        <f>Info!D2</f>
        <v>45657</v>
      </c>
      <c r="C2" s="228"/>
      <c r="D2" s="228"/>
    </row>
    <row r="3" spans="1:11">
      <c r="B3" s="228"/>
      <c r="C3" s="228"/>
      <c r="D3" s="228"/>
    </row>
    <row r="4" spans="1:11" ht="13.5" thickBot="1">
      <c r="A4" s="227" t="s">
        <v>352</v>
      </c>
      <c r="B4" s="196" t="s">
        <v>351</v>
      </c>
      <c r="C4" s="228"/>
      <c r="D4" s="228"/>
    </row>
    <row r="5" spans="1:11" ht="30" customHeight="1">
      <c r="A5" s="882"/>
      <c r="B5" s="883"/>
      <c r="C5" s="880" t="s">
        <v>384</v>
      </c>
      <c r="D5" s="880"/>
      <c r="E5" s="880"/>
      <c r="F5" s="880" t="s">
        <v>385</v>
      </c>
      <c r="G5" s="880"/>
      <c r="H5" s="880"/>
      <c r="I5" s="880" t="s">
        <v>386</v>
      </c>
      <c r="J5" s="880"/>
      <c r="K5" s="881"/>
    </row>
    <row r="6" spans="1:11">
      <c r="A6" s="225"/>
      <c r="B6" s="226"/>
      <c r="C6" s="229" t="s">
        <v>26</v>
      </c>
      <c r="D6" s="229" t="s">
        <v>90</v>
      </c>
      <c r="E6" s="229" t="s">
        <v>66</v>
      </c>
      <c r="F6" s="229" t="s">
        <v>26</v>
      </c>
      <c r="G6" s="229" t="s">
        <v>90</v>
      </c>
      <c r="H6" s="229" t="s">
        <v>66</v>
      </c>
      <c r="I6" s="229" t="s">
        <v>26</v>
      </c>
      <c r="J6" s="229" t="s">
        <v>90</v>
      </c>
      <c r="K6" s="231" t="s">
        <v>66</v>
      </c>
    </row>
    <row r="7" spans="1:11">
      <c r="A7" s="232" t="s">
        <v>322</v>
      </c>
      <c r="B7" s="224"/>
      <c r="C7" s="224"/>
      <c r="D7" s="224"/>
      <c r="E7" s="224"/>
      <c r="F7" s="224"/>
      <c r="G7" s="224"/>
      <c r="H7" s="224"/>
      <c r="I7" s="224"/>
      <c r="J7" s="224"/>
      <c r="K7" s="233"/>
    </row>
    <row r="8" spans="1:11">
      <c r="A8" s="223">
        <v>1</v>
      </c>
      <c r="B8" s="208" t="s">
        <v>322</v>
      </c>
      <c r="C8" s="712"/>
      <c r="D8" s="712"/>
      <c r="E8" s="712"/>
      <c r="F8" s="713"/>
      <c r="G8" s="713"/>
      <c r="H8" s="713"/>
      <c r="I8" s="713"/>
      <c r="J8" s="713"/>
      <c r="K8" s="714"/>
    </row>
    <row r="9" spans="1:11">
      <c r="A9" s="232" t="s">
        <v>323</v>
      </c>
      <c r="B9" s="224"/>
      <c r="C9" s="715"/>
      <c r="D9" s="715"/>
      <c r="E9" s="715"/>
      <c r="F9" s="715"/>
      <c r="G9" s="715"/>
      <c r="H9" s="715"/>
      <c r="I9" s="715"/>
      <c r="J9" s="715"/>
      <c r="K9" s="716"/>
    </row>
    <row r="10" spans="1:11">
      <c r="A10" s="234">
        <v>2</v>
      </c>
      <c r="B10" s="209" t="s">
        <v>324</v>
      </c>
      <c r="C10" s="358"/>
      <c r="D10" s="717"/>
      <c r="E10" s="717"/>
      <c r="F10" s="717"/>
      <c r="G10" s="717"/>
      <c r="H10" s="717"/>
      <c r="I10" s="717"/>
      <c r="J10" s="717"/>
      <c r="K10" s="718"/>
    </row>
    <row r="11" spans="1:11">
      <c r="A11" s="234">
        <v>3</v>
      </c>
      <c r="B11" s="209" t="s">
        <v>325</v>
      </c>
      <c r="C11" s="358"/>
      <c r="D11" s="717"/>
      <c r="E11" s="717"/>
      <c r="F11" s="717"/>
      <c r="G11" s="717"/>
      <c r="H11" s="717"/>
      <c r="I11" s="717"/>
      <c r="J11" s="717"/>
      <c r="K11" s="718"/>
    </row>
    <row r="12" spans="1:11">
      <c r="A12" s="234">
        <v>4</v>
      </c>
      <c r="B12" s="209" t="s">
        <v>326</v>
      </c>
      <c r="C12" s="358"/>
      <c r="D12" s="717"/>
      <c r="E12" s="717"/>
      <c r="F12" s="717"/>
      <c r="G12" s="717"/>
      <c r="H12" s="717"/>
      <c r="I12" s="717"/>
      <c r="J12" s="717"/>
      <c r="K12" s="718"/>
    </row>
    <row r="13" spans="1:11">
      <c r="A13" s="234">
        <v>5</v>
      </c>
      <c r="B13" s="209" t="s">
        <v>327</v>
      </c>
      <c r="C13" s="358"/>
      <c r="D13" s="717"/>
      <c r="E13" s="717"/>
      <c r="F13" s="717"/>
      <c r="G13" s="717"/>
      <c r="H13" s="717"/>
      <c r="I13" s="717"/>
      <c r="J13" s="717"/>
      <c r="K13" s="718"/>
    </row>
    <row r="14" spans="1:11">
      <c r="A14" s="234">
        <v>6</v>
      </c>
      <c r="B14" s="209" t="s">
        <v>342</v>
      </c>
      <c r="C14" s="358"/>
      <c r="D14" s="717"/>
      <c r="E14" s="717"/>
      <c r="F14" s="717"/>
      <c r="G14" s="717"/>
      <c r="H14" s="717"/>
      <c r="I14" s="717"/>
      <c r="J14" s="717"/>
      <c r="K14" s="718"/>
    </row>
    <row r="15" spans="1:11">
      <c r="A15" s="234">
        <v>7</v>
      </c>
      <c r="B15" s="209" t="s">
        <v>329</v>
      </c>
      <c r="C15" s="358"/>
      <c r="D15" s="717"/>
      <c r="E15" s="717"/>
      <c r="F15" s="717"/>
      <c r="G15" s="717"/>
      <c r="H15" s="717"/>
      <c r="I15" s="717"/>
      <c r="J15" s="717"/>
      <c r="K15" s="718"/>
    </row>
    <row r="16" spans="1:11">
      <c r="A16" s="234">
        <v>8</v>
      </c>
      <c r="B16" s="210" t="s">
        <v>330</v>
      </c>
      <c r="C16" s="358"/>
      <c r="D16" s="717"/>
      <c r="E16" s="717"/>
      <c r="F16" s="717"/>
      <c r="G16" s="717"/>
      <c r="H16" s="717"/>
      <c r="I16" s="717"/>
      <c r="J16" s="717"/>
      <c r="K16" s="718"/>
    </row>
    <row r="17" spans="1:11">
      <c r="A17" s="232" t="s">
        <v>331</v>
      </c>
      <c r="B17" s="224"/>
      <c r="C17" s="715"/>
      <c r="D17" s="715"/>
      <c r="E17" s="715"/>
      <c r="F17" s="715"/>
      <c r="G17" s="715"/>
      <c r="H17" s="715"/>
      <c r="I17" s="715"/>
      <c r="J17" s="715"/>
      <c r="K17" s="716"/>
    </row>
    <row r="18" spans="1:11">
      <c r="A18" s="234">
        <v>9</v>
      </c>
      <c r="B18" s="209" t="s">
        <v>332</v>
      </c>
      <c r="C18" s="358"/>
      <c r="D18" s="717"/>
      <c r="E18" s="717"/>
      <c r="F18" s="717"/>
      <c r="G18" s="717"/>
      <c r="H18" s="717"/>
      <c r="I18" s="717"/>
      <c r="J18" s="717"/>
      <c r="K18" s="718"/>
    </row>
    <row r="19" spans="1:11">
      <c r="A19" s="234">
        <v>10</v>
      </c>
      <c r="B19" s="209" t="s">
        <v>333</v>
      </c>
      <c r="C19" s="358"/>
      <c r="D19" s="717"/>
      <c r="E19" s="717"/>
      <c r="F19" s="717"/>
      <c r="G19" s="717"/>
      <c r="H19" s="717"/>
      <c r="I19" s="717"/>
      <c r="J19" s="717"/>
      <c r="K19" s="718"/>
    </row>
    <row r="20" spans="1:11">
      <c r="A20" s="234">
        <v>11</v>
      </c>
      <c r="B20" s="209" t="s">
        <v>334</v>
      </c>
      <c r="C20" s="358"/>
      <c r="D20" s="717"/>
      <c r="E20" s="717"/>
      <c r="F20" s="717"/>
      <c r="G20" s="717"/>
      <c r="H20" s="717"/>
      <c r="I20" s="717"/>
      <c r="J20" s="717"/>
      <c r="K20" s="718"/>
    </row>
    <row r="21" spans="1:11" ht="13.5" thickBot="1">
      <c r="A21" s="156">
        <v>12</v>
      </c>
      <c r="B21" s="235" t="s">
        <v>335</v>
      </c>
      <c r="C21" s="719"/>
      <c r="D21" s="720"/>
      <c r="E21" s="719"/>
      <c r="F21" s="720"/>
      <c r="G21" s="720"/>
      <c r="H21" s="720"/>
      <c r="I21" s="720"/>
      <c r="J21" s="720"/>
      <c r="K21" s="721"/>
    </row>
    <row r="22" spans="1:11" ht="38.25" customHeight="1" thickBot="1">
      <c r="A22" s="221"/>
      <c r="B22" s="222"/>
      <c r="C22" s="222"/>
      <c r="D22" s="222"/>
      <c r="E22" s="222"/>
      <c r="F22" s="879" t="s">
        <v>336</v>
      </c>
      <c r="G22" s="880"/>
      <c r="H22" s="880"/>
      <c r="I22" s="879" t="s">
        <v>337</v>
      </c>
      <c r="J22" s="880"/>
      <c r="K22" s="881"/>
    </row>
    <row r="23" spans="1:11">
      <c r="A23" s="214">
        <v>13</v>
      </c>
      <c r="B23" s="211" t="s">
        <v>322</v>
      </c>
      <c r="C23" s="220"/>
      <c r="D23" s="220"/>
      <c r="E23" s="220"/>
      <c r="F23" s="722"/>
      <c r="G23" s="722"/>
      <c r="H23" s="722"/>
      <c r="I23" s="722"/>
      <c r="J23" s="722"/>
      <c r="K23" s="723"/>
    </row>
    <row r="24" spans="1:11" ht="13.5" thickBot="1">
      <c r="A24" s="215">
        <v>14</v>
      </c>
      <c r="B24" s="212" t="s">
        <v>338</v>
      </c>
      <c r="C24" s="236"/>
      <c r="D24" s="218"/>
      <c r="E24" s="219"/>
      <c r="F24" s="724"/>
      <c r="G24" s="724"/>
      <c r="H24" s="724"/>
      <c r="I24" s="724"/>
      <c r="J24" s="724"/>
      <c r="K24" s="725"/>
    </row>
    <row r="25" spans="1:11" ht="13.5" thickBot="1">
      <c r="A25" s="216">
        <v>15</v>
      </c>
      <c r="B25" s="213" t="s">
        <v>339</v>
      </c>
      <c r="C25" s="217"/>
      <c r="D25" s="217"/>
      <c r="E25" s="217"/>
      <c r="F25" s="726"/>
      <c r="G25" s="726"/>
      <c r="H25" s="726"/>
      <c r="I25" s="726"/>
      <c r="J25" s="726"/>
      <c r="K25" s="727"/>
    </row>
    <row r="28" spans="1:11" ht="38.25">
      <c r="B28" s="23" t="s">
        <v>383</v>
      </c>
    </row>
  </sheetData>
  <mergeCells count="6">
    <mergeCell ref="F22:H22"/>
    <mergeCell ref="I22:K22"/>
    <mergeCell ref="A5:B5"/>
    <mergeCell ref="C5:E5"/>
    <mergeCell ref="F5:H5"/>
    <mergeCell ref="I5:K5"/>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N22"/>
  <sheetViews>
    <sheetView zoomScale="85" zoomScaleNormal="85" workbookViewId="0">
      <pane xSplit="1" ySplit="5" topLeftCell="B6" activePane="bottomRight" state="frozen"/>
      <selection activeCell="I27" sqref="I27"/>
      <selection pane="topRight" activeCell="I27" sqref="I27"/>
      <selection pane="bottomLeft" activeCell="I27" sqref="I27"/>
      <selection pane="bottomRight" activeCell="E8" sqref="E8"/>
    </sheetView>
  </sheetViews>
  <sheetFormatPr defaultColWidth="9.28515625" defaultRowHeight="15"/>
  <cols>
    <col min="1" max="1" width="10.5703125" style="38" bestFit="1" customWidth="1"/>
    <col min="2" max="2" width="95" style="38" customWidth="1"/>
    <col min="3" max="3" width="17.140625" style="38" customWidth="1"/>
    <col min="4" max="4" width="14.42578125" style="38" customWidth="1"/>
    <col min="5" max="5" width="18.28515625" style="38" bestFit="1" customWidth="1"/>
    <col min="6" max="13" width="10.7109375" style="38" customWidth="1"/>
    <col min="14" max="14" width="31" style="38" bestFit="1" customWidth="1"/>
    <col min="15" max="16384" width="9.28515625" style="12"/>
  </cols>
  <sheetData>
    <row r="1" spans="1:14">
      <c r="A1" s="5" t="s">
        <v>108</v>
      </c>
      <c r="B1" s="38" t="str">
        <f>Info!C2</f>
        <v>სს "ჰეშ ბანკი"</v>
      </c>
    </row>
    <row r="2" spans="1:14" ht="14.25" customHeight="1">
      <c r="A2" s="38" t="s">
        <v>109</v>
      </c>
      <c r="B2" s="728">
        <f>Info!D2</f>
        <v>45657</v>
      </c>
    </row>
    <row r="3" spans="1:14" ht="14.25" customHeight="1"/>
    <row r="4" spans="1:14" ht="15.75" thickBot="1">
      <c r="A4" s="2" t="s">
        <v>262</v>
      </c>
      <c r="B4" s="55" t="s">
        <v>74</v>
      </c>
    </row>
    <row r="5" spans="1:14" s="25" customFormat="1" ht="12.75">
      <c r="A5" s="119"/>
      <c r="B5" s="120"/>
      <c r="C5" s="121" t="s">
        <v>0</v>
      </c>
      <c r="D5" s="121" t="s">
        <v>1</v>
      </c>
      <c r="E5" s="121" t="s">
        <v>2</v>
      </c>
      <c r="F5" s="121" t="s">
        <v>3</v>
      </c>
      <c r="G5" s="121" t="s">
        <v>4</v>
      </c>
      <c r="H5" s="121" t="s">
        <v>5</v>
      </c>
      <c r="I5" s="121" t="s">
        <v>145</v>
      </c>
      <c r="J5" s="121" t="s">
        <v>146</v>
      </c>
      <c r="K5" s="121" t="s">
        <v>147</v>
      </c>
      <c r="L5" s="121" t="s">
        <v>148</v>
      </c>
      <c r="M5" s="121" t="s">
        <v>149</v>
      </c>
      <c r="N5" s="122" t="s">
        <v>150</v>
      </c>
    </row>
    <row r="6" spans="1:14" ht="60">
      <c r="A6" s="111"/>
      <c r="B6" s="67"/>
      <c r="C6" s="68" t="s">
        <v>84</v>
      </c>
      <c r="D6" s="69" t="s">
        <v>73</v>
      </c>
      <c r="E6" s="70" t="s">
        <v>83</v>
      </c>
      <c r="F6" s="71">
        <v>0</v>
      </c>
      <c r="G6" s="71">
        <v>0.2</v>
      </c>
      <c r="H6" s="71">
        <v>0.35</v>
      </c>
      <c r="I6" s="71">
        <v>0.5</v>
      </c>
      <c r="J6" s="71">
        <v>0.75</v>
      </c>
      <c r="K6" s="71">
        <v>1</v>
      </c>
      <c r="L6" s="71">
        <v>1.5</v>
      </c>
      <c r="M6" s="71">
        <v>2.5</v>
      </c>
      <c r="N6" s="112" t="s">
        <v>74</v>
      </c>
    </row>
    <row r="7" spans="1:14">
      <c r="A7" s="113">
        <v>1</v>
      </c>
      <c r="B7" s="72" t="s">
        <v>75</v>
      </c>
      <c r="C7" s="185">
        <f>SUM(C8:C13)</f>
        <v>0</v>
      </c>
      <c r="D7" s="67"/>
      <c r="E7" s="188">
        <f t="shared" ref="E7:M7" si="0">SUM(E8:E13)</f>
        <v>0</v>
      </c>
      <c r="F7" s="185">
        <f>SUM(F8:F13)</f>
        <v>0</v>
      </c>
      <c r="G7" s="185">
        <f t="shared" si="0"/>
        <v>0</v>
      </c>
      <c r="H7" s="185">
        <f t="shared" si="0"/>
        <v>0</v>
      </c>
      <c r="I7" s="185">
        <f t="shared" si="0"/>
        <v>0</v>
      </c>
      <c r="J7" s="185">
        <f t="shared" si="0"/>
        <v>0</v>
      </c>
      <c r="K7" s="185">
        <f t="shared" si="0"/>
        <v>0</v>
      </c>
      <c r="L7" s="185">
        <f t="shared" si="0"/>
        <v>0</v>
      </c>
      <c r="M7" s="185">
        <f t="shared" si="0"/>
        <v>0</v>
      </c>
      <c r="N7" s="114">
        <f>SUM(N8:N13)</f>
        <v>0</v>
      </c>
    </row>
    <row r="8" spans="1:14">
      <c r="A8" s="113">
        <v>1.1000000000000001</v>
      </c>
      <c r="B8" s="73" t="s">
        <v>76</v>
      </c>
      <c r="C8" s="186">
        <v>0</v>
      </c>
      <c r="D8" s="74">
        <v>0.02</v>
      </c>
      <c r="E8" s="188">
        <f>C8*D8</f>
        <v>0</v>
      </c>
      <c r="F8" s="186"/>
      <c r="G8" s="186"/>
      <c r="H8" s="186"/>
      <c r="I8" s="186"/>
      <c r="J8" s="186"/>
      <c r="K8" s="186"/>
      <c r="L8" s="186"/>
      <c r="M8" s="186"/>
      <c r="N8" s="114">
        <f>SUMPRODUCT($F$6:$M$6,F8:M8)</f>
        <v>0</v>
      </c>
    </row>
    <row r="9" spans="1:14">
      <c r="A9" s="113">
        <v>1.2</v>
      </c>
      <c r="B9" s="73" t="s">
        <v>77</v>
      </c>
      <c r="C9" s="186">
        <v>0</v>
      </c>
      <c r="D9" s="74">
        <v>0.05</v>
      </c>
      <c r="E9" s="188">
        <f>C9*D9</f>
        <v>0</v>
      </c>
      <c r="F9" s="186"/>
      <c r="G9" s="186"/>
      <c r="H9" s="186"/>
      <c r="I9" s="186"/>
      <c r="J9" s="186"/>
      <c r="K9" s="186"/>
      <c r="L9" s="186"/>
      <c r="M9" s="186"/>
      <c r="N9" s="114">
        <f t="shared" ref="N9:N12" si="1">SUMPRODUCT($F$6:$M$6,F9:M9)</f>
        <v>0</v>
      </c>
    </row>
    <row r="10" spans="1:14">
      <c r="A10" s="113">
        <v>1.3</v>
      </c>
      <c r="B10" s="73" t="s">
        <v>78</v>
      </c>
      <c r="C10" s="186">
        <v>0</v>
      </c>
      <c r="D10" s="74">
        <v>0.08</v>
      </c>
      <c r="E10" s="188">
        <f>C10*D10</f>
        <v>0</v>
      </c>
      <c r="F10" s="186"/>
      <c r="G10" s="186"/>
      <c r="H10" s="186"/>
      <c r="I10" s="186"/>
      <c r="J10" s="186"/>
      <c r="K10" s="186"/>
      <c r="L10" s="186"/>
      <c r="M10" s="186"/>
      <c r="N10" s="114">
        <f>SUMPRODUCT($F$6:$M$6,F10:M10)</f>
        <v>0</v>
      </c>
    </row>
    <row r="11" spans="1:14">
      <c r="A11" s="113">
        <v>1.4</v>
      </c>
      <c r="B11" s="73" t="s">
        <v>79</v>
      </c>
      <c r="C11" s="186">
        <v>0</v>
      </c>
      <c r="D11" s="74">
        <v>0.11</v>
      </c>
      <c r="E11" s="188">
        <f>C11*D11</f>
        <v>0</v>
      </c>
      <c r="F11" s="186"/>
      <c r="G11" s="186"/>
      <c r="H11" s="186"/>
      <c r="I11" s="186"/>
      <c r="J11" s="186"/>
      <c r="K11" s="186"/>
      <c r="L11" s="186"/>
      <c r="M11" s="186"/>
      <c r="N11" s="114">
        <f t="shared" si="1"/>
        <v>0</v>
      </c>
    </row>
    <row r="12" spans="1:14">
      <c r="A12" s="113">
        <v>1.5</v>
      </c>
      <c r="B12" s="73" t="s">
        <v>80</v>
      </c>
      <c r="C12" s="186">
        <v>0</v>
      </c>
      <c r="D12" s="74">
        <v>0.14000000000000001</v>
      </c>
      <c r="E12" s="188">
        <f>C12*D12</f>
        <v>0</v>
      </c>
      <c r="F12" s="186"/>
      <c r="G12" s="186"/>
      <c r="H12" s="186"/>
      <c r="I12" s="186"/>
      <c r="J12" s="186"/>
      <c r="K12" s="186"/>
      <c r="L12" s="186"/>
      <c r="M12" s="186"/>
      <c r="N12" s="114">
        <f t="shared" si="1"/>
        <v>0</v>
      </c>
    </row>
    <row r="13" spans="1:14">
      <c r="A13" s="113">
        <v>1.6</v>
      </c>
      <c r="B13" s="75" t="s">
        <v>81</v>
      </c>
      <c r="C13" s="186">
        <v>0</v>
      </c>
      <c r="D13" s="76"/>
      <c r="E13" s="186"/>
      <c r="F13" s="186"/>
      <c r="G13" s="186"/>
      <c r="H13" s="186"/>
      <c r="I13" s="186"/>
      <c r="J13" s="186"/>
      <c r="K13" s="186"/>
      <c r="L13" s="186"/>
      <c r="M13" s="186"/>
      <c r="N13" s="114">
        <f>SUMPRODUCT($F$6:$M$6,F13:M13)</f>
        <v>0</v>
      </c>
    </row>
    <row r="14" spans="1:14">
      <c r="A14" s="113">
        <v>2</v>
      </c>
      <c r="B14" s="77" t="s">
        <v>82</v>
      </c>
      <c r="C14" s="185">
        <f>SUM(C15:C20)</f>
        <v>0</v>
      </c>
      <c r="D14" s="67"/>
      <c r="E14" s="188">
        <f t="shared" ref="E14:M14" si="2">SUM(E15:E20)</f>
        <v>0</v>
      </c>
      <c r="F14" s="186">
        <f t="shared" si="2"/>
        <v>0</v>
      </c>
      <c r="G14" s="186">
        <f t="shared" si="2"/>
        <v>0</v>
      </c>
      <c r="H14" s="186">
        <f t="shared" si="2"/>
        <v>0</v>
      </c>
      <c r="I14" s="186">
        <f t="shared" si="2"/>
        <v>0</v>
      </c>
      <c r="J14" s="186">
        <f t="shared" si="2"/>
        <v>0</v>
      </c>
      <c r="K14" s="186">
        <f t="shared" si="2"/>
        <v>0</v>
      </c>
      <c r="L14" s="186">
        <f t="shared" si="2"/>
        <v>0</v>
      </c>
      <c r="M14" s="186">
        <f t="shared" si="2"/>
        <v>0</v>
      </c>
      <c r="N14" s="114">
        <f>SUM(N15:N20)</f>
        <v>0</v>
      </c>
    </row>
    <row r="15" spans="1:14">
      <c r="A15" s="113">
        <v>2.1</v>
      </c>
      <c r="B15" s="75" t="s">
        <v>76</v>
      </c>
      <c r="C15" s="186"/>
      <c r="D15" s="74">
        <v>5.0000000000000001E-3</v>
      </c>
      <c r="E15" s="188">
        <f>C15*D15</f>
        <v>0</v>
      </c>
      <c r="F15" s="186"/>
      <c r="G15" s="186"/>
      <c r="H15" s="186"/>
      <c r="I15" s="186"/>
      <c r="J15" s="186"/>
      <c r="K15" s="186"/>
      <c r="L15" s="186"/>
      <c r="M15" s="186"/>
      <c r="N15" s="114">
        <f>SUMPRODUCT($F$6:$M$6,F15:M15)</f>
        <v>0</v>
      </c>
    </row>
    <row r="16" spans="1:14">
      <c r="A16" s="113">
        <v>2.2000000000000002</v>
      </c>
      <c r="B16" s="75" t="s">
        <v>77</v>
      </c>
      <c r="C16" s="186"/>
      <c r="D16" s="74">
        <v>0.01</v>
      </c>
      <c r="E16" s="188">
        <f>C16*D16</f>
        <v>0</v>
      </c>
      <c r="F16" s="186"/>
      <c r="G16" s="186"/>
      <c r="H16" s="186"/>
      <c r="I16" s="186"/>
      <c r="J16" s="186"/>
      <c r="K16" s="186"/>
      <c r="L16" s="186"/>
      <c r="M16" s="186"/>
      <c r="N16" s="114">
        <f t="shared" ref="N16:N20" si="3">SUMPRODUCT($F$6:$M$6,F16:M16)</f>
        <v>0</v>
      </c>
    </row>
    <row r="17" spans="1:14">
      <c r="A17" s="113">
        <v>2.2999999999999998</v>
      </c>
      <c r="B17" s="75" t="s">
        <v>78</v>
      </c>
      <c r="C17" s="186"/>
      <c r="D17" s="74">
        <v>0.02</v>
      </c>
      <c r="E17" s="188">
        <f>C17*D17</f>
        <v>0</v>
      </c>
      <c r="F17" s="186"/>
      <c r="G17" s="186"/>
      <c r="H17" s="186"/>
      <c r="I17" s="186"/>
      <c r="J17" s="186"/>
      <c r="K17" s="186"/>
      <c r="L17" s="186"/>
      <c r="M17" s="186"/>
      <c r="N17" s="114">
        <f t="shared" si="3"/>
        <v>0</v>
      </c>
    </row>
    <row r="18" spans="1:14">
      <c r="A18" s="113">
        <v>2.4</v>
      </c>
      <c r="B18" s="75" t="s">
        <v>79</v>
      </c>
      <c r="C18" s="186"/>
      <c r="D18" s="74">
        <v>0.03</v>
      </c>
      <c r="E18" s="188">
        <f>C18*D18</f>
        <v>0</v>
      </c>
      <c r="F18" s="186"/>
      <c r="G18" s="186"/>
      <c r="H18" s="186"/>
      <c r="I18" s="186"/>
      <c r="J18" s="186"/>
      <c r="K18" s="186"/>
      <c r="L18" s="186"/>
      <c r="M18" s="186"/>
      <c r="N18" s="114">
        <f t="shared" si="3"/>
        <v>0</v>
      </c>
    </row>
    <row r="19" spans="1:14">
      <c r="A19" s="113">
        <v>2.5</v>
      </c>
      <c r="B19" s="75" t="s">
        <v>80</v>
      </c>
      <c r="C19" s="186"/>
      <c r="D19" s="74">
        <v>0.04</v>
      </c>
      <c r="E19" s="188">
        <f>C19*D19</f>
        <v>0</v>
      </c>
      <c r="F19" s="186"/>
      <c r="G19" s="186"/>
      <c r="H19" s="186"/>
      <c r="I19" s="186"/>
      <c r="J19" s="186"/>
      <c r="K19" s="186"/>
      <c r="L19" s="186"/>
      <c r="M19" s="186"/>
      <c r="N19" s="114">
        <f t="shared" si="3"/>
        <v>0</v>
      </c>
    </row>
    <row r="20" spans="1:14">
      <c r="A20" s="113">
        <v>2.6</v>
      </c>
      <c r="B20" s="75" t="s">
        <v>81</v>
      </c>
      <c r="C20" s="186"/>
      <c r="D20" s="76"/>
      <c r="E20" s="189"/>
      <c r="F20" s="186"/>
      <c r="G20" s="186"/>
      <c r="H20" s="186"/>
      <c r="I20" s="186"/>
      <c r="J20" s="186"/>
      <c r="K20" s="186"/>
      <c r="L20" s="186"/>
      <c r="M20" s="186"/>
      <c r="N20" s="114">
        <f t="shared" si="3"/>
        <v>0</v>
      </c>
    </row>
    <row r="21" spans="1:14" ht="15.75" thickBot="1">
      <c r="A21" s="115">
        <v>3</v>
      </c>
      <c r="B21" s="116" t="s">
        <v>66</v>
      </c>
      <c r="C21" s="187">
        <f>C14+C7</f>
        <v>0</v>
      </c>
      <c r="D21" s="117"/>
      <c r="E21" s="190">
        <f>E14+E7</f>
        <v>0</v>
      </c>
      <c r="F21" s="191">
        <f>F7+F14</f>
        <v>0</v>
      </c>
      <c r="G21" s="191">
        <f t="shared" ref="G21:L21" si="4">G7+G14</f>
        <v>0</v>
      </c>
      <c r="H21" s="191">
        <f t="shared" si="4"/>
        <v>0</v>
      </c>
      <c r="I21" s="191">
        <f t="shared" si="4"/>
        <v>0</v>
      </c>
      <c r="J21" s="191">
        <f t="shared" si="4"/>
        <v>0</v>
      </c>
      <c r="K21" s="191">
        <f t="shared" si="4"/>
        <v>0</v>
      </c>
      <c r="L21" s="191">
        <f t="shared" si="4"/>
        <v>0</v>
      </c>
      <c r="M21" s="191">
        <f>M7+M14</f>
        <v>0</v>
      </c>
      <c r="N21" s="118">
        <f>N14+N7</f>
        <v>0</v>
      </c>
    </row>
    <row r="22" spans="1:14">
      <c r="E22" s="192"/>
      <c r="F22" s="192"/>
      <c r="G22" s="192"/>
      <c r="H22" s="192"/>
      <c r="I22" s="192"/>
      <c r="J22" s="192"/>
      <c r="K22" s="192"/>
      <c r="L22" s="192"/>
      <c r="M22" s="192"/>
    </row>
  </sheetData>
  <conditionalFormatting sqref="E8:E12">
    <cfRule type="expression" dxfId="28" priority="2">
      <formula>(C8*D8)&lt;&gt;SUM(#REF!)</formula>
    </cfRule>
  </conditionalFormatting>
  <conditionalFormatting sqref="E20">
    <cfRule type="expression" dxfId="27" priority="3">
      <formula>$E$88&lt;&gt;SUM(#REF!)</formula>
    </cfRule>
  </conditionalFormatting>
  <conditionalFormatting sqref="E15:E19">
    <cfRule type="expression" dxfId="26" priority="1">
      <formula>(C15*D15)&lt;&gt;SUM(#REF!)</formula>
    </cfRule>
  </conditionalFormatting>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C43"/>
  <sheetViews>
    <sheetView zoomScale="80" zoomScaleNormal="80" workbookViewId="0">
      <selection activeCell="C38" sqref="C38"/>
    </sheetView>
  </sheetViews>
  <sheetFormatPr defaultRowHeight="15"/>
  <cols>
    <col min="1" max="1" width="11.42578125" customWidth="1"/>
    <col min="2" max="2" width="76.7109375" style="4" customWidth="1"/>
    <col min="3" max="3" width="22.7109375" customWidth="1"/>
  </cols>
  <sheetData>
    <row r="1" spans="1:3">
      <c r="A1" s="227" t="s">
        <v>108</v>
      </c>
      <c r="B1" t="str">
        <f>Info!C2</f>
        <v>სს "ჰეშ ბანკი"</v>
      </c>
    </row>
    <row r="2" spans="1:3">
      <c r="A2" s="227" t="s">
        <v>109</v>
      </c>
      <c r="B2" s="728">
        <f>Info!D2</f>
        <v>45657</v>
      </c>
    </row>
    <row r="3" spans="1:3">
      <c r="A3" s="227"/>
      <c r="B3"/>
    </row>
    <row r="4" spans="1:3">
      <c r="A4" s="227" t="s">
        <v>428</v>
      </c>
      <c r="B4" t="s">
        <v>387</v>
      </c>
    </row>
    <row r="5" spans="1:3">
      <c r="A5" s="278"/>
      <c r="B5" s="278" t="s">
        <v>388</v>
      </c>
      <c r="C5" s="290"/>
    </row>
    <row r="6" spans="1:3">
      <c r="A6" s="279">
        <v>1</v>
      </c>
      <c r="B6" s="291" t="s">
        <v>440</v>
      </c>
      <c r="C6" s="703">
        <v>30192372.849999998</v>
      </c>
    </row>
    <row r="7" spans="1:3">
      <c r="A7" s="279">
        <v>2</v>
      </c>
      <c r="B7" s="291" t="s">
        <v>389</v>
      </c>
      <c r="C7" s="703">
        <v>-4598853</v>
      </c>
    </row>
    <row r="8" spans="1:3">
      <c r="A8" s="280">
        <v>3</v>
      </c>
      <c r="B8" s="293" t="s">
        <v>390</v>
      </c>
      <c r="C8" s="294">
        <v>25593519.849999998</v>
      </c>
    </row>
    <row r="9" spans="1:3">
      <c r="A9" s="281"/>
      <c r="B9" s="281" t="s">
        <v>391</v>
      </c>
      <c r="C9" s="295"/>
    </row>
    <row r="10" spans="1:3">
      <c r="A10" s="282">
        <v>4</v>
      </c>
      <c r="B10" s="296" t="s">
        <v>392</v>
      </c>
      <c r="C10" s="292"/>
    </row>
    <row r="11" spans="1:3">
      <c r="A11" s="282">
        <v>5</v>
      </c>
      <c r="B11" s="297" t="s">
        <v>393</v>
      </c>
      <c r="C11" s="292"/>
    </row>
    <row r="12" spans="1:3">
      <c r="A12" s="282" t="s">
        <v>394</v>
      </c>
      <c r="B12" s="291" t="s">
        <v>395</v>
      </c>
      <c r="C12" s="294">
        <v>0</v>
      </c>
    </row>
    <row r="13" spans="1:3">
      <c r="A13" s="283">
        <v>6</v>
      </c>
      <c r="B13" s="298" t="s">
        <v>396</v>
      </c>
      <c r="C13" s="292"/>
    </row>
    <row r="14" spans="1:3">
      <c r="A14" s="283">
        <v>7</v>
      </c>
      <c r="B14" s="299" t="s">
        <v>397</v>
      </c>
      <c r="C14" s="292"/>
    </row>
    <row r="15" spans="1:3">
      <c r="A15" s="284">
        <v>8</v>
      </c>
      <c r="B15" s="291" t="s">
        <v>398</v>
      </c>
      <c r="C15" s="292"/>
    </row>
    <row r="16" spans="1:3" ht="24">
      <c r="A16" s="283">
        <v>9</v>
      </c>
      <c r="B16" s="299" t="s">
        <v>399</v>
      </c>
      <c r="C16" s="292"/>
    </row>
    <row r="17" spans="1:3">
      <c r="A17" s="283">
        <v>10</v>
      </c>
      <c r="B17" s="299" t="s">
        <v>400</v>
      </c>
      <c r="C17" s="292"/>
    </row>
    <row r="18" spans="1:3">
      <c r="A18" s="285">
        <v>11</v>
      </c>
      <c r="B18" s="300" t="s">
        <v>401</v>
      </c>
      <c r="C18" s="294">
        <v>0</v>
      </c>
    </row>
    <row r="19" spans="1:3">
      <c r="A19" s="281"/>
      <c r="B19" s="281" t="s">
        <v>402</v>
      </c>
      <c r="C19" s="301"/>
    </row>
    <row r="20" spans="1:3" ht="24">
      <c r="A20" s="283">
        <v>12</v>
      </c>
      <c r="B20" s="296" t="s">
        <v>403</v>
      </c>
      <c r="C20" s="292"/>
    </row>
    <row r="21" spans="1:3">
      <c r="A21" s="283">
        <v>13</v>
      </c>
      <c r="B21" s="296" t="s">
        <v>404</v>
      </c>
      <c r="C21" s="292"/>
    </row>
    <row r="22" spans="1:3">
      <c r="A22" s="283">
        <v>14</v>
      </c>
      <c r="B22" s="296" t="s">
        <v>405</v>
      </c>
      <c r="C22" s="292"/>
    </row>
    <row r="23" spans="1:3" ht="24">
      <c r="A23" s="283" t="s">
        <v>406</v>
      </c>
      <c r="B23" s="296" t="s">
        <v>407</v>
      </c>
      <c r="C23" s="292"/>
    </row>
    <row r="24" spans="1:3">
      <c r="A24" s="283">
        <v>15</v>
      </c>
      <c r="B24" s="296" t="s">
        <v>408</v>
      </c>
      <c r="C24" s="292"/>
    </row>
    <row r="25" spans="1:3">
      <c r="A25" s="283" t="s">
        <v>409</v>
      </c>
      <c r="B25" s="291" t="s">
        <v>410</v>
      </c>
      <c r="C25" s="292"/>
    </row>
    <row r="26" spans="1:3">
      <c r="A26" s="285">
        <v>16</v>
      </c>
      <c r="B26" s="300" t="s">
        <v>411</v>
      </c>
      <c r="C26" s="294">
        <v>0</v>
      </c>
    </row>
    <row r="27" spans="1:3">
      <c r="A27" s="281"/>
      <c r="B27" s="281" t="s">
        <v>412</v>
      </c>
      <c r="C27" s="295"/>
    </row>
    <row r="28" spans="1:3">
      <c r="A28" s="282">
        <v>17</v>
      </c>
      <c r="B28" s="291" t="s">
        <v>413</v>
      </c>
      <c r="C28" s="292"/>
    </row>
    <row r="29" spans="1:3">
      <c r="A29" s="282">
        <v>18</v>
      </c>
      <c r="B29" s="291" t="s">
        <v>414</v>
      </c>
      <c r="C29" s="292"/>
    </row>
    <row r="30" spans="1:3">
      <c r="A30" s="285">
        <v>19</v>
      </c>
      <c r="B30" s="300" t="s">
        <v>415</v>
      </c>
      <c r="C30" s="294">
        <v>0</v>
      </c>
    </row>
    <row r="31" spans="1:3">
      <c r="A31" s="286"/>
      <c r="B31" s="281" t="s">
        <v>416</v>
      </c>
      <c r="C31" s="295"/>
    </row>
    <row r="32" spans="1:3">
      <c r="A32" s="282" t="s">
        <v>417</v>
      </c>
      <c r="B32" s="296" t="s">
        <v>418</v>
      </c>
      <c r="C32" s="302"/>
    </row>
    <row r="33" spans="1:3">
      <c r="A33" s="282" t="s">
        <v>419</v>
      </c>
      <c r="B33" s="297" t="s">
        <v>420</v>
      </c>
      <c r="C33" s="302"/>
    </row>
    <row r="34" spans="1:3">
      <c r="A34" s="281"/>
      <c r="B34" s="281" t="s">
        <v>421</v>
      </c>
      <c r="C34" s="295"/>
    </row>
    <row r="35" spans="1:3">
      <c r="A35" s="285">
        <v>20</v>
      </c>
      <c r="B35" s="300" t="s">
        <v>86</v>
      </c>
      <c r="C35" s="294">
        <v>12687752.870000001</v>
      </c>
    </row>
    <row r="36" spans="1:3">
      <c r="A36" s="285">
        <v>21</v>
      </c>
      <c r="B36" s="300" t="s">
        <v>422</v>
      </c>
      <c r="C36" s="294">
        <v>25593519.849999998</v>
      </c>
    </row>
    <row r="37" spans="1:3">
      <c r="A37" s="287"/>
      <c r="B37" s="287" t="s">
        <v>387</v>
      </c>
      <c r="C37" s="295"/>
    </row>
    <row r="38" spans="1:3">
      <c r="A38" s="285">
        <v>22</v>
      </c>
      <c r="B38" s="300" t="s">
        <v>387</v>
      </c>
      <c r="C38" s="622">
        <f>IFERROR(C35/C36,0)</f>
        <v>0.49574083378765904</v>
      </c>
    </row>
    <row r="39" spans="1:3">
      <c r="A39" s="287"/>
      <c r="B39" s="287" t="s">
        <v>423</v>
      </c>
      <c r="C39" s="295"/>
    </row>
    <row r="40" spans="1:3">
      <c r="A40" s="288" t="s">
        <v>424</v>
      </c>
      <c r="B40" s="296" t="s">
        <v>425</v>
      </c>
      <c r="C40" s="302"/>
    </row>
    <row r="41" spans="1:3">
      <c r="A41" s="289" t="s">
        <v>426</v>
      </c>
      <c r="B41" s="297" t="s">
        <v>427</v>
      </c>
      <c r="C41" s="302"/>
    </row>
    <row r="43" spans="1:3">
      <c r="B43" s="307" t="s">
        <v>441</v>
      </c>
    </row>
  </sheetData>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
  <sheetViews>
    <sheetView zoomScale="90" zoomScaleNormal="90" workbookViewId="0">
      <pane xSplit="2" ySplit="6" topLeftCell="C36" activePane="bottomRight" state="frozen"/>
      <selection activeCell="I27" sqref="I27"/>
      <selection pane="topRight" activeCell="I27" sqref="I27"/>
      <selection pane="bottomLeft" activeCell="I27" sqref="I27"/>
      <selection pane="bottomRight" activeCell="J55" sqref="J55"/>
    </sheetView>
  </sheetViews>
  <sheetFormatPr defaultRowHeight="15"/>
  <cols>
    <col min="1" max="1" width="9.85546875" style="227" bestFit="1" customWidth="1"/>
    <col min="2" max="2" width="82.7109375" style="23" customWidth="1"/>
    <col min="3" max="7" width="17.5703125" style="227" customWidth="1"/>
    <col min="10" max="10" width="15.85546875" bestFit="1" customWidth="1"/>
  </cols>
  <sheetData>
    <row r="1" spans="1:7">
      <c r="A1" s="227" t="s">
        <v>108</v>
      </c>
      <c r="B1" s="227" t="str">
        <f>Info!C2</f>
        <v>სს "ჰეშ ბანკი"</v>
      </c>
    </row>
    <row r="2" spans="1:7">
      <c r="A2" s="227" t="s">
        <v>109</v>
      </c>
      <c r="B2" s="728">
        <f>Info!D2</f>
        <v>45657</v>
      </c>
    </row>
    <row r="3" spans="1:7">
      <c r="B3" s="337"/>
    </row>
    <row r="4" spans="1:7" ht="15.75" thickBot="1">
      <c r="A4" s="227" t="s">
        <v>488</v>
      </c>
      <c r="B4" s="338" t="s">
        <v>453</v>
      </c>
    </row>
    <row r="5" spans="1:7">
      <c r="A5" s="339"/>
      <c r="B5" s="340"/>
      <c r="C5" s="884" t="s">
        <v>454</v>
      </c>
      <c r="D5" s="884"/>
      <c r="E5" s="884"/>
      <c r="F5" s="884"/>
      <c r="G5" s="885" t="s">
        <v>455</v>
      </c>
    </row>
    <row r="6" spans="1:7">
      <c r="A6" s="341"/>
      <c r="B6" s="342"/>
      <c r="C6" s="343" t="s">
        <v>456</v>
      </c>
      <c r="D6" s="344" t="s">
        <v>457</v>
      </c>
      <c r="E6" s="344" t="s">
        <v>458</v>
      </c>
      <c r="F6" s="344" t="s">
        <v>459</v>
      </c>
      <c r="G6" s="886"/>
    </row>
    <row r="7" spans="1:7">
      <c r="A7" s="345"/>
      <c r="B7" s="346" t="s">
        <v>460</v>
      </c>
      <c r="C7" s="347"/>
      <c r="D7" s="347"/>
      <c r="E7" s="347"/>
      <c r="F7" s="347"/>
      <c r="G7" s="348"/>
    </row>
    <row r="8" spans="1:7">
      <c r="A8" s="349">
        <v>1</v>
      </c>
      <c r="B8" s="350" t="s">
        <v>461</v>
      </c>
      <c r="C8" s="798"/>
      <c r="D8" s="798"/>
      <c r="E8" s="798"/>
      <c r="F8" s="798"/>
      <c r="G8" s="799"/>
    </row>
    <row r="9" spans="1:7">
      <c r="A9" s="349">
        <v>2</v>
      </c>
      <c r="B9" s="351" t="s">
        <v>85</v>
      </c>
      <c r="C9" s="798">
        <v>12687752.869999999</v>
      </c>
      <c r="D9" s="798"/>
      <c r="E9" s="798"/>
      <c r="F9" s="798"/>
      <c r="G9" s="799">
        <f>SUM(C9:F9)</f>
        <v>12687752.869999999</v>
      </c>
    </row>
    <row r="10" spans="1:7">
      <c r="A10" s="349">
        <v>3</v>
      </c>
      <c r="B10" s="351" t="s">
        <v>462</v>
      </c>
      <c r="C10" s="800"/>
      <c r="D10" s="800"/>
      <c r="E10" s="800"/>
      <c r="F10" s="798">
        <v>12315060.130000001</v>
      </c>
      <c r="G10" s="799">
        <f>SUM(F10)</f>
        <v>12315060.130000001</v>
      </c>
    </row>
    <row r="11" spans="1:7" ht="26.25">
      <c r="A11" s="349">
        <v>4</v>
      </c>
      <c r="B11" s="350" t="s">
        <v>463</v>
      </c>
      <c r="C11" s="798"/>
      <c r="D11" s="798"/>
      <c r="E11" s="798"/>
      <c r="F11" s="798"/>
      <c r="G11" s="799"/>
    </row>
    <row r="12" spans="1:7">
      <c r="A12" s="349">
        <v>5</v>
      </c>
      <c r="B12" s="351" t="s">
        <v>464</v>
      </c>
      <c r="C12" s="798">
        <v>5031.5600000000004</v>
      </c>
      <c r="D12" s="801"/>
      <c r="E12" s="798"/>
      <c r="F12" s="798"/>
      <c r="G12" s="799">
        <f>SUM(C12:F12)*0.95</f>
        <v>4779.982</v>
      </c>
    </row>
    <row r="13" spans="1:7">
      <c r="A13" s="349">
        <v>6</v>
      </c>
      <c r="B13" s="351" t="s">
        <v>465</v>
      </c>
      <c r="C13" s="798">
        <v>1400</v>
      </c>
      <c r="D13" s="801"/>
      <c r="E13" s="798"/>
      <c r="F13" s="798"/>
      <c r="G13" s="799">
        <f>SUM(C13:F13)*0.5</f>
        <v>700</v>
      </c>
    </row>
    <row r="14" spans="1:7">
      <c r="A14" s="349">
        <v>7</v>
      </c>
      <c r="B14" s="350" t="s">
        <v>466</v>
      </c>
      <c r="C14" s="798"/>
      <c r="D14" s="798"/>
      <c r="E14" s="798"/>
      <c r="F14" s="798"/>
      <c r="G14" s="799"/>
    </row>
    <row r="15" spans="1:7" ht="51.75">
      <c r="A15" s="349">
        <v>8</v>
      </c>
      <c r="B15" s="351" t="s">
        <v>467</v>
      </c>
      <c r="C15" s="798"/>
      <c r="D15" s="801"/>
      <c r="E15" s="798"/>
      <c r="F15" s="798"/>
      <c r="G15" s="799"/>
    </row>
    <row r="16" spans="1:7" ht="26.25">
      <c r="A16" s="349">
        <v>9</v>
      </c>
      <c r="B16" s="351" t="s">
        <v>468</v>
      </c>
      <c r="C16" s="798"/>
      <c r="D16" s="801"/>
      <c r="E16" s="798"/>
      <c r="F16" s="798"/>
      <c r="G16" s="799"/>
    </row>
    <row r="17" spans="1:10">
      <c r="A17" s="349">
        <v>10</v>
      </c>
      <c r="B17" s="350" t="s">
        <v>469</v>
      </c>
      <c r="C17" s="798"/>
      <c r="D17" s="801"/>
      <c r="E17" s="798"/>
      <c r="F17" s="798"/>
      <c r="G17" s="799"/>
    </row>
    <row r="18" spans="1:10">
      <c r="A18" s="349">
        <v>11</v>
      </c>
      <c r="B18" s="350" t="s">
        <v>89</v>
      </c>
      <c r="C18" s="798"/>
      <c r="D18" s="801"/>
      <c r="E18" s="798"/>
      <c r="F18" s="798"/>
      <c r="G18" s="799"/>
    </row>
    <row r="19" spans="1:10">
      <c r="A19" s="349">
        <v>12</v>
      </c>
      <c r="B19" s="351" t="s">
        <v>470</v>
      </c>
      <c r="C19" s="800"/>
      <c r="D19" s="801"/>
      <c r="E19" s="798"/>
      <c r="F19" s="798"/>
      <c r="G19" s="799"/>
    </row>
    <row r="20" spans="1:10" ht="26.25">
      <c r="A20" s="349">
        <v>13</v>
      </c>
      <c r="B20" s="351" t="s">
        <v>471</v>
      </c>
      <c r="C20" s="798">
        <v>584275</v>
      </c>
      <c r="D20" s="798"/>
      <c r="E20" s="798"/>
      <c r="F20" s="798"/>
      <c r="G20" s="799">
        <f>SUM(C20:F20)*0</f>
        <v>0</v>
      </c>
    </row>
    <row r="21" spans="1:10">
      <c r="A21" s="352">
        <v>14</v>
      </c>
      <c r="B21" s="353" t="s">
        <v>472</v>
      </c>
      <c r="C21" s="800"/>
      <c r="D21" s="800"/>
      <c r="E21" s="800"/>
      <c r="F21" s="800"/>
      <c r="G21" s="802">
        <f>SUM(G9:G20)</f>
        <v>25008292.982000001</v>
      </c>
    </row>
    <row r="22" spans="1:10">
      <c r="A22" s="354"/>
      <c r="B22" s="370" t="s">
        <v>473</v>
      </c>
      <c r="C22" s="355"/>
      <c r="D22" s="356"/>
      <c r="E22" s="355"/>
      <c r="F22" s="355"/>
      <c r="G22" s="357"/>
    </row>
    <row r="23" spans="1:10">
      <c r="A23" s="349">
        <v>15</v>
      </c>
      <c r="B23" s="350" t="s">
        <v>322</v>
      </c>
      <c r="C23" s="803">
        <v>13453</v>
      </c>
      <c r="D23" s="804"/>
      <c r="E23" s="803"/>
      <c r="F23" s="803"/>
      <c r="G23" s="799">
        <f>C23*0.05</f>
        <v>672.65000000000009</v>
      </c>
    </row>
    <row r="24" spans="1:10">
      <c r="A24" s="349">
        <v>16</v>
      </c>
      <c r="B24" s="350" t="s">
        <v>474</v>
      </c>
      <c r="C24" s="798"/>
      <c r="D24" s="801"/>
      <c r="E24" s="798"/>
      <c r="F24" s="798"/>
      <c r="G24" s="799"/>
    </row>
    <row r="25" spans="1:10" ht="26.25">
      <c r="A25" s="349">
        <v>17</v>
      </c>
      <c r="B25" s="351" t="s">
        <v>475</v>
      </c>
      <c r="C25" s="798"/>
      <c r="D25" s="801"/>
      <c r="E25" s="798"/>
      <c r="F25" s="798"/>
      <c r="G25" s="799"/>
    </row>
    <row r="26" spans="1:10" ht="26.25">
      <c r="A26" s="349">
        <v>18</v>
      </c>
      <c r="B26" s="351" t="s">
        <v>476</v>
      </c>
      <c r="C26" s="798"/>
      <c r="D26" s="801"/>
      <c r="E26" s="798"/>
      <c r="F26" s="798"/>
      <c r="G26" s="799"/>
    </row>
    <row r="27" spans="1:10">
      <c r="A27" s="349">
        <v>19</v>
      </c>
      <c r="B27" s="351" t="s">
        <v>477</v>
      </c>
      <c r="C27" s="798"/>
      <c r="D27" s="801"/>
      <c r="E27" s="798"/>
      <c r="F27" s="798"/>
      <c r="G27" s="799"/>
    </row>
    <row r="28" spans="1:10">
      <c r="A28" s="349">
        <v>20</v>
      </c>
      <c r="B28" s="359" t="s">
        <v>478</v>
      </c>
      <c r="C28" s="798"/>
      <c r="D28" s="801"/>
      <c r="E28" s="798"/>
      <c r="F28" s="798"/>
      <c r="G28" s="799"/>
    </row>
    <row r="29" spans="1:10">
      <c r="A29" s="349">
        <v>21</v>
      </c>
      <c r="B29" s="351" t="s">
        <v>479</v>
      </c>
      <c r="C29" s="798"/>
      <c r="D29" s="801"/>
      <c r="E29" s="798"/>
      <c r="F29" s="798"/>
      <c r="G29" s="799"/>
    </row>
    <row r="30" spans="1:10">
      <c r="A30" s="349">
        <v>22</v>
      </c>
      <c r="B30" s="359" t="s">
        <v>478</v>
      </c>
      <c r="C30" s="798"/>
      <c r="D30" s="801"/>
      <c r="E30" s="798"/>
      <c r="F30" s="798"/>
      <c r="G30" s="799"/>
    </row>
    <row r="31" spans="1:10" ht="26.25">
      <c r="A31" s="349">
        <v>23</v>
      </c>
      <c r="B31" s="351" t="s">
        <v>480</v>
      </c>
      <c r="C31" s="798"/>
      <c r="D31" s="801">
        <v>22849198.109999999</v>
      </c>
      <c r="E31" s="798"/>
      <c r="F31" s="798"/>
      <c r="G31" s="799">
        <f>D31*0.15</f>
        <v>3427379.7164999996</v>
      </c>
    </row>
    <row r="32" spans="1:10">
      <c r="A32" s="349">
        <v>24</v>
      </c>
      <c r="B32" s="350" t="s">
        <v>481</v>
      </c>
      <c r="C32" s="798"/>
      <c r="D32" s="801"/>
      <c r="E32" s="798"/>
      <c r="F32" s="798"/>
      <c r="G32" s="799"/>
      <c r="J32" s="818"/>
    </row>
    <row r="33" spans="1:10">
      <c r="A33" s="349">
        <v>25</v>
      </c>
      <c r="B33" s="350" t="s">
        <v>99</v>
      </c>
      <c r="C33" s="798"/>
      <c r="D33" s="798"/>
      <c r="E33" s="798"/>
      <c r="F33" s="798"/>
      <c r="G33" s="799"/>
      <c r="J33" s="819"/>
    </row>
    <row r="34" spans="1:10">
      <c r="A34" s="349">
        <v>26</v>
      </c>
      <c r="B34" s="351" t="s">
        <v>482</v>
      </c>
      <c r="C34" s="800"/>
      <c r="D34" s="801"/>
      <c r="E34" s="798"/>
      <c r="F34" s="798"/>
      <c r="G34" s="799"/>
    </row>
    <row r="35" spans="1:10">
      <c r="A35" s="349">
        <v>27</v>
      </c>
      <c r="B35" s="351" t="s">
        <v>483</v>
      </c>
      <c r="C35" s="798">
        <v>7236678.9299999997</v>
      </c>
      <c r="D35" s="801"/>
      <c r="E35" s="798"/>
      <c r="F35" s="798"/>
      <c r="G35" s="799">
        <f>SUM(C35:F35)</f>
        <v>7236678.9299999997</v>
      </c>
    </row>
    <row r="36" spans="1:10">
      <c r="A36" s="349">
        <v>28</v>
      </c>
      <c r="B36" s="350" t="s">
        <v>484</v>
      </c>
      <c r="C36" s="798"/>
      <c r="D36" s="801"/>
      <c r="E36" s="798"/>
      <c r="F36" s="798"/>
      <c r="G36" s="799"/>
    </row>
    <row r="37" spans="1:10">
      <c r="A37" s="352">
        <v>29</v>
      </c>
      <c r="B37" s="353" t="s">
        <v>485</v>
      </c>
      <c r="C37" s="800"/>
      <c r="D37" s="800"/>
      <c r="E37" s="800"/>
      <c r="F37" s="800"/>
      <c r="G37" s="802">
        <f>SUM(G23:G36)</f>
        <v>10664731.296499999</v>
      </c>
    </row>
    <row r="38" spans="1:10">
      <c r="A38" s="345"/>
      <c r="B38" s="360"/>
      <c r="C38" s="361"/>
      <c r="D38" s="361"/>
      <c r="E38" s="361"/>
      <c r="F38" s="361"/>
      <c r="G38" s="362"/>
    </row>
    <row r="39" spans="1:10" ht="15.75" thickBot="1">
      <c r="A39" s="363">
        <v>30</v>
      </c>
      <c r="B39" s="364" t="s">
        <v>453</v>
      </c>
      <c r="C39" s="236"/>
      <c r="D39" s="218"/>
      <c r="E39" s="218"/>
      <c r="F39" s="365"/>
      <c r="G39" s="366">
        <f>IFERROR(G21/G37,0)</f>
        <v>2.3449529375585243</v>
      </c>
    </row>
    <row r="42" spans="1:10" ht="39">
      <c r="B42" s="23" t="s">
        <v>486</v>
      </c>
    </row>
  </sheetData>
  <mergeCells count="2">
    <mergeCell ref="C5:F5"/>
    <mergeCell ref="G5:G6"/>
  </mergeCells>
  <pageMargins left="0.7" right="0.7" top="0.75" bottom="0.75" header="0.3" footer="0.3"/>
  <pageSetup paperSize="9" orientation="portrait" verticalDpi="0" r:id="rId1"/>
  <headerFooter>
    <oddHeader>&amp;Lშიდა მოხმარების</oddHeader>
    <oddFooter>&amp;Lშიდა მოხმარების</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H26"/>
  <sheetViews>
    <sheetView showGridLines="0" zoomScale="80" zoomScaleNormal="80" workbookViewId="0">
      <selection activeCell="D13" sqref="D13"/>
    </sheetView>
  </sheetViews>
  <sheetFormatPr defaultColWidth="9.28515625" defaultRowHeight="12.75"/>
  <cols>
    <col min="1" max="1" width="11.7109375" style="375" bestFit="1" customWidth="1"/>
    <col min="2" max="2" width="105.28515625" style="375" bestFit="1" customWidth="1"/>
    <col min="3" max="3" width="15.28515625" style="675" bestFit="1" customWidth="1"/>
    <col min="4" max="4" width="14.28515625" style="675" bestFit="1" customWidth="1"/>
    <col min="5" max="5" width="17.5703125" style="675" bestFit="1" customWidth="1"/>
    <col min="6" max="6" width="14.28515625" style="675" bestFit="1" customWidth="1"/>
    <col min="7" max="7" width="30.42578125" style="675" customWidth="1"/>
    <col min="8" max="8" width="15.140625" style="675" bestFit="1" customWidth="1"/>
    <col min="9" max="16384" width="9.28515625" style="375"/>
  </cols>
  <sheetData>
    <row r="1" spans="1:8" ht="13.5">
      <c r="A1" s="374" t="s">
        <v>108</v>
      </c>
      <c r="B1" s="306" t="str">
        <f>Info!C2</f>
        <v>სს "ჰეშ ბანკი"</v>
      </c>
    </row>
    <row r="2" spans="1:8">
      <c r="A2" s="376" t="s">
        <v>109</v>
      </c>
      <c r="B2" s="784">
        <f>Info!D2</f>
        <v>45657</v>
      </c>
    </row>
    <row r="3" spans="1:8">
      <c r="A3" s="377" t="s">
        <v>493</v>
      </c>
    </row>
    <row r="5" spans="1:8">
      <c r="A5" s="887" t="s">
        <v>494</v>
      </c>
      <c r="B5" s="888"/>
      <c r="C5" s="893" t="s">
        <v>495</v>
      </c>
      <c r="D5" s="894"/>
      <c r="E5" s="894"/>
      <c r="F5" s="894"/>
      <c r="G5" s="894"/>
      <c r="H5" s="895"/>
    </row>
    <row r="6" spans="1:8">
      <c r="A6" s="889"/>
      <c r="B6" s="890"/>
      <c r="C6" s="896"/>
      <c r="D6" s="897"/>
      <c r="E6" s="897"/>
      <c r="F6" s="897"/>
      <c r="G6" s="897"/>
      <c r="H6" s="898"/>
    </row>
    <row r="7" spans="1:8" ht="25.5">
      <c r="A7" s="891"/>
      <c r="B7" s="892"/>
      <c r="C7" s="619" t="s">
        <v>496</v>
      </c>
      <c r="D7" s="619" t="s">
        <v>497</v>
      </c>
      <c r="E7" s="619" t="s">
        <v>498</v>
      </c>
      <c r="F7" s="619" t="s">
        <v>499</v>
      </c>
      <c r="G7" s="618" t="s">
        <v>679</v>
      </c>
      <c r="H7" s="619" t="s">
        <v>66</v>
      </c>
    </row>
    <row r="8" spans="1:8">
      <c r="A8" s="469">
        <v>1</v>
      </c>
      <c r="B8" s="468" t="s">
        <v>134</v>
      </c>
      <c r="C8" s="778"/>
      <c r="D8" s="778">
        <f>'13. CRME'!C8</f>
        <v>13507</v>
      </c>
      <c r="E8" s="778"/>
      <c r="F8" s="778"/>
      <c r="G8" s="778"/>
      <c r="H8" s="621">
        <f t="shared" ref="H8:H20" si="0">SUM(C8:G8)</f>
        <v>13507</v>
      </c>
    </row>
    <row r="9" spans="1:8">
      <c r="A9" s="469">
        <v>2</v>
      </c>
      <c r="B9" s="468" t="s">
        <v>135</v>
      </c>
      <c r="C9" s="778"/>
      <c r="D9" s="778">
        <f>'13. CRME'!C9</f>
        <v>0</v>
      </c>
      <c r="E9" s="778"/>
      <c r="F9" s="778"/>
      <c r="G9" s="778"/>
      <c r="H9" s="621">
        <f t="shared" si="0"/>
        <v>0</v>
      </c>
    </row>
    <row r="10" spans="1:8">
      <c r="A10" s="469">
        <v>3</v>
      </c>
      <c r="B10" s="468" t="s">
        <v>136</v>
      </c>
      <c r="C10" s="778"/>
      <c r="D10" s="778">
        <f>'13. CRME'!C10</f>
        <v>0</v>
      </c>
      <c r="E10" s="778"/>
      <c r="F10" s="778"/>
      <c r="G10" s="778"/>
      <c r="H10" s="621">
        <f t="shared" si="0"/>
        <v>0</v>
      </c>
    </row>
    <row r="11" spans="1:8">
      <c r="A11" s="469">
        <v>4</v>
      </c>
      <c r="B11" s="468" t="s">
        <v>137</v>
      </c>
      <c r="C11" s="778"/>
      <c r="D11" s="778">
        <f>'13. CRME'!C11</f>
        <v>0</v>
      </c>
      <c r="E11" s="778"/>
      <c r="F11" s="778"/>
      <c r="G11" s="778"/>
      <c r="H11" s="621">
        <f t="shared" si="0"/>
        <v>0</v>
      </c>
    </row>
    <row r="12" spans="1:8">
      <c r="A12" s="469">
        <v>5</v>
      </c>
      <c r="B12" s="468" t="s">
        <v>949</v>
      </c>
      <c r="C12" s="778"/>
      <c r="D12" s="778">
        <f>'13. CRME'!C12</f>
        <v>0</v>
      </c>
      <c r="E12" s="778"/>
      <c r="F12" s="778"/>
      <c r="G12" s="778"/>
      <c r="H12" s="621">
        <f t="shared" si="0"/>
        <v>0</v>
      </c>
    </row>
    <row r="13" spans="1:8">
      <c r="A13" s="469">
        <v>6</v>
      </c>
      <c r="B13" s="468" t="s">
        <v>138</v>
      </c>
      <c r="C13" s="778"/>
      <c r="D13" s="778">
        <f>'13. CRME'!C13</f>
        <v>23182572.850000001</v>
      </c>
      <c r="E13" s="778"/>
      <c r="F13" s="778"/>
      <c r="G13" s="778"/>
      <c r="H13" s="621">
        <f t="shared" si="0"/>
        <v>23182572.850000001</v>
      </c>
    </row>
    <row r="14" spans="1:8">
      <c r="A14" s="469">
        <v>7</v>
      </c>
      <c r="B14" s="468" t="s">
        <v>71</v>
      </c>
      <c r="C14" s="778"/>
      <c r="D14" s="778"/>
      <c r="E14" s="778"/>
      <c r="F14" s="778"/>
      <c r="G14" s="778"/>
      <c r="H14" s="621">
        <f t="shared" si="0"/>
        <v>0</v>
      </c>
    </row>
    <row r="15" spans="1:8">
      <c r="A15" s="469">
        <v>8</v>
      </c>
      <c r="B15" s="470" t="s">
        <v>72</v>
      </c>
      <c r="C15" s="778"/>
      <c r="D15" s="778"/>
      <c r="E15" s="778"/>
      <c r="F15" s="778"/>
      <c r="G15" s="778"/>
      <c r="H15" s="621">
        <f t="shared" si="0"/>
        <v>0</v>
      </c>
    </row>
    <row r="16" spans="1:8">
      <c r="A16" s="469">
        <v>9</v>
      </c>
      <c r="B16" s="468" t="s">
        <v>950</v>
      </c>
      <c r="C16" s="778"/>
      <c r="D16" s="778"/>
      <c r="E16" s="778"/>
      <c r="F16" s="778"/>
      <c r="G16" s="778"/>
      <c r="H16" s="621">
        <f t="shared" si="0"/>
        <v>0</v>
      </c>
    </row>
    <row r="17" spans="1:8">
      <c r="A17" s="469">
        <v>10</v>
      </c>
      <c r="B17" s="472" t="s">
        <v>514</v>
      </c>
      <c r="C17" s="778"/>
      <c r="D17" s="778"/>
      <c r="E17" s="778"/>
      <c r="F17" s="778"/>
      <c r="G17" s="778"/>
      <c r="H17" s="621">
        <f t="shared" si="0"/>
        <v>0</v>
      </c>
    </row>
    <row r="18" spans="1:8">
      <c r="A18" s="469">
        <v>11</v>
      </c>
      <c r="B18" s="468" t="s">
        <v>68</v>
      </c>
      <c r="C18" s="778"/>
      <c r="D18" s="778"/>
      <c r="E18" s="778"/>
      <c r="F18" s="778"/>
      <c r="G18" s="778"/>
      <c r="H18" s="621">
        <f t="shared" si="0"/>
        <v>0</v>
      </c>
    </row>
    <row r="19" spans="1:8">
      <c r="A19" s="469">
        <v>12</v>
      </c>
      <c r="B19" s="468" t="s">
        <v>69</v>
      </c>
      <c r="C19" s="778"/>
      <c r="D19" s="778"/>
      <c r="E19" s="778"/>
      <c r="F19" s="778"/>
      <c r="G19" s="778"/>
      <c r="H19" s="621">
        <f t="shared" si="0"/>
        <v>0</v>
      </c>
    </row>
    <row r="20" spans="1:8">
      <c r="A20" s="471">
        <v>13</v>
      </c>
      <c r="B20" s="470" t="s">
        <v>70</v>
      </c>
      <c r="C20" s="778"/>
      <c r="D20" s="778"/>
      <c r="E20" s="778"/>
      <c r="F20" s="778"/>
      <c r="G20" s="778"/>
      <c r="H20" s="621">
        <f t="shared" si="0"/>
        <v>0</v>
      </c>
    </row>
    <row r="21" spans="1:8">
      <c r="A21" s="469">
        <v>14</v>
      </c>
      <c r="B21" s="468" t="s">
        <v>500</v>
      </c>
      <c r="C21" s="778"/>
      <c r="D21" s="778"/>
      <c r="E21" s="778"/>
      <c r="F21" s="778"/>
      <c r="G21" s="778">
        <f>'13. CRME'!C21</f>
        <v>2397440</v>
      </c>
      <c r="H21" s="621">
        <f>SUM(C21:G21)</f>
        <v>2397440</v>
      </c>
    </row>
    <row r="22" spans="1:8">
      <c r="A22" s="467">
        <v>15</v>
      </c>
      <c r="B22" s="466" t="s">
        <v>66</v>
      </c>
      <c r="C22" s="621">
        <f>SUM(C18:C21)+SUM(C8:C16)</f>
        <v>0</v>
      </c>
      <c r="D22" s="621">
        <f t="shared" ref="D22:H22" si="1">SUM(D18:D21)+SUM(D8:D16)</f>
        <v>23196079.850000001</v>
      </c>
      <c r="E22" s="621">
        <f t="shared" si="1"/>
        <v>0</v>
      </c>
      <c r="F22" s="621">
        <f t="shared" si="1"/>
        <v>0</v>
      </c>
      <c r="G22" s="621">
        <f t="shared" si="1"/>
        <v>2397440</v>
      </c>
      <c r="H22" s="621">
        <f t="shared" si="1"/>
        <v>25593519.850000001</v>
      </c>
    </row>
    <row r="23" spans="1:8">
      <c r="H23" s="675">
        <f>H22-'13. CRME'!C22</f>
        <v>0</v>
      </c>
    </row>
    <row r="26" spans="1:8" ht="38.25">
      <c r="B26" s="394" t="s">
        <v>678</v>
      </c>
    </row>
  </sheetData>
  <mergeCells count="2">
    <mergeCell ref="A5:B7"/>
    <mergeCell ref="C5:H6"/>
  </mergeCells>
  <conditionalFormatting sqref="A5">
    <cfRule type="duplicateValues" dxfId="25" priority="1"/>
    <cfRule type="duplicateValues" dxfId="24" priority="2"/>
  </conditionalFormatting>
  <conditionalFormatting sqref="A5">
    <cfRule type="duplicateValues" dxfId="23" priority="3"/>
  </conditionalFormatting>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26"/>
  <sheetViews>
    <sheetView showGridLines="0" topLeftCell="D1" zoomScale="130" zoomScaleNormal="100" workbookViewId="0">
      <selection activeCell="H12" sqref="H12"/>
    </sheetView>
  </sheetViews>
  <sheetFormatPr defaultColWidth="9.28515625" defaultRowHeight="12.75"/>
  <cols>
    <col min="1" max="1" width="11.7109375" style="378" bestFit="1" customWidth="1"/>
    <col min="2" max="2" width="86.7109375" style="375" customWidth="1"/>
    <col min="3" max="4" width="31.5703125" style="375" customWidth="1"/>
    <col min="5" max="5" width="16.42578125" style="380" bestFit="1" customWidth="1"/>
    <col min="6" max="6" width="14.28515625" style="380" bestFit="1" customWidth="1"/>
    <col min="7" max="7" width="20" style="375" bestFit="1" customWidth="1"/>
    <col min="8" max="8" width="23.7109375" style="375" customWidth="1"/>
    <col min="9" max="9" width="12.140625" style="375" customWidth="1"/>
    <col min="10" max="16384" width="9.28515625" style="375"/>
  </cols>
  <sheetData>
    <row r="1" spans="1:9" ht="13.5">
      <c r="A1" s="374" t="s">
        <v>108</v>
      </c>
      <c r="B1" s="306" t="str">
        <f>Info!C2</f>
        <v>სს "ჰეშ ბანკი"</v>
      </c>
      <c r="C1" s="484"/>
      <c r="D1" s="484"/>
      <c r="E1" s="484"/>
      <c r="F1" s="484"/>
      <c r="G1" s="484"/>
      <c r="H1" s="484"/>
    </row>
    <row r="2" spans="1:9">
      <c r="A2" s="376" t="s">
        <v>109</v>
      </c>
      <c r="B2" s="784">
        <f>Info!D2</f>
        <v>45657</v>
      </c>
      <c r="C2" s="484"/>
      <c r="D2" s="484"/>
      <c r="E2" s="484"/>
      <c r="F2" s="484"/>
      <c r="G2" s="484"/>
      <c r="H2" s="484"/>
    </row>
    <row r="3" spans="1:9">
      <c r="A3" s="377" t="s">
        <v>501</v>
      </c>
      <c r="B3" s="484"/>
      <c r="C3" s="484"/>
      <c r="D3" s="484"/>
      <c r="E3" s="484"/>
      <c r="F3" s="484"/>
      <c r="G3" s="484"/>
      <c r="H3" s="484"/>
    </row>
    <row r="4" spans="1:9">
      <c r="A4" s="485"/>
      <c r="B4" s="484"/>
      <c r="C4" s="483" t="s">
        <v>502</v>
      </c>
      <c r="D4" s="483" t="s">
        <v>503</v>
      </c>
      <c r="E4" s="483" t="s">
        <v>504</v>
      </c>
      <c r="F4" s="483" t="s">
        <v>505</v>
      </c>
      <c r="G4" s="483" t="s">
        <v>506</v>
      </c>
      <c r="H4" s="483" t="s">
        <v>507</v>
      </c>
    </row>
    <row r="5" spans="1:9" ht="34.35" customHeight="1">
      <c r="A5" s="887" t="s">
        <v>867</v>
      </c>
      <c r="B5" s="888"/>
      <c r="C5" s="901" t="s">
        <v>596</v>
      </c>
      <c r="D5" s="901"/>
      <c r="E5" s="901" t="s">
        <v>866</v>
      </c>
      <c r="F5" s="899" t="s">
        <v>865</v>
      </c>
      <c r="G5" s="899" t="s">
        <v>511</v>
      </c>
      <c r="H5" s="481" t="s">
        <v>864</v>
      </c>
    </row>
    <row r="6" spans="1:9" ht="25.5">
      <c r="A6" s="891"/>
      <c r="B6" s="892"/>
      <c r="C6" s="482" t="s">
        <v>512</v>
      </c>
      <c r="D6" s="482" t="s">
        <v>513</v>
      </c>
      <c r="E6" s="901"/>
      <c r="F6" s="900"/>
      <c r="G6" s="900"/>
      <c r="H6" s="481" t="s">
        <v>863</v>
      </c>
    </row>
    <row r="7" spans="1:9">
      <c r="A7" s="479">
        <v>1</v>
      </c>
      <c r="B7" s="468" t="s">
        <v>134</v>
      </c>
      <c r="C7" s="779"/>
      <c r="D7" s="779">
        <v>13507</v>
      </c>
      <c r="E7" s="780"/>
      <c r="F7" s="780"/>
      <c r="G7" s="779"/>
      <c r="H7" s="616">
        <f t="shared" ref="H7:H20" si="0">C7+D7-E7-F7</f>
        <v>13507</v>
      </c>
    </row>
    <row r="8" spans="1:9" ht="25.35" customHeight="1">
      <c r="A8" s="479">
        <v>2</v>
      </c>
      <c r="B8" s="468" t="s">
        <v>135</v>
      </c>
      <c r="C8" s="779"/>
      <c r="D8" s="779"/>
      <c r="E8" s="780"/>
      <c r="F8" s="780"/>
      <c r="G8" s="779"/>
      <c r="H8" s="616">
        <f t="shared" si="0"/>
        <v>0</v>
      </c>
    </row>
    <row r="9" spans="1:9">
      <c r="A9" s="479">
        <v>3</v>
      </c>
      <c r="B9" s="468" t="s">
        <v>136</v>
      </c>
      <c r="C9" s="779"/>
      <c r="D9" s="779"/>
      <c r="E9" s="780"/>
      <c r="F9" s="780"/>
      <c r="G9" s="779"/>
      <c r="H9" s="616">
        <f t="shared" si="0"/>
        <v>0</v>
      </c>
    </row>
    <row r="10" spans="1:9">
      <c r="A10" s="479">
        <v>4</v>
      </c>
      <c r="B10" s="468" t="s">
        <v>137</v>
      </c>
      <c r="C10" s="779"/>
      <c r="D10" s="779"/>
      <c r="E10" s="780"/>
      <c r="F10" s="780"/>
      <c r="G10" s="779"/>
      <c r="H10" s="616">
        <f t="shared" si="0"/>
        <v>0</v>
      </c>
    </row>
    <row r="11" spans="1:9">
      <c r="A11" s="479">
        <v>5</v>
      </c>
      <c r="B11" s="468" t="s">
        <v>949</v>
      </c>
      <c r="C11" s="779"/>
      <c r="D11" s="779"/>
      <c r="E11" s="780"/>
      <c r="F11" s="780"/>
      <c r="G11" s="779"/>
      <c r="H11" s="616">
        <f t="shared" si="0"/>
        <v>0</v>
      </c>
    </row>
    <row r="12" spans="1:9">
      <c r="A12" s="479">
        <v>6</v>
      </c>
      <c r="B12" s="468" t="s">
        <v>138</v>
      </c>
      <c r="C12" s="779"/>
      <c r="D12" s="779">
        <v>23262055.050000004</v>
      </c>
      <c r="E12" s="780">
        <v>79482</v>
      </c>
      <c r="F12" s="780"/>
      <c r="G12" s="779"/>
      <c r="H12" s="616">
        <f>C12+D12-E12-F12</f>
        <v>23182573.050000004</v>
      </c>
      <c r="I12" s="652">
        <f>H12-' 17. Residual Maturity'!H13</f>
        <v>0.20000000298023224</v>
      </c>
    </row>
    <row r="13" spans="1:9">
      <c r="A13" s="479">
        <v>7</v>
      </c>
      <c r="B13" s="468" t="s">
        <v>71</v>
      </c>
      <c r="C13" s="779"/>
      <c r="D13" s="779"/>
      <c r="E13" s="780"/>
      <c r="F13" s="780"/>
      <c r="G13" s="779"/>
      <c r="H13" s="616">
        <f t="shared" si="0"/>
        <v>0</v>
      </c>
      <c r="I13" s="652">
        <f>H13-' 17. Residual Maturity'!H14</f>
        <v>0</v>
      </c>
    </row>
    <row r="14" spans="1:9">
      <c r="A14" s="479">
        <v>8</v>
      </c>
      <c r="B14" s="470" t="s">
        <v>72</v>
      </c>
      <c r="C14" s="779"/>
      <c r="D14" s="779"/>
      <c r="E14" s="779"/>
      <c r="F14" s="780"/>
      <c r="G14" s="779"/>
      <c r="H14" s="616">
        <f t="shared" si="0"/>
        <v>0</v>
      </c>
      <c r="I14" s="652">
        <f>H14-' 17. Residual Maturity'!H15</f>
        <v>0</v>
      </c>
    </row>
    <row r="15" spans="1:9">
      <c r="A15" s="479">
        <v>9</v>
      </c>
      <c r="B15" s="468" t="s">
        <v>950</v>
      </c>
      <c r="C15" s="779"/>
      <c r="D15" s="779"/>
      <c r="E15" s="780"/>
      <c r="F15" s="780"/>
      <c r="G15" s="779"/>
      <c r="H15" s="616">
        <f t="shared" si="0"/>
        <v>0</v>
      </c>
      <c r="I15" s="652">
        <f>H15-' 17. Residual Maturity'!H16</f>
        <v>0</v>
      </c>
    </row>
    <row r="16" spans="1:9">
      <c r="A16" s="479">
        <v>10</v>
      </c>
      <c r="B16" s="472" t="s">
        <v>514</v>
      </c>
      <c r="C16" s="779"/>
      <c r="D16" s="779"/>
      <c r="E16" s="780"/>
      <c r="F16" s="780"/>
      <c r="G16" s="779"/>
      <c r="H16" s="616">
        <f t="shared" si="0"/>
        <v>0</v>
      </c>
      <c r="I16" s="652">
        <f>H16-' 17. Residual Maturity'!H17</f>
        <v>0</v>
      </c>
    </row>
    <row r="17" spans="1:8">
      <c r="A17" s="479">
        <v>11</v>
      </c>
      <c r="B17" s="468" t="s">
        <v>68</v>
      </c>
      <c r="C17" s="779"/>
      <c r="D17" s="779"/>
      <c r="E17" s="780"/>
      <c r="F17" s="780"/>
      <c r="G17" s="779"/>
      <c r="H17" s="616">
        <f t="shared" si="0"/>
        <v>0</v>
      </c>
    </row>
    <row r="18" spans="1:8">
      <c r="A18" s="479">
        <v>12</v>
      </c>
      <c r="B18" s="468" t="s">
        <v>69</v>
      </c>
      <c r="C18" s="779"/>
      <c r="D18" s="779"/>
      <c r="E18" s="780"/>
      <c r="F18" s="780"/>
      <c r="G18" s="779"/>
      <c r="H18" s="616">
        <f t="shared" si="0"/>
        <v>0</v>
      </c>
    </row>
    <row r="19" spans="1:8">
      <c r="A19" s="480">
        <v>13</v>
      </c>
      <c r="B19" s="470" t="s">
        <v>70</v>
      </c>
      <c r="C19" s="779"/>
      <c r="D19" s="779"/>
      <c r="E19" s="780"/>
      <c r="F19" s="780"/>
      <c r="G19" s="779"/>
      <c r="H19" s="616">
        <f t="shared" si="0"/>
        <v>0</v>
      </c>
    </row>
    <row r="20" spans="1:8">
      <c r="A20" s="479">
        <v>14</v>
      </c>
      <c r="B20" s="468" t="s">
        <v>500</v>
      </c>
      <c r="C20" s="779"/>
      <c r="D20" s="779">
        <v>6996293</v>
      </c>
      <c r="E20" s="780"/>
      <c r="F20" s="780"/>
      <c r="G20" s="779"/>
      <c r="H20" s="616">
        <f t="shared" si="0"/>
        <v>6996293</v>
      </c>
    </row>
    <row r="21" spans="1:8" s="379" customFormat="1">
      <c r="A21" s="478">
        <v>15</v>
      </c>
      <c r="B21" s="477" t="s">
        <v>66</v>
      </c>
      <c r="C21" s="805">
        <f>SUM(C7:C15)+SUM(C17:C20)</f>
        <v>0</v>
      </c>
      <c r="D21" s="805">
        <f>SUM(D7:D15)+SUM(D17:D20)</f>
        <v>30271855.050000004</v>
      </c>
      <c r="E21" s="805">
        <f>SUM(E7:E15)+SUM(E17:E20)</f>
        <v>79482</v>
      </c>
      <c r="F21" s="805">
        <f t="shared" ref="F21:G21" si="1">SUM(F7:F15)+SUM(F17:F20)</f>
        <v>0</v>
      </c>
      <c r="G21" s="805">
        <f t="shared" si="1"/>
        <v>0</v>
      </c>
      <c r="H21" s="616">
        <f t="shared" ref="H21" si="2">SUM(H7:H15)+SUM(H17:H20)</f>
        <v>30192373.050000004</v>
      </c>
    </row>
    <row r="22" spans="1:8">
      <c r="A22" s="476">
        <v>16</v>
      </c>
      <c r="B22" s="475" t="s">
        <v>515</v>
      </c>
      <c r="C22" s="704">
        <f>SUM(C13,C15,C14)</f>
        <v>0</v>
      </c>
      <c r="D22" s="704">
        <f>SUM(D13,D15,D14)</f>
        <v>0</v>
      </c>
      <c r="E22" s="704">
        <f>SUM(E13,E15,E14)</f>
        <v>0</v>
      </c>
      <c r="F22" s="705">
        <v>0</v>
      </c>
      <c r="G22" s="704"/>
      <c r="H22" s="616">
        <f>C22+D22-E22-F22</f>
        <v>0</v>
      </c>
    </row>
    <row r="23" spans="1:8">
      <c r="A23" s="476">
        <v>17</v>
      </c>
      <c r="B23" s="475" t="s">
        <v>516</v>
      </c>
      <c r="C23" s="655"/>
      <c r="D23" s="655"/>
      <c r="E23" s="617"/>
      <c r="F23" s="617"/>
      <c r="G23" s="655"/>
      <c r="H23" s="616">
        <f>C23+D23-E23-F23</f>
        <v>0</v>
      </c>
    </row>
    <row r="24" spans="1:8">
      <c r="C24" s="675"/>
      <c r="D24" s="675"/>
      <c r="E24" s="676"/>
      <c r="F24" s="676"/>
      <c r="G24" s="675"/>
      <c r="H24" s="675">
        <f>H21-'7. LI1'!C37</f>
        <v>0.20000000298023224</v>
      </c>
    </row>
    <row r="25" spans="1:8">
      <c r="E25" s="375"/>
      <c r="F25" s="375"/>
      <c r="H25" s="652">
        <f>'2. SOFP'!E36-H21</f>
        <v>-0.20000000298023224</v>
      </c>
    </row>
    <row r="26" spans="1:8" ht="42.6" customHeight="1">
      <c r="B26" s="394" t="s">
        <v>678</v>
      </c>
    </row>
  </sheetData>
  <mergeCells count="5">
    <mergeCell ref="G5:G6"/>
    <mergeCell ref="A5:B6"/>
    <mergeCell ref="C5:D5"/>
    <mergeCell ref="E5:E6"/>
    <mergeCell ref="F5:F6"/>
  </mergeCells>
  <conditionalFormatting sqref="A5">
    <cfRule type="duplicateValues" dxfId="22" priority="1"/>
    <cfRule type="duplicateValues" dxfId="21" priority="2"/>
  </conditionalFormatting>
  <conditionalFormatting sqref="A5">
    <cfRule type="duplicateValues" dxfId="20" priority="3"/>
  </conditionalFormatting>
  <pageMargins left="0.7" right="0.7" top="0.75" bottom="0.75" header="0.3" footer="0.3"/>
  <pageSetup orientation="portrait" horizontalDpi="90" verticalDpi="90" r:id="rId1"/>
  <headerFooter>
    <oddHeader>&amp;Lშიდა მოხმარების</oddHeader>
    <oddFooter>&amp;Lშიდა მოხმარების</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38"/>
  <sheetViews>
    <sheetView showGridLines="0" zoomScale="90" zoomScaleNormal="90" workbookViewId="0">
      <selection activeCell="D7" sqref="D7"/>
    </sheetView>
  </sheetViews>
  <sheetFormatPr defaultColWidth="9.28515625" defaultRowHeight="12.75"/>
  <cols>
    <col min="1" max="1" width="11" style="375" bestFit="1" customWidth="1"/>
    <col min="2" max="2" width="93.42578125" style="375" customWidth="1"/>
    <col min="3" max="3" width="35" style="375" customWidth="1"/>
    <col min="4" max="4" width="35.140625" style="375" customWidth="1"/>
    <col min="5" max="7" width="22" style="375" customWidth="1"/>
    <col min="8" max="8" width="29.7109375" style="375" bestFit="1" customWidth="1"/>
    <col min="9" max="16384" width="9.28515625" style="375"/>
  </cols>
  <sheetData>
    <row r="1" spans="1:8" ht="13.5">
      <c r="A1" s="374" t="s">
        <v>108</v>
      </c>
      <c r="B1" s="306" t="str">
        <f>Info!C2</f>
        <v>სს "ჰეშ ბანკი"</v>
      </c>
      <c r="C1" s="484"/>
      <c r="D1" s="484"/>
      <c r="E1" s="484"/>
      <c r="F1" s="484"/>
      <c r="G1" s="484"/>
      <c r="H1" s="484"/>
    </row>
    <row r="2" spans="1:8">
      <c r="A2" s="376" t="s">
        <v>109</v>
      </c>
      <c r="B2" s="784">
        <f>Info!D2</f>
        <v>45657</v>
      </c>
      <c r="C2" s="484"/>
      <c r="D2" s="484"/>
      <c r="E2" s="484"/>
      <c r="F2" s="484"/>
      <c r="G2" s="484"/>
      <c r="H2" s="484"/>
    </row>
    <row r="3" spans="1:8">
      <c r="A3" s="377" t="s">
        <v>517</v>
      </c>
      <c r="B3" s="484"/>
      <c r="C3" s="484"/>
      <c r="D3" s="484"/>
      <c r="E3" s="484"/>
      <c r="F3" s="484"/>
      <c r="G3" s="484"/>
      <c r="H3" s="484"/>
    </row>
    <row r="4" spans="1:8" ht="14.45" customHeight="1">
      <c r="A4" s="484"/>
      <c r="B4" s="484"/>
      <c r="C4" s="483" t="s">
        <v>502</v>
      </c>
      <c r="D4" s="483" t="s">
        <v>503</v>
      </c>
      <c r="E4" s="483" t="s">
        <v>504</v>
      </c>
      <c r="F4" s="483" t="s">
        <v>505</v>
      </c>
      <c r="G4" s="483" t="s">
        <v>506</v>
      </c>
      <c r="H4" s="483" t="s">
        <v>507</v>
      </c>
    </row>
    <row r="5" spans="1:8" ht="27.6" customHeight="1">
      <c r="A5" s="887" t="s">
        <v>869</v>
      </c>
      <c r="B5" s="888"/>
      <c r="C5" s="902" t="s">
        <v>596</v>
      </c>
      <c r="D5" s="903"/>
      <c r="E5" s="899" t="s">
        <v>866</v>
      </c>
      <c r="F5" s="899" t="s">
        <v>865</v>
      </c>
      <c r="G5" s="899" t="s">
        <v>511</v>
      </c>
      <c r="H5" s="481" t="s">
        <v>864</v>
      </c>
    </row>
    <row r="6" spans="1:8" ht="25.5">
      <c r="A6" s="891"/>
      <c r="B6" s="892"/>
      <c r="C6" s="482" t="s">
        <v>512</v>
      </c>
      <c r="D6" s="482" t="s">
        <v>513</v>
      </c>
      <c r="E6" s="900"/>
      <c r="F6" s="900"/>
      <c r="G6" s="900"/>
      <c r="H6" s="481" t="s">
        <v>863</v>
      </c>
    </row>
    <row r="7" spans="1:8">
      <c r="A7" s="473">
        <v>1</v>
      </c>
      <c r="B7" s="488" t="s">
        <v>518</v>
      </c>
      <c r="C7" s="704"/>
      <c r="D7" s="779">
        <f>'18. Assets by Exposure classes'!D7</f>
        <v>13507</v>
      </c>
      <c r="E7" s="779">
        <f>'18. Assets by Exposure classes'!E7</f>
        <v>0</v>
      </c>
      <c r="F7" s="655"/>
      <c r="G7" s="655"/>
      <c r="H7" s="616">
        <f t="shared" ref="H7:H34" si="0">C7+D7-E7-F7</f>
        <v>13507</v>
      </c>
    </row>
    <row r="8" spans="1:8">
      <c r="A8" s="473">
        <v>2</v>
      </c>
      <c r="B8" s="488" t="s">
        <v>519</v>
      </c>
      <c r="C8" s="704"/>
      <c r="D8" s="779">
        <f>'18. Assets by Exposure classes'!D12</f>
        <v>23262055.050000004</v>
      </c>
      <c r="E8" s="779">
        <f>'18. Assets by Exposure classes'!E12</f>
        <v>79482</v>
      </c>
      <c r="F8" s="655"/>
      <c r="G8" s="655"/>
      <c r="H8" s="616">
        <f t="shared" si="0"/>
        <v>23182573.050000004</v>
      </c>
    </row>
    <row r="9" spans="1:8">
      <c r="A9" s="473">
        <v>3</v>
      </c>
      <c r="B9" s="488" t="s">
        <v>868</v>
      </c>
      <c r="C9" s="704"/>
      <c r="D9" s="779"/>
      <c r="E9" s="779"/>
      <c r="F9" s="655"/>
      <c r="G9" s="655"/>
      <c r="H9" s="616">
        <f t="shared" si="0"/>
        <v>0</v>
      </c>
    </row>
    <row r="10" spans="1:8">
      <c r="A10" s="473">
        <v>4</v>
      </c>
      <c r="B10" s="488" t="s">
        <v>520</v>
      </c>
      <c r="C10" s="704"/>
      <c r="D10" s="779"/>
      <c r="E10" s="779"/>
      <c r="F10" s="655"/>
      <c r="G10" s="655"/>
      <c r="H10" s="616">
        <f t="shared" si="0"/>
        <v>0</v>
      </c>
    </row>
    <row r="11" spans="1:8">
      <c r="A11" s="473">
        <v>5</v>
      </c>
      <c r="B11" s="488" t="s">
        <v>521</v>
      </c>
      <c r="C11" s="704"/>
      <c r="D11" s="779"/>
      <c r="E11" s="779"/>
      <c r="F11" s="655"/>
      <c r="G11" s="655"/>
      <c r="H11" s="616">
        <f t="shared" si="0"/>
        <v>0</v>
      </c>
    </row>
    <row r="12" spans="1:8">
      <c r="A12" s="473">
        <v>6</v>
      </c>
      <c r="B12" s="488" t="s">
        <v>522</v>
      </c>
      <c r="C12" s="704"/>
      <c r="D12" s="779"/>
      <c r="E12" s="779"/>
      <c r="F12" s="655"/>
      <c r="G12" s="655"/>
      <c r="H12" s="616">
        <f t="shared" si="0"/>
        <v>0</v>
      </c>
    </row>
    <row r="13" spans="1:8">
      <c r="A13" s="473">
        <v>7</v>
      </c>
      <c r="B13" s="488" t="s">
        <v>523</v>
      </c>
      <c r="C13" s="704"/>
      <c r="D13" s="779"/>
      <c r="E13" s="779"/>
      <c r="F13" s="655"/>
      <c r="G13" s="655"/>
      <c r="H13" s="616">
        <f t="shared" si="0"/>
        <v>0</v>
      </c>
    </row>
    <row r="14" spans="1:8">
      <c r="A14" s="473">
        <v>8</v>
      </c>
      <c r="B14" s="488" t="s">
        <v>524</v>
      </c>
      <c r="C14" s="704"/>
      <c r="D14" s="779"/>
      <c r="E14" s="779"/>
      <c r="F14" s="655"/>
      <c r="G14" s="655"/>
      <c r="H14" s="616">
        <f t="shared" si="0"/>
        <v>0</v>
      </c>
    </row>
    <row r="15" spans="1:8">
      <c r="A15" s="473">
        <v>9</v>
      </c>
      <c r="B15" s="488" t="s">
        <v>525</v>
      </c>
      <c r="C15" s="704"/>
      <c r="D15" s="779"/>
      <c r="E15" s="779"/>
      <c r="F15" s="655"/>
      <c r="G15" s="655"/>
      <c r="H15" s="616">
        <f t="shared" si="0"/>
        <v>0</v>
      </c>
    </row>
    <row r="16" spans="1:8">
      <c r="A16" s="473">
        <v>10</v>
      </c>
      <c r="B16" s="488" t="s">
        <v>526</v>
      </c>
      <c r="C16" s="704"/>
      <c r="D16" s="779"/>
      <c r="E16" s="779"/>
      <c r="F16" s="655"/>
      <c r="G16" s="655"/>
      <c r="H16" s="616">
        <f t="shared" si="0"/>
        <v>0</v>
      </c>
    </row>
    <row r="17" spans="1:9">
      <c r="A17" s="473">
        <v>11</v>
      </c>
      <c r="B17" s="488" t="s">
        <v>527</v>
      </c>
      <c r="C17" s="704"/>
      <c r="D17" s="779"/>
      <c r="E17" s="779"/>
      <c r="F17" s="655"/>
      <c r="G17" s="655"/>
      <c r="H17" s="616">
        <f t="shared" si="0"/>
        <v>0</v>
      </c>
    </row>
    <row r="18" spans="1:9">
      <c r="A18" s="473">
        <v>12</v>
      </c>
      <c r="B18" s="488" t="s">
        <v>528</v>
      </c>
      <c r="C18" s="704"/>
      <c r="D18" s="779"/>
      <c r="E18" s="779"/>
      <c r="F18" s="655"/>
      <c r="G18" s="655"/>
      <c r="H18" s="616">
        <f t="shared" si="0"/>
        <v>0</v>
      </c>
    </row>
    <row r="19" spans="1:9">
      <c r="A19" s="473">
        <v>13</v>
      </c>
      <c r="B19" s="488" t="s">
        <v>529</v>
      </c>
      <c r="C19" s="704"/>
      <c r="D19" s="779"/>
      <c r="E19" s="779"/>
      <c r="F19" s="655"/>
      <c r="G19" s="655"/>
      <c r="H19" s="616">
        <f t="shared" si="0"/>
        <v>0</v>
      </c>
    </row>
    <row r="20" spans="1:9">
      <c r="A20" s="473">
        <v>14</v>
      </c>
      <c r="B20" s="488" t="s">
        <v>530</v>
      </c>
      <c r="C20" s="704"/>
      <c r="D20" s="779"/>
      <c r="E20" s="779"/>
      <c r="F20" s="655"/>
      <c r="G20" s="655"/>
      <c r="H20" s="616">
        <f t="shared" si="0"/>
        <v>0</v>
      </c>
    </row>
    <row r="21" spans="1:9">
      <c r="A21" s="473">
        <v>15</v>
      </c>
      <c r="B21" s="488" t="s">
        <v>531</v>
      </c>
      <c r="C21" s="704"/>
      <c r="D21" s="779"/>
      <c r="E21" s="779"/>
      <c r="F21" s="655"/>
      <c r="G21" s="655"/>
      <c r="H21" s="616">
        <f t="shared" si="0"/>
        <v>0</v>
      </c>
    </row>
    <row r="22" spans="1:9">
      <c r="A22" s="473">
        <v>16</v>
      </c>
      <c r="B22" s="488" t="s">
        <v>532</v>
      </c>
      <c r="C22" s="704"/>
      <c r="D22" s="779"/>
      <c r="E22" s="779"/>
      <c r="F22" s="655"/>
      <c r="G22" s="655"/>
      <c r="H22" s="616">
        <f t="shared" si="0"/>
        <v>0</v>
      </c>
    </row>
    <row r="23" spans="1:9">
      <c r="A23" s="473">
        <v>17</v>
      </c>
      <c r="B23" s="488" t="s">
        <v>533</v>
      </c>
      <c r="C23" s="704"/>
      <c r="D23" s="779"/>
      <c r="E23" s="779"/>
      <c r="F23" s="655"/>
      <c r="G23" s="655"/>
      <c r="H23" s="616">
        <f t="shared" si="0"/>
        <v>0</v>
      </c>
    </row>
    <row r="24" spans="1:9">
      <c r="A24" s="473">
        <v>18</v>
      </c>
      <c r="B24" s="488" t="s">
        <v>534</v>
      </c>
      <c r="C24" s="704"/>
      <c r="D24" s="779"/>
      <c r="E24" s="779"/>
      <c r="F24" s="655"/>
      <c r="G24" s="655"/>
      <c r="H24" s="616">
        <f t="shared" si="0"/>
        <v>0</v>
      </c>
    </row>
    <row r="25" spans="1:9">
      <c r="A25" s="473">
        <v>19</v>
      </c>
      <c r="B25" s="488" t="s">
        <v>535</v>
      </c>
      <c r="C25" s="704"/>
      <c r="D25" s="779"/>
      <c r="E25" s="779"/>
      <c r="F25" s="655"/>
      <c r="G25" s="655"/>
      <c r="H25" s="616">
        <f t="shared" si="0"/>
        <v>0</v>
      </c>
    </row>
    <row r="26" spans="1:9">
      <c r="A26" s="473">
        <v>20</v>
      </c>
      <c r="B26" s="488" t="s">
        <v>536</v>
      </c>
      <c r="C26" s="704"/>
      <c r="D26" s="779"/>
      <c r="E26" s="779"/>
      <c r="F26" s="655"/>
      <c r="G26" s="655"/>
      <c r="H26" s="616">
        <f t="shared" si="0"/>
        <v>0</v>
      </c>
      <c r="I26" s="381"/>
    </row>
    <row r="27" spans="1:9">
      <c r="A27" s="473">
        <v>21</v>
      </c>
      <c r="B27" s="488" t="s">
        <v>537</v>
      </c>
      <c r="C27" s="704"/>
      <c r="D27" s="779"/>
      <c r="E27" s="779"/>
      <c r="F27" s="655"/>
      <c r="G27" s="655"/>
      <c r="H27" s="616">
        <f t="shared" si="0"/>
        <v>0</v>
      </c>
      <c r="I27" s="381"/>
    </row>
    <row r="28" spans="1:9">
      <c r="A28" s="473">
        <v>22</v>
      </c>
      <c r="B28" s="488" t="s">
        <v>538</v>
      </c>
      <c r="C28" s="704"/>
      <c r="D28" s="779"/>
      <c r="E28" s="779"/>
      <c r="F28" s="655"/>
      <c r="G28" s="655"/>
      <c r="H28" s="616">
        <f t="shared" si="0"/>
        <v>0</v>
      </c>
      <c r="I28" s="381"/>
    </row>
    <row r="29" spans="1:9">
      <c r="A29" s="473">
        <v>23</v>
      </c>
      <c r="B29" s="488" t="s">
        <v>539</v>
      </c>
      <c r="C29" s="704"/>
      <c r="D29" s="779"/>
      <c r="E29" s="779"/>
      <c r="F29" s="655"/>
      <c r="G29" s="655"/>
      <c r="H29" s="616">
        <f t="shared" si="0"/>
        <v>0</v>
      </c>
      <c r="I29" s="381"/>
    </row>
    <row r="30" spans="1:9">
      <c r="A30" s="473">
        <v>24</v>
      </c>
      <c r="B30" s="488" t="s">
        <v>540</v>
      </c>
      <c r="C30" s="704"/>
      <c r="D30" s="779"/>
      <c r="E30" s="779"/>
      <c r="F30" s="655"/>
      <c r="G30" s="655"/>
      <c r="H30" s="616">
        <f t="shared" si="0"/>
        <v>0</v>
      </c>
      <c r="I30" s="381"/>
    </row>
    <row r="31" spans="1:9">
      <c r="A31" s="473">
        <v>25</v>
      </c>
      <c r="B31" s="488" t="s">
        <v>541</v>
      </c>
      <c r="C31" s="704"/>
      <c r="D31" s="779"/>
      <c r="E31" s="779"/>
      <c r="F31" s="655"/>
      <c r="G31" s="655"/>
      <c r="H31" s="616">
        <f t="shared" si="0"/>
        <v>0</v>
      </c>
      <c r="I31" s="381"/>
    </row>
    <row r="32" spans="1:9">
      <c r="A32" s="473">
        <v>26</v>
      </c>
      <c r="B32" s="488" t="s">
        <v>542</v>
      </c>
      <c r="C32" s="704"/>
      <c r="D32" s="779"/>
      <c r="E32" s="779"/>
      <c r="F32" s="655"/>
      <c r="G32" s="655"/>
      <c r="H32" s="616">
        <f t="shared" si="0"/>
        <v>0</v>
      </c>
      <c r="I32" s="381"/>
    </row>
    <row r="33" spans="1:9">
      <c r="A33" s="473">
        <v>27</v>
      </c>
      <c r="B33" s="474" t="s">
        <v>99</v>
      </c>
      <c r="C33" s="704"/>
      <c r="D33" s="779">
        <f>'18. Assets by Exposure classes'!D20</f>
        <v>6996293</v>
      </c>
      <c r="E33" s="779">
        <f>'18. Assets by Exposure classes'!E20</f>
        <v>0</v>
      </c>
      <c r="F33" s="655"/>
      <c r="G33" s="655"/>
      <c r="H33" s="616">
        <f t="shared" si="0"/>
        <v>6996293</v>
      </c>
      <c r="I33" s="381"/>
    </row>
    <row r="34" spans="1:9">
      <c r="A34" s="473">
        <v>28</v>
      </c>
      <c r="B34" s="487" t="s">
        <v>66</v>
      </c>
      <c r="C34" s="654">
        <f>SUM(C7:C33)</f>
        <v>0</v>
      </c>
      <c r="D34" s="654">
        <f>SUM(D7:D33)</f>
        <v>30271855.050000004</v>
      </c>
      <c r="E34" s="654">
        <f>SUM(E7:E33)</f>
        <v>79482</v>
      </c>
      <c r="F34" s="654">
        <f>SUM(F7:F33)</f>
        <v>0</v>
      </c>
      <c r="G34" s="654">
        <f>SUM(G7:G33)</f>
        <v>0</v>
      </c>
      <c r="H34" s="616">
        <f t="shared" si="0"/>
        <v>30192373.050000004</v>
      </c>
      <c r="I34" s="381"/>
    </row>
    <row r="35" spans="1:9">
      <c r="A35" s="381"/>
      <c r="B35" s="381"/>
      <c r="C35" s="612">
        <f>C34-'18. Assets by Exposure classes'!C21</f>
        <v>0</v>
      </c>
      <c r="D35" s="615"/>
      <c r="E35" s="612">
        <f>SUM(E7:E31)-'18. Assets by Exposure classes'!E21</f>
        <v>0</v>
      </c>
      <c r="F35" s="612">
        <f>SUM(F7:F31)-'18. Assets by Exposure classes'!F22</f>
        <v>0</v>
      </c>
      <c r="G35" s="615"/>
      <c r="H35" s="612">
        <f>H34-'18. Assets by Exposure classes'!H21</f>
        <v>0</v>
      </c>
      <c r="I35" s="381"/>
    </row>
    <row r="36" spans="1:9">
      <c r="A36" s="381"/>
      <c r="B36" s="382"/>
      <c r="C36" s="615"/>
      <c r="D36" s="615"/>
      <c r="E36" s="612"/>
      <c r="F36" s="615"/>
      <c r="G36" s="615"/>
      <c r="H36" s="615"/>
      <c r="I36" s="381"/>
    </row>
    <row r="37" spans="1:9">
      <c r="C37" s="675"/>
      <c r="D37" s="675"/>
      <c r="E37" s="675"/>
      <c r="F37" s="675"/>
      <c r="G37" s="675"/>
      <c r="H37" s="675"/>
    </row>
    <row r="38" spans="1:9">
      <c r="C38" s="675"/>
      <c r="D38" s="675"/>
      <c r="E38" s="675"/>
      <c r="F38" s="675"/>
      <c r="G38" s="675"/>
      <c r="H38" s="675"/>
    </row>
  </sheetData>
  <mergeCells count="5">
    <mergeCell ref="G5:G6"/>
    <mergeCell ref="A5:B6"/>
    <mergeCell ref="C5:D5"/>
    <mergeCell ref="E5:E6"/>
    <mergeCell ref="F5:F6"/>
  </mergeCells>
  <conditionalFormatting sqref="A5">
    <cfRule type="duplicateValues" dxfId="19" priority="1"/>
    <cfRule type="duplicateValues" dxfId="18" priority="2"/>
  </conditionalFormatting>
  <conditionalFormatting sqref="A5">
    <cfRule type="duplicateValues" dxfId="17" priority="3"/>
  </conditionalFormatting>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D17"/>
  <sheetViews>
    <sheetView showGridLines="0" zoomScaleNormal="100" workbookViewId="0">
      <selection activeCell="C9" sqref="C9"/>
    </sheetView>
  </sheetViews>
  <sheetFormatPr defaultColWidth="9.28515625" defaultRowHeight="12.75"/>
  <cols>
    <col min="1" max="1" width="11.7109375" style="375" bestFit="1" customWidth="1"/>
    <col min="2" max="2" width="108" style="375" bestFit="1" customWidth="1"/>
    <col min="3" max="3" width="35.5703125" style="375" customWidth="1"/>
    <col min="4" max="4" width="38.42578125" style="380" customWidth="1"/>
    <col min="5" max="16384" width="9.28515625" style="375"/>
  </cols>
  <sheetData>
    <row r="1" spans="1:4" ht="13.5">
      <c r="A1" s="374" t="s">
        <v>108</v>
      </c>
      <c r="B1" s="306" t="str">
        <f>Info!C2</f>
        <v>სს "ჰეშ ბანკი"</v>
      </c>
      <c r="D1" s="375"/>
    </row>
    <row r="2" spans="1:4">
      <c r="A2" s="376" t="s">
        <v>109</v>
      </c>
      <c r="B2" s="784">
        <f>Info!D2</f>
        <v>45657</v>
      </c>
      <c r="D2" s="375"/>
    </row>
    <row r="3" spans="1:4">
      <c r="A3" s="377" t="s">
        <v>543</v>
      </c>
      <c r="D3" s="375"/>
    </row>
    <row r="5" spans="1:4">
      <c r="A5" s="904" t="s">
        <v>880</v>
      </c>
      <c r="B5" s="904"/>
      <c r="C5" s="496" t="s">
        <v>562</v>
      </c>
      <c r="D5" s="496" t="s">
        <v>879</v>
      </c>
    </row>
    <row r="6" spans="1:4">
      <c r="A6" s="495">
        <v>1</v>
      </c>
      <c r="B6" s="489" t="s">
        <v>878</v>
      </c>
      <c r="C6" s="613">
        <v>18536.5</v>
      </c>
      <c r="D6" s="710">
        <v>0</v>
      </c>
    </row>
    <row r="7" spans="1:4">
      <c r="A7" s="492">
        <v>2</v>
      </c>
      <c r="B7" s="489" t="s">
        <v>877</v>
      </c>
      <c r="C7" s="614">
        <f>C8+C9</f>
        <v>60945.5</v>
      </c>
      <c r="D7" s="711">
        <f>SUM(D8:D9)</f>
        <v>0</v>
      </c>
    </row>
    <row r="8" spans="1:4">
      <c r="A8" s="494">
        <v>2.1</v>
      </c>
      <c r="B8" s="493" t="s">
        <v>876</v>
      </c>
      <c r="C8" s="614">
        <v>60945.5</v>
      </c>
      <c r="D8" s="711"/>
    </row>
    <row r="9" spans="1:4">
      <c r="A9" s="494">
        <v>2.2000000000000002</v>
      </c>
      <c r="B9" s="493" t="s">
        <v>875</v>
      </c>
      <c r="C9" s="614"/>
      <c r="D9" s="711"/>
    </row>
    <row r="10" spans="1:4">
      <c r="A10" s="495">
        <v>3</v>
      </c>
      <c r="B10" s="489" t="s">
        <v>874</v>
      </c>
      <c r="C10" s="614">
        <f>SUM(C11:C13)</f>
        <v>0</v>
      </c>
      <c r="D10" s="711">
        <f>SUM(D11:D13)</f>
        <v>0</v>
      </c>
    </row>
    <row r="11" spans="1:4">
      <c r="A11" s="494">
        <v>3.1</v>
      </c>
      <c r="B11" s="493" t="s">
        <v>544</v>
      </c>
      <c r="C11" s="614"/>
      <c r="D11" s="711">
        <v>0</v>
      </c>
    </row>
    <row r="12" spans="1:4">
      <c r="A12" s="494">
        <v>3.2</v>
      </c>
      <c r="B12" s="493" t="s">
        <v>873</v>
      </c>
      <c r="C12" s="613">
        <v>0</v>
      </c>
      <c r="D12" s="711"/>
    </row>
    <row r="13" spans="1:4">
      <c r="A13" s="494">
        <v>3.3</v>
      </c>
      <c r="B13" s="493" t="s">
        <v>872</v>
      </c>
      <c r="C13" s="614"/>
      <c r="D13" s="711"/>
    </row>
    <row r="14" spans="1:4">
      <c r="A14" s="492">
        <v>4</v>
      </c>
      <c r="B14" s="491" t="s">
        <v>871</v>
      </c>
      <c r="C14" s="614"/>
      <c r="D14" s="711"/>
    </row>
    <row r="15" spans="1:4">
      <c r="A15" s="490">
        <v>5</v>
      </c>
      <c r="B15" s="489" t="s">
        <v>870</v>
      </c>
      <c r="C15" s="613">
        <f>C6+C7-C10+C14</f>
        <v>79482</v>
      </c>
      <c r="D15" s="710">
        <f>D6+D7-D10+D14</f>
        <v>0</v>
      </c>
    </row>
    <row r="16" spans="1:4">
      <c r="C16" s="611">
        <f>C15-SUM('19. Assets by Risk Sectors'!E7:E32)-SUM('19. Assets by Risk Sectors'!F7:F32)</f>
        <v>0</v>
      </c>
    </row>
    <row r="17" spans="3:3">
      <c r="C17" s="620"/>
    </row>
  </sheetData>
  <mergeCells count="1">
    <mergeCell ref="A5:B5"/>
  </mergeCells>
  <pageMargins left="0.7" right="0.7" top="0.75" bottom="0.75" header="0.3" footer="0.3"/>
  <pageSetup orientation="portrait" horizontalDpi="4294967292" verticalDpi="0" r:id="rId1"/>
  <headerFooter>
    <oddHeader>&amp;Lშიდა მოხმარების</oddHeader>
    <oddFooter>&amp;Lშიდა მოხმარების</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23"/>
  <sheetViews>
    <sheetView showGridLines="0" zoomScale="80" zoomScaleNormal="80" workbookViewId="0">
      <selection activeCell="I27" sqref="I27"/>
    </sheetView>
  </sheetViews>
  <sheetFormatPr defaultColWidth="9.28515625" defaultRowHeight="12.75"/>
  <cols>
    <col min="1" max="1" width="11.7109375" style="484" bestFit="1" customWidth="1"/>
    <col min="2" max="2" width="128.85546875" style="484" bestFit="1" customWidth="1"/>
    <col min="3" max="3" width="37" style="484" customWidth="1"/>
    <col min="4" max="4" width="50.5703125" style="484" customWidth="1"/>
    <col min="5" max="16384" width="9.28515625" style="484"/>
  </cols>
  <sheetData>
    <row r="1" spans="1:5" ht="13.5">
      <c r="A1" s="374" t="s">
        <v>108</v>
      </c>
      <c r="B1" s="306" t="str">
        <f>Info!C2</f>
        <v>სს "ჰეშ ბანკი"</v>
      </c>
    </row>
    <row r="2" spans="1:5">
      <c r="A2" s="376" t="s">
        <v>109</v>
      </c>
      <c r="B2" s="784">
        <f>Info!D2</f>
        <v>45657</v>
      </c>
    </row>
    <row r="3" spans="1:5">
      <c r="A3" s="377" t="s">
        <v>545</v>
      </c>
    </row>
    <row r="4" spans="1:5">
      <c r="A4" s="377"/>
    </row>
    <row r="5" spans="1:5" ht="15" customHeight="1">
      <c r="A5" s="905" t="s">
        <v>546</v>
      </c>
      <c r="B5" s="906"/>
      <c r="C5" s="909" t="s">
        <v>547</v>
      </c>
      <c r="D5" s="909" t="s">
        <v>548</v>
      </c>
    </row>
    <row r="6" spans="1:5">
      <c r="A6" s="907"/>
      <c r="B6" s="908"/>
      <c r="C6" s="909"/>
      <c r="D6" s="909"/>
    </row>
    <row r="7" spans="1:5">
      <c r="A7" s="487">
        <v>1</v>
      </c>
      <c r="B7" s="477" t="s">
        <v>549</v>
      </c>
      <c r="C7" s="706"/>
      <c r="D7" s="497"/>
    </row>
    <row r="8" spans="1:5">
      <c r="A8" s="474">
        <v>2</v>
      </c>
      <c r="B8" s="474" t="s">
        <v>550</v>
      </c>
      <c r="C8" s="704"/>
      <c r="D8" s="497"/>
    </row>
    <row r="9" spans="1:5">
      <c r="A9" s="474">
        <v>3</v>
      </c>
      <c r="B9" s="500" t="s">
        <v>551</v>
      </c>
      <c r="C9" s="704"/>
      <c r="D9" s="497"/>
    </row>
    <row r="10" spans="1:5">
      <c r="A10" s="474">
        <v>4</v>
      </c>
      <c r="B10" s="474" t="s">
        <v>552</v>
      </c>
      <c r="C10" s="704"/>
      <c r="D10" s="497"/>
    </row>
    <row r="11" spans="1:5">
      <c r="A11" s="474">
        <v>5</v>
      </c>
      <c r="B11" s="499" t="s">
        <v>881</v>
      </c>
      <c r="C11" s="704"/>
      <c r="D11" s="497"/>
    </row>
    <row r="12" spans="1:5">
      <c r="A12" s="474">
        <v>6</v>
      </c>
      <c r="B12" s="499" t="s">
        <v>553</v>
      </c>
      <c r="C12" s="704"/>
      <c r="D12" s="497"/>
    </row>
    <row r="13" spans="1:5">
      <c r="A13" s="474">
        <v>7</v>
      </c>
      <c r="B13" s="499" t="s">
        <v>556</v>
      </c>
      <c r="C13" s="704"/>
      <c r="D13" s="497"/>
      <c r="E13" s="652">
        <f>C13-'18. Assets by Exposure classes'!H11</f>
        <v>0</v>
      </c>
    </row>
    <row r="14" spans="1:5">
      <c r="A14" s="474">
        <v>8</v>
      </c>
      <c r="B14" s="499" t="s">
        <v>554</v>
      </c>
      <c r="C14" s="704"/>
      <c r="D14" s="474"/>
    </row>
    <row r="15" spans="1:5">
      <c r="A15" s="474">
        <v>9</v>
      </c>
      <c r="B15" s="499" t="s">
        <v>555</v>
      </c>
      <c r="C15" s="704"/>
      <c r="D15" s="474"/>
    </row>
    <row r="16" spans="1:5">
      <c r="A16" s="474">
        <v>10</v>
      </c>
      <c r="B16" s="499" t="s">
        <v>557</v>
      </c>
      <c r="C16" s="704"/>
      <c r="D16" s="474"/>
    </row>
    <row r="17" spans="1:4" ht="25.5">
      <c r="A17" s="474">
        <v>11</v>
      </c>
      <c r="B17" s="499" t="s">
        <v>558</v>
      </c>
      <c r="C17" s="704"/>
      <c r="D17" s="497"/>
    </row>
    <row r="18" spans="1:4">
      <c r="A18" s="487">
        <v>12</v>
      </c>
      <c r="B18" s="498" t="s">
        <v>559</v>
      </c>
      <c r="C18" s="706">
        <f>C7+C8+C9-C10</f>
        <v>0</v>
      </c>
      <c r="D18" s="497"/>
    </row>
    <row r="19" spans="1:4">
      <c r="C19" s="653">
        <f>C18-'18. Assets by Exposure classes'!C22</f>
        <v>0</v>
      </c>
    </row>
    <row r="20" spans="1:4">
      <c r="C20" s="653"/>
    </row>
    <row r="21" spans="1:4">
      <c r="B21" s="374"/>
      <c r="C21" s="653"/>
    </row>
    <row r="22" spans="1:4">
      <c r="B22" s="376"/>
    </row>
    <row r="23" spans="1:4">
      <c r="B23" s="377"/>
    </row>
  </sheetData>
  <mergeCells count="3">
    <mergeCell ref="A5:B6"/>
    <mergeCell ref="C5:C6"/>
    <mergeCell ref="D5:D6"/>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B28"/>
  <sheetViews>
    <sheetView showGridLines="0" zoomScaleNormal="100" workbookViewId="0">
      <selection activeCell="C18" sqref="C18:D18"/>
    </sheetView>
  </sheetViews>
  <sheetFormatPr defaultColWidth="9.28515625" defaultRowHeight="12.75"/>
  <cols>
    <col min="1" max="1" width="11.7109375" style="484" bestFit="1" customWidth="1"/>
    <col min="2" max="2" width="63.85546875" style="484" customWidth="1"/>
    <col min="3" max="3" width="15.5703125" style="484" customWidth="1"/>
    <col min="4" max="18" width="22.28515625" style="484" customWidth="1"/>
    <col min="19" max="19" width="23.28515625" style="484" bestFit="1" customWidth="1"/>
    <col min="20" max="26" width="22.28515625" style="484" customWidth="1"/>
    <col min="27" max="27" width="23.28515625" style="484" bestFit="1" customWidth="1"/>
    <col min="28" max="28" width="20" style="484" customWidth="1"/>
    <col min="29" max="16384" width="9.28515625" style="484"/>
  </cols>
  <sheetData>
    <row r="1" spans="1:28" ht="13.5">
      <c r="A1" s="374" t="s">
        <v>108</v>
      </c>
      <c r="B1" s="306" t="str">
        <f>Info!C2</f>
        <v>სს "ჰეშ ბანკი"</v>
      </c>
    </row>
    <row r="2" spans="1:28">
      <c r="A2" s="376" t="s">
        <v>109</v>
      </c>
      <c r="B2" s="784">
        <f>Info!D2</f>
        <v>45657</v>
      </c>
      <c r="C2" s="485"/>
    </row>
    <row r="3" spans="1:28">
      <c r="A3" s="377" t="s">
        <v>560</v>
      </c>
    </row>
    <row r="5" spans="1:28" ht="15" customHeight="1">
      <c r="A5" s="910" t="s">
        <v>894</v>
      </c>
      <c r="B5" s="911"/>
      <c r="C5" s="916" t="s">
        <v>893</v>
      </c>
      <c r="D5" s="917"/>
      <c r="E5" s="917"/>
      <c r="F5" s="917"/>
      <c r="G5" s="917"/>
      <c r="H5" s="917"/>
      <c r="I5" s="917"/>
      <c r="J5" s="917"/>
      <c r="K5" s="917"/>
      <c r="L5" s="917"/>
      <c r="M5" s="917"/>
      <c r="N5" s="917"/>
      <c r="O5" s="917"/>
      <c r="P5" s="917"/>
      <c r="Q5" s="917"/>
      <c r="R5" s="917"/>
      <c r="S5" s="917"/>
      <c r="T5" s="515"/>
      <c r="U5" s="515"/>
      <c r="V5" s="515"/>
      <c r="W5" s="515"/>
      <c r="X5" s="515"/>
      <c r="Y5" s="515"/>
      <c r="Z5" s="515"/>
      <c r="AA5" s="514"/>
      <c r="AB5" s="505"/>
    </row>
    <row r="6" spans="1:28">
      <c r="A6" s="912"/>
      <c r="B6" s="913"/>
      <c r="C6" s="918" t="s">
        <v>66</v>
      </c>
      <c r="D6" s="920" t="s">
        <v>892</v>
      </c>
      <c r="E6" s="920"/>
      <c r="F6" s="920"/>
      <c r="G6" s="920"/>
      <c r="H6" s="921" t="s">
        <v>891</v>
      </c>
      <c r="I6" s="922"/>
      <c r="J6" s="922"/>
      <c r="K6" s="923"/>
      <c r="L6" s="513"/>
      <c r="M6" s="924" t="s">
        <v>890</v>
      </c>
      <c r="N6" s="924"/>
      <c r="O6" s="924"/>
      <c r="P6" s="924"/>
      <c r="Q6" s="924"/>
      <c r="R6" s="924"/>
      <c r="S6" s="900"/>
      <c r="T6" s="512"/>
      <c r="U6" s="903" t="s">
        <v>889</v>
      </c>
      <c r="V6" s="903"/>
      <c r="W6" s="903"/>
      <c r="X6" s="903"/>
      <c r="Y6" s="903"/>
      <c r="Z6" s="903"/>
      <c r="AA6" s="901"/>
      <c r="AB6" s="511"/>
    </row>
    <row r="7" spans="1:28" ht="25.5">
      <c r="A7" s="914"/>
      <c r="B7" s="915"/>
      <c r="C7" s="919"/>
      <c r="D7" s="510"/>
      <c r="E7" s="506" t="s">
        <v>561</v>
      </c>
      <c r="F7" s="481" t="s">
        <v>887</v>
      </c>
      <c r="G7" s="481" t="s">
        <v>888</v>
      </c>
      <c r="H7" s="509"/>
      <c r="I7" s="506" t="s">
        <v>561</v>
      </c>
      <c r="J7" s="481" t="s">
        <v>887</v>
      </c>
      <c r="K7" s="481" t="s">
        <v>888</v>
      </c>
      <c r="L7" s="508"/>
      <c r="M7" s="506" t="s">
        <v>561</v>
      </c>
      <c r="N7" s="481" t="s">
        <v>887</v>
      </c>
      <c r="O7" s="481" t="s">
        <v>886</v>
      </c>
      <c r="P7" s="481" t="s">
        <v>885</v>
      </c>
      <c r="Q7" s="481" t="s">
        <v>884</v>
      </c>
      <c r="R7" s="481" t="s">
        <v>883</v>
      </c>
      <c r="S7" s="481" t="s">
        <v>882</v>
      </c>
      <c r="T7" s="507"/>
      <c r="U7" s="506" t="s">
        <v>561</v>
      </c>
      <c r="V7" s="481" t="s">
        <v>887</v>
      </c>
      <c r="W7" s="481" t="s">
        <v>886</v>
      </c>
      <c r="X7" s="481" t="s">
        <v>885</v>
      </c>
      <c r="Y7" s="481" t="s">
        <v>884</v>
      </c>
      <c r="Z7" s="481" t="s">
        <v>883</v>
      </c>
      <c r="AA7" s="481" t="s">
        <v>882</v>
      </c>
      <c r="AB7" s="505"/>
    </row>
    <row r="8" spans="1:28">
      <c r="A8" s="504">
        <v>1</v>
      </c>
      <c r="B8" s="477" t="s">
        <v>562</v>
      </c>
      <c r="C8" s="683"/>
      <c r="D8" s="683"/>
      <c r="E8" s="683"/>
      <c r="F8" s="683"/>
      <c r="G8" s="683"/>
      <c r="H8" s="683"/>
      <c r="I8" s="683"/>
      <c r="J8" s="683"/>
      <c r="K8" s="683"/>
      <c r="L8" s="683"/>
      <c r="M8" s="683"/>
      <c r="N8" s="683"/>
      <c r="O8" s="683"/>
      <c r="P8" s="683"/>
      <c r="Q8" s="683"/>
      <c r="R8" s="683"/>
      <c r="S8" s="683"/>
      <c r="T8" s="683">
        <f t="shared" ref="T8:U8" si="0">SUM(T9:T14)</f>
        <v>0</v>
      </c>
      <c r="U8" s="683">
        <f t="shared" si="0"/>
        <v>0</v>
      </c>
      <c r="V8" s="473"/>
      <c r="W8" s="473"/>
      <c r="X8" s="473"/>
      <c r="Y8" s="473"/>
      <c r="Z8" s="473"/>
      <c r="AA8" s="473"/>
      <c r="AB8" s="501"/>
    </row>
    <row r="9" spans="1:28">
      <c r="A9" s="473">
        <v>1.1000000000000001</v>
      </c>
      <c r="B9" s="503" t="s">
        <v>563</v>
      </c>
      <c r="C9" s="733"/>
      <c r="D9" s="704"/>
      <c r="E9" s="704"/>
      <c r="F9" s="704"/>
      <c r="G9" s="704"/>
      <c r="H9" s="704"/>
      <c r="I9" s="704"/>
      <c r="J9" s="704"/>
      <c r="K9" s="704"/>
      <c r="L9" s="704"/>
      <c r="M9" s="704"/>
      <c r="N9" s="704"/>
      <c r="O9" s="704"/>
      <c r="P9" s="704"/>
      <c r="Q9" s="704"/>
      <c r="R9" s="704"/>
      <c r="S9" s="734"/>
      <c r="T9" s="473"/>
      <c r="U9" s="473"/>
      <c r="V9" s="473"/>
      <c r="W9" s="473"/>
      <c r="X9" s="473"/>
      <c r="Y9" s="473"/>
      <c r="Z9" s="473"/>
      <c r="AA9" s="473"/>
      <c r="AB9" s="501"/>
    </row>
    <row r="10" spans="1:28">
      <c r="A10" s="473">
        <v>1.2</v>
      </c>
      <c r="B10" s="503" t="s">
        <v>564</v>
      </c>
      <c r="C10" s="733"/>
      <c r="D10" s="704"/>
      <c r="E10" s="704"/>
      <c r="F10" s="704"/>
      <c r="G10" s="704"/>
      <c r="H10" s="704"/>
      <c r="I10" s="704"/>
      <c r="J10" s="704"/>
      <c r="K10" s="704"/>
      <c r="L10" s="704"/>
      <c r="M10" s="704"/>
      <c r="N10" s="704"/>
      <c r="O10" s="704"/>
      <c r="P10" s="704"/>
      <c r="Q10" s="704"/>
      <c r="R10" s="704"/>
      <c r="S10" s="734"/>
      <c r="T10" s="473"/>
      <c r="U10" s="473"/>
      <c r="V10" s="473"/>
      <c r="W10" s="473"/>
      <c r="X10" s="473"/>
      <c r="Y10" s="473"/>
      <c r="Z10" s="473"/>
      <c r="AA10" s="473"/>
      <c r="AB10" s="501"/>
    </row>
    <row r="11" spans="1:28">
      <c r="A11" s="473">
        <v>1.3</v>
      </c>
      <c r="B11" s="503" t="s">
        <v>565</v>
      </c>
      <c r="C11" s="733"/>
      <c r="D11" s="704"/>
      <c r="E11" s="704"/>
      <c r="F11" s="704"/>
      <c r="G11" s="704"/>
      <c r="H11" s="704"/>
      <c r="I11" s="704"/>
      <c r="J11" s="704"/>
      <c r="K11" s="704"/>
      <c r="L11" s="704"/>
      <c r="M11" s="704"/>
      <c r="N11" s="704"/>
      <c r="O11" s="704"/>
      <c r="P11" s="704"/>
      <c r="Q11" s="704"/>
      <c r="R11" s="704"/>
      <c r="S11" s="734"/>
      <c r="T11" s="473"/>
      <c r="U11" s="473"/>
      <c r="V11" s="473"/>
      <c r="W11" s="473"/>
      <c r="X11" s="473"/>
      <c r="Y11" s="473"/>
      <c r="Z11" s="473"/>
      <c r="AA11" s="473"/>
      <c r="AB11" s="501"/>
    </row>
    <row r="12" spans="1:28">
      <c r="A12" s="473">
        <v>1.4</v>
      </c>
      <c r="B12" s="503" t="s">
        <v>566</v>
      </c>
      <c r="C12" s="733"/>
      <c r="D12" s="704"/>
      <c r="E12" s="704"/>
      <c r="F12" s="704"/>
      <c r="G12" s="704"/>
      <c r="H12" s="704"/>
      <c r="I12" s="704"/>
      <c r="J12" s="704"/>
      <c r="K12" s="704"/>
      <c r="L12" s="704"/>
      <c r="M12" s="704"/>
      <c r="N12" s="704"/>
      <c r="O12" s="704"/>
      <c r="P12" s="704"/>
      <c r="Q12" s="704"/>
      <c r="R12" s="704"/>
      <c r="S12" s="734"/>
      <c r="T12" s="473"/>
      <c r="U12" s="473"/>
      <c r="V12" s="473"/>
      <c r="W12" s="473"/>
      <c r="X12" s="473"/>
      <c r="Y12" s="473"/>
      <c r="Z12" s="473"/>
      <c r="AA12" s="473"/>
      <c r="AB12" s="501"/>
    </row>
    <row r="13" spans="1:28">
      <c r="A13" s="473">
        <v>1.5</v>
      </c>
      <c r="B13" s="503" t="s">
        <v>567</v>
      </c>
      <c r="C13" s="733"/>
      <c r="D13" s="704"/>
      <c r="E13" s="704"/>
      <c r="F13" s="704"/>
      <c r="G13" s="704"/>
      <c r="H13" s="704"/>
      <c r="I13" s="704"/>
      <c r="J13" s="704"/>
      <c r="K13" s="704"/>
      <c r="L13" s="704"/>
      <c r="M13" s="704"/>
      <c r="N13" s="704"/>
      <c r="O13" s="704"/>
      <c r="P13" s="704"/>
      <c r="Q13" s="704"/>
      <c r="R13" s="704"/>
      <c r="S13" s="734"/>
      <c r="T13" s="473"/>
      <c r="U13" s="473"/>
      <c r="V13" s="473"/>
      <c r="W13" s="473"/>
      <c r="X13" s="473"/>
      <c r="Y13" s="473"/>
      <c r="Z13" s="473"/>
      <c r="AA13" s="473"/>
      <c r="AB13" s="501"/>
    </row>
    <row r="14" spans="1:28">
      <c r="A14" s="473">
        <v>1.6</v>
      </c>
      <c r="B14" s="503" t="s">
        <v>568</v>
      </c>
      <c r="C14" s="733"/>
      <c r="D14" s="704"/>
      <c r="E14" s="704"/>
      <c r="F14" s="704"/>
      <c r="G14" s="704"/>
      <c r="H14" s="704"/>
      <c r="I14" s="704"/>
      <c r="J14" s="704"/>
      <c r="K14" s="704"/>
      <c r="L14" s="704"/>
      <c r="M14" s="704"/>
      <c r="N14" s="704"/>
      <c r="O14" s="704"/>
      <c r="P14" s="704"/>
      <c r="Q14" s="704"/>
      <c r="R14" s="704"/>
      <c r="S14" s="734"/>
      <c r="T14" s="473"/>
      <c r="U14" s="473"/>
      <c r="V14" s="473"/>
      <c r="W14" s="473"/>
      <c r="X14" s="473"/>
      <c r="Y14" s="473"/>
      <c r="Z14" s="473"/>
      <c r="AA14" s="473"/>
      <c r="AB14" s="501"/>
    </row>
    <row r="15" spans="1:28">
      <c r="A15" s="504">
        <v>2</v>
      </c>
      <c r="B15" s="487" t="s">
        <v>569</v>
      </c>
      <c r="C15" s="806">
        <f>SUM(C16:C21)</f>
        <v>6067389</v>
      </c>
      <c r="D15" s="806">
        <f>SUM(D16:D21)</f>
        <v>6067389</v>
      </c>
      <c r="E15" s="683"/>
      <c r="F15" s="683"/>
      <c r="G15" s="683"/>
      <c r="H15" s="683"/>
      <c r="I15" s="683"/>
      <c r="J15" s="683"/>
      <c r="K15" s="683"/>
      <c r="L15" s="683"/>
      <c r="M15" s="683"/>
      <c r="N15" s="683"/>
      <c r="O15" s="683"/>
      <c r="P15" s="683"/>
      <c r="Q15" s="683"/>
      <c r="R15" s="683"/>
      <c r="S15" s="683"/>
      <c r="T15" s="683">
        <f t="shared" ref="T15:U15" si="1">SUM(T16:T21)</f>
        <v>0</v>
      </c>
      <c r="U15" s="683">
        <f t="shared" si="1"/>
        <v>0</v>
      </c>
      <c r="V15" s="473"/>
      <c r="W15" s="473"/>
      <c r="X15" s="473"/>
      <c r="Y15" s="473"/>
      <c r="Z15" s="473"/>
      <c r="AA15" s="473"/>
      <c r="AB15" s="501"/>
    </row>
    <row r="16" spans="1:28">
      <c r="A16" s="473">
        <v>2.1</v>
      </c>
      <c r="B16" s="503" t="s">
        <v>563</v>
      </c>
      <c r="C16" s="807"/>
      <c r="D16" s="808"/>
      <c r="E16" s="734"/>
      <c r="F16" s="734"/>
      <c r="G16" s="734"/>
      <c r="H16" s="734"/>
      <c r="I16" s="734"/>
      <c r="J16" s="734"/>
      <c r="K16" s="734"/>
      <c r="L16" s="734"/>
      <c r="M16" s="734"/>
      <c r="N16" s="734"/>
      <c r="O16" s="734"/>
      <c r="P16" s="734"/>
      <c r="Q16" s="734"/>
      <c r="R16" s="734"/>
      <c r="S16" s="734"/>
      <c r="T16" s="473"/>
      <c r="U16" s="473"/>
      <c r="V16" s="473"/>
      <c r="W16" s="473"/>
      <c r="X16" s="473"/>
      <c r="Y16" s="473"/>
      <c r="Z16" s="473"/>
      <c r="AA16" s="473"/>
      <c r="AB16" s="501"/>
    </row>
    <row r="17" spans="1:28">
      <c r="A17" s="473">
        <v>2.2000000000000002</v>
      </c>
      <c r="B17" s="503" t="s">
        <v>564</v>
      </c>
      <c r="C17" s="807"/>
      <c r="D17" s="808"/>
      <c r="E17" s="734"/>
      <c r="F17" s="734"/>
      <c r="G17" s="734"/>
      <c r="H17" s="734"/>
      <c r="I17" s="734"/>
      <c r="J17" s="734"/>
      <c r="K17" s="734"/>
      <c r="L17" s="734"/>
      <c r="M17" s="734"/>
      <c r="N17" s="734"/>
      <c r="O17" s="734"/>
      <c r="P17" s="734"/>
      <c r="Q17" s="734"/>
      <c r="R17" s="734"/>
      <c r="S17" s="734"/>
      <c r="T17" s="473"/>
      <c r="U17" s="473"/>
      <c r="V17" s="473"/>
      <c r="W17" s="473"/>
      <c r="X17" s="473"/>
      <c r="Y17" s="473"/>
      <c r="Z17" s="473"/>
      <c r="AA17" s="473"/>
      <c r="AB17" s="501"/>
    </row>
    <row r="18" spans="1:28">
      <c r="A18" s="473">
        <v>2.2999999999999998</v>
      </c>
      <c r="B18" s="503" t="s">
        <v>565</v>
      </c>
      <c r="C18" s="809">
        <v>6067389</v>
      </c>
      <c r="D18" s="779">
        <v>6067389</v>
      </c>
      <c r="E18" s="734"/>
      <c r="F18" s="734"/>
      <c r="G18" s="734"/>
      <c r="H18" s="734"/>
      <c r="I18" s="734"/>
      <c r="J18" s="734"/>
      <c r="K18" s="734"/>
      <c r="L18" s="734"/>
      <c r="M18" s="734"/>
      <c r="N18" s="734"/>
      <c r="O18" s="734"/>
      <c r="P18" s="734"/>
      <c r="Q18" s="734"/>
      <c r="R18" s="734"/>
      <c r="S18" s="734"/>
      <c r="T18" s="473"/>
      <c r="U18" s="473"/>
      <c r="V18" s="473"/>
      <c r="W18" s="473"/>
      <c r="X18" s="473"/>
      <c r="Y18" s="473"/>
      <c r="Z18" s="473"/>
      <c r="AA18" s="473"/>
      <c r="AB18" s="501"/>
    </row>
    <row r="19" spans="1:28">
      <c r="A19" s="473">
        <v>2.4</v>
      </c>
      <c r="B19" s="503" t="s">
        <v>566</v>
      </c>
      <c r="C19" s="735"/>
      <c r="D19" s="734"/>
      <c r="E19" s="734"/>
      <c r="F19" s="734"/>
      <c r="G19" s="734"/>
      <c r="H19" s="734"/>
      <c r="I19" s="734"/>
      <c r="J19" s="734"/>
      <c r="K19" s="734"/>
      <c r="L19" s="734"/>
      <c r="M19" s="734"/>
      <c r="N19" s="734"/>
      <c r="O19" s="734"/>
      <c r="P19" s="734"/>
      <c r="Q19" s="734"/>
      <c r="R19" s="734"/>
      <c r="S19" s="734"/>
      <c r="T19" s="473"/>
      <c r="U19" s="473"/>
      <c r="V19" s="473"/>
      <c r="W19" s="473"/>
      <c r="X19" s="473"/>
      <c r="Y19" s="473"/>
      <c r="Z19" s="473"/>
      <c r="AA19" s="473"/>
      <c r="AB19" s="501"/>
    </row>
    <row r="20" spans="1:28">
      <c r="A20" s="473">
        <v>2.5</v>
      </c>
      <c r="B20" s="503" t="s">
        <v>567</v>
      </c>
      <c r="C20" s="735"/>
      <c r="D20" s="734"/>
      <c r="E20" s="734"/>
      <c r="F20" s="734"/>
      <c r="G20" s="734"/>
      <c r="H20" s="734"/>
      <c r="I20" s="734"/>
      <c r="J20" s="734"/>
      <c r="K20" s="734"/>
      <c r="L20" s="734"/>
      <c r="M20" s="734"/>
      <c r="N20" s="734"/>
      <c r="O20" s="734"/>
      <c r="P20" s="734"/>
      <c r="Q20" s="734"/>
      <c r="R20" s="734"/>
      <c r="S20" s="734"/>
      <c r="T20" s="473"/>
      <c r="U20" s="473"/>
      <c r="V20" s="473"/>
      <c r="W20" s="473"/>
      <c r="X20" s="473"/>
      <c r="Y20" s="473"/>
      <c r="Z20" s="473"/>
      <c r="AA20" s="473"/>
      <c r="AB20" s="501"/>
    </row>
    <row r="21" spans="1:28">
      <c r="A21" s="473">
        <v>2.6</v>
      </c>
      <c r="B21" s="503" t="s">
        <v>568</v>
      </c>
      <c r="C21" s="735"/>
      <c r="D21" s="734"/>
      <c r="E21" s="734"/>
      <c r="F21" s="734"/>
      <c r="G21" s="734"/>
      <c r="H21" s="734"/>
      <c r="I21" s="734"/>
      <c r="J21" s="734"/>
      <c r="K21" s="734"/>
      <c r="L21" s="734"/>
      <c r="M21" s="734"/>
      <c r="N21" s="734"/>
      <c r="O21" s="734"/>
      <c r="P21" s="734"/>
      <c r="Q21" s="734"/>
      <c r="R21" s="734"/>
      <c r="S21" s="734"/>
      <c r="T21" s="473"/>
      <c r="U21" s="473"/>
      <c r="V21" s="473"/>
      <c r="W21" s="473"/>
      <c r="X21" s="473"/>
      <c r="Y21" s="473"/>
      <c r="Z21" s="473"/>
      <c r="AA21" s="473"/>
      <c r="AB21" s="501"/>
    </row>
    <row r="22" spans="1:28">
      <c r="A22" s="504">
        <v>3</v>
      </c>
      <c r="B22" s="477" t="s">
        <v>570</v>
      </c>
      <c r="C22" s="683"/>
      <c r="D22" s="683"/>
      <c r="E22" s="683"/>
      <c r="F22" s="684"/>
      <c r="G22" s="683"/>
      <c r="H22" s="684"/>
      <c r="I22" s="684"/>
      <c r="J22" s="684"/>
      <c r="K22" s="684"/>
      <c r="L22" s="683"/>
      <c r="M22" s="684"/>
      <c r="N22" s="684"/>
      <c r="O22" s="684"/>
      <c r="P22" s="684"/>
      <c r="Q22" s="684"/>
      <c r="R22" s="684"/>
      <c r="S22" s="684"/>
      <c r="T22" s="684">
        <f t="shared" ref="T22:U22" si="2">SUM(T23:T28)</f>
        <v>0</v>
      </c>
      <c r="U22" s="683">
        <f t="shared" si="2"/>
        <v>0</v>
      </c>
      <c r="V22" s="502"/>
      <c r="W22" s="502"/>
      <c r="X22" s="502"/>
      <c r="Y22" s="502"/>
      <c r="Z22" s="502"/>
      <c r="AA22" s="502"/>
      <c r="AB22" s="501"/>
    </row>
    <row r="23" spans="1:28">
      <c r="A23" s="473">
        <v>3.1</v>
      </c>
      <c r="B23" s="503" t="s">
        <v>563</v>
      </c>
      <c r="C23" s="736"/>
      <c r="D23" s="737"/>
      <c r="E23" s="738"/>
      <c r="F23" s="738"/>
      <c r="G23" s="738"/>
      <c r="H23" s="737"/>
      <c r="I23" s="738"/>
      <c r="J23" s="738"/>
      <c r="K23" s="738"/>
      <c r="L23" s="737"/>
      <c r="M23" s="738"/>
      <c r="N23" s="738"/>
      <c r="O23" s="738"/>
      <c r="P23" s="738"/>
      <c r="Q23" s="738"/>
      <c r="R23" s="738"/>
      <c r="S23" s="739"/>
      <c r="T23" s="477"/>
      <c r="U23" s="502"/>
      <c r="V23" s="502"/>
      <c r="W23" s="502"/>
      <c r="X23" s="502"/>
      <c r="Y23" s="502"/>
      <c r="Z23" s="502"/>
      <c r="AA23" s="502"/>
      <c r="AB23" s="501"/>
    </row>
    <row r="24" spans="1:28">
      <c r="A24" s="473">
        <v>3.2</v>
      </c>
      <c r="B24" s="503" t="s">
        <v>564</v>
      </c>
      <c r="C24" s="736"/>
      <c r="D24" s="737"/>
      <c r="E24" s="738"/>
      <c r="F24" s="738"/>
      <c r="G24" s="738"/>
      <c r="H24" s="737"/>
      <c r="I24" s="738"/>
      <c r="J24" s="738"/>
      <c r="K24" s="738"/>
      <c r="L24" s="737"/>
      <c r="M24" s="738"/>
      <c r="N24" s="738"/>
      <c r="O24" s="738"/>
      <c r="P24" s="738"/>
      <c r="Q24" s="738"/>
      <c r="R24" s="738"/>
      <c r="S24" s="739"/>
      <c r="T24" s="477"/>
      <c r="U24" s="502"/>
      <c r="V24" s="502"/>
      <c r="W24" s="502"/>
      <c r="X24" s="502"/>
      <c r="Y24" s="502"/>
      <c r="Z24" s="502"/>
      <c r="AA24" s="502"/>
      <c r="AB24" s="501"/>
    </row>
    <row r="25" spans="1:28">
      <c r="A25" s="473">
        <v>3.3</v>
      </c>
      <c r="B25" s="503" t="s">
        <v>565</v>
      </c>
      <c r="C25" s="736"/>
      <c r="D25" s="737"/>
      <c r="E25" s="738"/>
      <c r="F25" s="738"/>
      <c r="G25" s="738"/>
      <c r="H25" s="737"/>
      <c r="I25" s="738"/>
      <c r="J25" s="738"/>
      <c r="K25" s="738"/>
      <c r="L25" s="737"/>
      <c r="M25" s="738"/>
      <c r="N25" s="738"/>
      <c r="O25" s="738"/>
      <c r="P25" s="738"/>
      <c r="Q25" s="738"/>
      <c r="R25" s="738"/>
      <c r="S25" s="739"/>
      <c r="T25" s="477"/>
      <c r="U25" s="502"/>
      <c r="V25" s="502"/>
      <c r="W25" s="502"/>
      <c r="X25" s="502"/>
      <c r="Y25" s="502"/>
      <c r="Z25" s="502"/>
      <c r="AA25" s="502"/>
      <c r="AB25" s="501"/>
    </row>
    <row r="26" spans="1:28">
      <c r="A26" s="473">
        <v>3.4</v>
      </c>
      <c r="B26" s="503" t="s">
        <v>566</v>
      </c>
      <c r="C26" s="736"/>
      <c r="D26" s="737"/>
      <c r="E26" s="738"/>
      <c r="F26" s="738"/>
      <c r="G26" s="738"/>
      <c r="H26" s="737"/>
      <c r="I26" s="738"/>
      <c r="J26" s="738"/>
      <c r="K26" s="738"/>
      <c r="L26" s="737"/>
      <c r="M26" s="738"/>
      <c r="N26" s="738"/>
      <c r="O26" s="738"/>
      <c r="P26" s="738"/>
      <c r="Q26" s="738"/>
      <c r="R26" s="738"/>
      <c r="S26" s="739"/>
      <c r="T26" s="477"/>
      <c r="U26" s="502"/>
      <c r="V26" s="502"/>
      <c r="W26" s="502"/>
      <c r="X26" s="502"/>
      <c r="Y26" s="502"/>
      <c r="Z26" s="502"/>
      <c r="AA26" s="502"/>
      <c r="AB26" s="501"/>
    </row>
    <row r="27" spans="1:28">
      <c r="A27" s="473">
        <v>3.5</v>
      </c>
      <c r="B27" s="503" t="s">
        <v>567</v>
      </c>
      <c r="C27" s="736"/>
      <c r="D27" s="737"/>
      <c r="E27" s="738"/>
      <c r="F27" s="738"/>
      <c r="G27" s="738"/>
      <c r="H27" s="737"/>
      <c r="I27" s="738"/>
      <c r="J27" s="738"/>
      <c r="K27" s="738"/>
      <c r="L27" s="737"/>
      <c r="M27" s="738"/>
      <c r="N27" s="738"/>
      <c r="O27" s="738"/>
      <c r="P27" s="738"/>
      <c r="Q27" s="738"/>
      <c r="R27" s="738"/>
      <c r="S27" s="739"/>
      <c r="T27" s="477"/>
      <c r="U27" s="502"/>
      <c r="V27" s="502"/>
      <c r="W27" s="502"/>
      <c r="X27" s="502"/>
      <c r="Y27" s="502"/>
      <c r="Z27" s="502"/>
      <c r="AA27" s="502"/>
      <c r="AB27" s="501"/>
    </row>
    <row r="28" spans="1:28">
      <c r="A28" s="473">
        <v>3.6</v>
      </c>
      <c r="B28" s="503" t="s">
        <v>568</v>
      </c>
      <c r="C28" s="735"/>
      <c r="D28" s="740"/>
      <c r="E28" s="739"/>
      <c r="F28" s="739"/>
      <c r="G28" s="739"/>
      <c r="H28" s="740"/>
      <c r="I28" s="739"/>
      <c r="J28" s="739"/>
      <c r="K28" s="739"/>
      <c r="L28" s="740"/>
      <c r="M28" s="739"/>
      <c r="N28" s="739"/>
      <c r="O28" s="739"/>
      <c r="P28" s="739"/>
      <c r="Q28" s="739"/>
      <c r="R28" s="739"/>
      <c r="S28" s="739"/>
      <c r="T28" s="477"/>
      <c r="U28" s="502"/>
      <c r="V28" s="502"/>
      <c r="W28" s="502"/>
      <c r="X28" s="502"/>
      <c r="Y28" s="502"/>
      <c r="Z28" s="502"/>
      <c r="AA28" s="502"/>
      <c r="AB28" s="501"/>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A22"/>
  <sheetViews>
    <sheetView showGridLines="0" zoomScale="85" zoomScaleNormal="85" workbookViewId="0">
      <selection activeCell="A8" sqref="A8"/>
    </sheetView>
  </sheetViews>
  <sheetFormatPr defaultColWidth="9.28515625" defaultRowHeight="12.75"/>
  <cols>
    <col min="1" max="1" width="11.7109375" style="484" bestFit="1" customWidth="1"/>
    <col min="2" max="2" width="90.28515625" style="484" bestFit="1" customWidth="1"/>
    <col min="3" max="3" width="20.28515625" style="484" customWidth="1"/>
    <col min="4" max="4" width="22.28515625" style="484" customWidth="1"/>
    <col min="5" max="7" width="17.140625" style="484" customWidth="1"/>
    <col min="8" max="8" width="22.28515625" style="484" customWidth="1"/>
    <col min="9" max="10" width="17.140625" style="484" customWidth="1"/>
    <col min="11" max="27" width="22.28515625" style="484" customWidth="1"/>
    <col min="28" max="16384" width="9.28515625" style="484"/>
  </cols>
  <sheetData>
    <row r="1" spans="1:27" ht="13.5">
      <c r="A1" s="374" t="s">
        <v>108</v>
      </c>
      <c r="B1" s="306" t="str">
        <f>Info!C2</f>
        <v>სს "ჰეშ ბანკი"</v>
      </c>
    </row>
    <row r="2" spans="1:27">
      <c r="A2" s="376" t="s">
        <v>109</v>
      </c>
      <c r="B2" s="784">
        <f>Info!D2</f>
        <v>45657</v>
      </c>
    </row>
    <row r="3" spans="1:27">
      <c r="A3" s="377" t="s">
        <v>571</v>
      </c>
      <c r="C3" s="486"/>
    </row>
    <row r="4" spans="1:27" ht="13.5" thickBot="1">
      <c r="A4" s="377"/>
      <c r="B4" s="486"/>
      <c r="C4" s="486"/>
    </row>
    <row r="5" spans="1:27" s="516" customFormat="1" ht="13.5" customHeight="1">
      <c r="A5" s="929" t="s">
        <v>901</v>
      </c>
      <c r="B5" s="930"/>
      <c r="C5" s="926" t="s">
        <v>572</v>
      </c>
      <c r="D5" s="927"/>
      <c r="E5" s="927"/>
      <c r="F5" s="927"/>
      <c r="G5" s="927"/>
      <c r="H5" s="927"/>
      <c r="I5" s="927"/>
      <c r="J5" s="927"/>
      <c r="K5" s="927"/>
      <c r="L5" s="927"/>
      <c r="M5" s="927"/>
      <c r="N5" s="927"/>
      <c r="O5" s="927"/>
      <c r="P5" s="927"/>
      <c r="Q5" s="927"/>
      <c r="R5" s="927"/>
      <c r="S5" s="927"/>
      <c r="T5" s="927"/>
      <c r="U5" s="927"/>
      <c r="V5" s="927"/>
      <c r="W5" s="927"/>
      <c r="X5" s="927"/>
      <c r="Y5" s="927"/>
      <c r="Z5" s="927"/>
      <c r="AA5" s="928"/>
    </row>
    <row r="6" spans="1:27" s="516" customFormat="1" ht="12" customHeight="1">
      <c r="A6" s="931"/>
      <c r="B6" s="932"/>
      <c r="C6" s="936" t="s">
        <v>66</v>
      </c>
      <c r="D6" s="935" t="s">
        <v>892</v>
      </c>
      <c r="E6" s="935"/>
      <c r="F6" s="935"/>
      <c r="G6" s="935"/>
      <c r="H6" s="921" t="s">
        <v>891</v>
      </c>
      <c r="I6" s="922"/>
      <c r="J6" s="922"/>
      <c r="K6" s="922"/>
      <c r="L6" s="512"/>
      <c r="M6" s="903" t="s">
        <v>890</v>
      </c>
      <c r="N6" s="903"/>
      <c r="O6" s="903"/>
      <c r="P6" s="903"/>
      <c r="Q6" s="903"/>
      <c r="R6" s="903"/>
      <c r="S6" s="901"/>
      <c r="T6" s="512"/>
      <c r="U6" s="903" t="s">
        <v>889</v>
      </c>
      <c r="V6" s="903"/>
      <c r="W6" s="903"/>
      <c r="X6" s="903"/>
      <c r="Y6" s="903"/>
      <c r="Z6" s="903"/>
      <c r="AA6" s="925"/>
    </row>
    <row r="7" spans="1:27" s="516" customFormat="1" ht="38.25">
      <c r="A7" s="933"/>
      <c r="B7" s="934"/>
      <c r="C7" s="937"/>
      <c r="D7" s="510"/>
      <c r="E7" s="506" t="s">
        <v>561</v>
      </c>
      <c r="F7" s="481" t="s">
        <v>887</v>
      </c>
      <c r="G7" s="481" t="s">
        <v>888</v>
      </c>
      <c r="H7" s="537"/>
      <c r="I7" s="506" t="s">
        <v>561</v>
      </c>
      <c r="J7" s="481" t="s">
        <v>887</v>
      </c>
      <c r="K7" s="481" t="s">
        <v>888</v>
      </c>
      <c r="L7" s="507"/>
      <c r="M7" s="506" t="s">
        <v>561</v>
      </c>
      <c r="N7" s="481" t="s">
        <v>900</v>
      </c>
      <c r="O7" s="481" t="s">
        <v>899</v>
      </c>
      <c r="P7" s="481" t="s">
        <v>898</v>
      </c>
      <c r="Q7" s="481" t="s">
        <v>897</v>
      </c>
      <c r="R7" s="481" t="s">
        <v>896</v>
      </c>
      <c r="S7" s="481" t="s">
        <v>882</v>
      </c>
      <c r="T7" s="507"/>
      <c r="U7" s="506" t="s">
        <v>561</v>
      </c>
      <c r="V7" s="481" t="s">
        <v>900</v>
      </c>
      <c r="W7" s="481" t="s">
        <v>899</v>
      </c>
      <c r="X7" s="481" t="s">
        <v>898</v>
      </c>
      <c r="Y7" s="481" t="s">
        <v>897</v>
      </c>
      <c r="Z7" s="481" t="s">
        <v>896</v>
      </c>
      <c r="AA7" s="481" t="s">
        <v>882</v>
      </c>
    </row>
    <row r="8" spans="1:27">
      <c r="A8" s="536">
        <v>1</v>
      </c>
      <c r="B8" s="535" t="s">
        <v>562</v>
      </c>
      <c r="C8" s="688"/>
      <c r="D8" s="704"/>
      <c r="E8" s="704"/>
      <c r="F8" s="704"/>
      <c r="G8" s="704"/>
      <c r="H8" s="704"/>
      <c r="I8" s="704"/>
      <c r="J8" s="704"/>
      <c r="K8" s="704"/>
      <c r="L8" s="704"/>
      <c r="M8" s="704"/>
      <c r="N8" s="704"/>
      <c r="O8" s="704"/>
      <c r="P8" s="704"/>
      <c r="Q8" s="704"/>
      <c r="R8" s="704"/>
      <c r="S8" s="704"/>
      <c r="T8" s="734"/>
      <c r="U8" s="734"/>
      <c r="V8" s="734"/>
      <c r="W8" s="734"/>
      <c r="X8" s="734"/>
      <c r="Y8" s="734"/>
      <c r="Z8" s="734"/>
      <c r="AA8" s="741"/>
    </row>
    <row r="9" spans="1:27">
      <c r="A9" s="533">
        <v>1.1000000000000001</v>
      </c>
      <c r="B9" s="534" t="s">
        <v>573</v>
      </c>
      <c r="C9" s="742"/>
      <c r="D9" s="704"/>
      <c r="E9" s="704"/>
      <c r="F9" s="704"/>
      <c r="G9" s="704"/>
      <c r="H9" s="704"/>
      <c r="I9" s="704"/>
      <c r="J9" s="704"/>
      <c r="K9" s="704"/>
      <c r="L9" s="704"/>
      <c r="M9" s="704"/>
      <c r="N9" s="704"/>
      <c r="O9" s="704"/>
      <c r="P9" s="704"/>
      <c r="Q9" s="704"/>
      <c r="R9" s="704"/>
      <c r="S9" s="704"/>
      <c r="T9" s="734"/>
      <c r="U9" s="734"/>
      <c r="V9" s="734"/>
      <c r="W9" s="734"/>
      <c r="X9" s="734"/>
      <c r="Y9" s="734"/>
      <c r="Z9" s="734"/>
      <c r="AA9" s="741"/>
    </row>
    <row r="10" spans="1:27">
      <c r="A10" s="531" t="s">
        <v>157</v>
      </c>
      <c r="B10" s="532" t="s">
        <v>574</v>
      </c>
      <c r="C10" s="743"/>
      <c r="D10" s="704"/>
      <c r="E10" s="704"/>
      <c r="F10" s="704"/>
      <c r="G10" s="704"/>
      <c r="H10" s="704"/>
      <c r="I10" s="704"/>
      <c r="J10" s="704"/>
      <c r="K10" s="704"/>
      <c r="L10" s="704"/>
      <c r="M10" s="704"/>
      <c r="N10" s="704"/>
      <c r="O10" s="704"/>
      <c r="P10" s="704"/>
      <c r="Q10" s="704"/>
      <c r="R10" s="704"/>
      <c r="S10" s="704"/>
      <c r="T10" s="734"/>
      <c r="U10" s="734"/>
      <c r="V10" s="734"/>
      <c r="W10" s="734"/>
      <c r="X10" s="734"/>
      <c r="Y10" s="734"/>
      <c r="Z10" s="734"/>
      <c r="AA10" s="741"/>
    </row>
    <row r="11" spans="1:27">
      <c r="A11" s="530" t="s">
        <v>575</v>
      </c>
      <c r="B11" s="529" t="s">
        <v>576</v>
      </c>
      <c r="C11" s="744"/>
      <c r="D11" s="704"/>
      <c r="E11" s="704"/>
      <c r="F11" s="704"/>
      <c r="G11" s="704"/>
      <c r="H11" s="704"/>
      <c r="I11" s="704"/>
      <c r="J11" s="704"/>
      <c r="K11" s="704"/>
      <c r="L11" s="704"/>
      <c r="M11" s="704"/>
      <c r="N11" s="704"/>
      <c r="O11" s="704"/>
      <c r="P11" s="704"/>
      <c r="Q11" s="704"/>
      <c r="R11" s="704"/>
      <c r="S11" s="704"/>
      <c r="T11" s="734"/>
      <c r="U11" s="734"/>
      <c r="V11" s="734"/>
      <c r="W11" s="734"/>
      <c r="X11" s="734"/>
      <c r="Y11" s="734"/>
      <c r="Z11" s="734"/>
      <c r="AA11" s="741"/>
    </row>
    <row r="12" spans="1:27">
      <c r="A12" s="530" t="s">
        <v>577</v>
      </c>
      <c r="B12" s="529" t="s">
        <v>578</v>
      </c>
      <c r="C12" s="744"/>
      <c r="D12" s="704"/>
      <c r="E12" s="704"/>
      <c r="F12" s="704"/>
      <c r="G12" s="704"/>
      <c r="H12" s="704"/>
      <c r="I12" s="704"/>
      <c r="J12" s="704"/>
      <c r="K12" s="704"/>
      <c r="L12" s="704"/>
      <c r="M12" s="704"/>
      <c r="N12" s="704"/>
      <c r="O12" s="704"/>
      <c r="P12" s="704"/>
      <c r="Q12" s="704"/>
      <c r="R12" s="704"/>
      <c r="S12" s="704"/>
      <c r="T12" s="734"/>
      <c r="U12" s="734"/>
      <c r="V12" s="734"/>
      <c r="W12" s="734"/>
      <c r="X12" s="734"/>
      <c r="Y12" s="734"/>
      <c r="Z12" s="734"/>
      <c r="AA12" s="741"/>
    </row>
    <row r="13" spans="1:27">
      <c r="A13" s="530" t="s">
        <v>579</v>
      </c>
      <c r="B13" s="529" t="s">
        <v>580</v>
      </c>
      <c r="C13" s="744"/>
      <c r="D13" s="704"/>
      <c r="E13" s="704"/>
      <c r="F13" s="704"/>
      <c r="G13" s="704"/>
      <c r="H13" s="704"/>
      <c r="I13" s="704"/>
      <c r="J13" s="704"/>
      <c r="K13" s="704"/>
      <c r="L13" s="704"/>
      <c r="M13" s="704"/>
      <c r="N13" s="704"/>
      <c r="O13" s="704"/>
      <c r="P13" s="704"/>
      <c r="Q13" s="704"/>
      <c r="R13" s="704"/>
      <c r="S13" s="704"/>
      <c r="T13" s="734"/>
      <c r="U13" s="734"/>
      <c r="V13" s="734"/>
      <c r="W13" s="734"/>
      <c r="X13" s="734"/>
      <c r="Y13" s="734"/>
      <c r="Z13" s="734"/>
      <c r="AA13" s="741"/>
    </row>
    <row r="14" spans="1:27">
      <c r="A14" s="530" t="s">
        <v>581</v>
      </c>
      <c r="B14" s="529" t="s">
        <v>582</v>
      </c>
      <c r="C14" s="744"/>
      <c r="D14" s="704"/>
      <c r="E14" s="704"/>
      <c r="F14" s="704"/>
      <c r="G14" s="704"/>
      <c r="H14" s="704"/>
      <c r="I14" s="704"/>
      <c r="J14" s="704"/>
      <c r="K14" s="704"/>
      <c r="L14" s="704"/>
      <c r="M14" s="704"/>
      <c r="N14" s="704"/>
      <c r="O14" s="704"/>
      <c r="P14" s="704"/>
      <c r="Q14" s="704"/>
      <c r="R14" s="704"/>
      <c r="S14" s="704"/>
      <c r="T14" s="734"/>
      <c r="U14" s="734"/>
      <c r="V14" s="734"/>
      <c r="W14" s="734"/>
      <c r="X14" s="734"/>
      <c r="Y14" s="734"/>
      <c r="Z14" s="734"/>
      <c r="AA14" s="741"/>
    </row>
    <row r="15" spans="1:27">
      <c r="A15" s="528">
        <v>1.2</v>
      </c>
      <c r="B15" s="526" t="s">
        <v>895</v>
      </c>
      <c r="C15" s="745"/>
      <c r="D15" s="704"/>
      <c r="E15" s="704"/>
      <c r="F15" s="704"/>
      <c r="G15" s="704"/>
      <c r="H15" s="704"/>
      <c r="I15" s="704"/>
      <c r="J15" s="704"/>
      <c r="K15" s="704"/>
      <c r="L15" s="704"/>
      <c r="M15" s="704"/>
      <c r="N15" s="704"/>
      <c r="O15" s="704"/>
      <c r="P15" s="704"/>
      <c r="Q15" s="704"/>
      <c r="R15" s="704"/>
      <c r="S15" s="704"/>
      <c r="T15" s="734"/>
      <c r="U15" s="734"/>
      <c r="V15" s="734"/>
      <c r="W15" s="734"/>
      <c r="X15" s="734"/>
      <c r="Y15" s="734"/>
      <c r="Z15" s="734"/>
      <c r="AA15" s="741"/>
    </row>
    <row r="16" spans="1:27">
      <c r="A16" s="527">
        <v>1.3</v>
      </c>
      <c r="B16" s="526" t="s">
        <v>583</v>
      </c>
      <c r="C16" s="746"/>
      <c r="D16" s="747"/>
      <c r="E16" s="747"/>
      <c r="F16" s="747"/>
      <c r="G16" s="747"/>
      <c r="H16" s="747"/>
      <c r="I16" s="747"/>
      <c r="J16" s="747"/>
      <c r="K16" s="747"/>
      <c r="L16" s="747"/>
      <c r="M16" s="747"/>
      <c r="N16" s="747"/>
      <c r="O16" s="747"/>
      <c r="P16" s="747"/>
      <c r="Q16" s="747"/>
      <c r="R16" s="747"/>
      <c r="S16" s="747"/>
      <c r="T16" s="748"/>
      <c r="U16" s="748"/>
      <c r="V16" s="748"/>
      <c r="W16" s="748"/>
      <c r="X16" s="748"/>
      <c r="Y16" s="748"/>
      <c r="Z16" s="748"/>
      <c r="AA16" s="749"/>
    </row>
    <row r="17" spans="1:27" s="516" customFormat="1" ht="25.5">
      <c r="A17" s="524" t="s">
        <v>584</v>
      </c>
      <c r="B17" s="525" t="s">
        <v>585</v>
      </c>
      <c r="C17" s="750"/>
      <c r="D17" s="705"/>
      <c r="E17" s="705"/>
      <c r="F17" s="705"/>
      <c r="G17" s="705"/>
      <c r="H17" s="705"/>
      <c r="I17" s="705"/>
      <c r="J17" s="705"/>
      <c r="K17" s="705"/>
      <c r="L17" s="705"/>
      <c r="M17" s="705"/>
      <c r="N17" s="705"/>
      <c r="O17" s="705"/>
      <c r="P17" s="705"/>
      <c r="Q17" s="705"/>
      <c r="R17" s="705"/>
      <c r="S17" s="705"/>
      <c r="T17" s="751"/>
      <c r="U17" s="751"/>
      <c r="V17" s="751"/>
      <c r="W17" s="751"/>
      <c r="X17" s="751"/>
      <c r="Y17" s="751"/>
      <c r="Z17" s="751"/>
      <c r="AA17" s="752"/>
    </row>
    <row r="18" spans="1:27" s="516" customFormat="1" ht="25.5">
      <c r="A18" s="521" t="s">
        <v>586</v>
      </c>
      <c r="B18" s="522" t="s">
        <v>587</v>
      </c>
      <c r="C18" s="753"/>
      <c r="D18" s="705"/>
      <c r="E18" s="705"/>
      <c r="F18" s="705"/>
      <c r="G18" s="705"/>
      <c r="H18" s="705"/>
      <c r="I18" s="705"/>
      <c r="J18" s="705"/>
      <c r="K18" s="705"/>
      <c r="L18" s="705"/>
      <c r="M18" s="705"/>
      <c r="N18" s="705"/>
      <c r="O18" s="705"/>
      <c r="P18" s="705"/>
      <c r="Q18" s="705"/>
      <c r="R18" s="705"/>
      <c r="S18" s="705"/>
      <c r="T18" s="751"/>
      <c r="U18" s="751"/>
      <c r="V18" s="751"/>
      <c r="W18" s="751"/>
      <c r="X18" s="751"/>
      <c r="Y18" s="751"/>
      <c r="Z18" s="751"/>
      <c r="AA18" s="752"/>
    </row>
    <row r="19" spans="1:27" s="516" customFormat="1">
      <c r="A19" s="524" t="s">
        <v>588</v>
      </c>
      <c r="B19" s="523" t="s">
        <v>589</v>
      </c>
      <c r="C19" s="754"/>
      <c r="D19" s="705"/>
      <c r="E19" s="705"/>
      <c r="F19" s="705"/>
      <c r="G19" s="705"/>
      <c r="H19" s="705"/>
      <c r="I19" s="705"/>
      <c r="J19" s="705"/>
      <c r="K19" s="705"/>
      <c r="L19" s="705"/>
      <c r="M19" s="705"/>
      <c r="N19" s="705"/>
      <c r="O19" s="705"/>
      <c r="P19" s="705"/>
      <c r="Q19" s="705"/>
      <c r="R19" s="705"/>
      <c r="S19" s="705"/>
      <c r="T19" s="751"/>
      <c r="U19" s="751"/>
      <c r="V19" s="751"/>
      <c r="W19" s="751"/>
      <c r="X19" s="751"/>
      <c r="Y19" s="751"/>
      <c r="Z19" s="751"/>
      <c r="AA19" s="752"/>
    </row>
    <row r="20" spans="1:27" s="516" customFormat="1">
      <c r="A20" s="521" t="s">
        <v>590</v>
      </c>
      <c r="B20" s="522" t="s">
        <v>591</v>
      </c>
      <c r="C20" s="753"/>
      <c r="D20" s="705"/>
      <c r="E20" s="705"/>
      <c r="F20" s="705"/>
      <c r="G20" s="705"/>
      <c r="H20" s="705"/>
      <c r="I20" s="705"/>
      <c r="J20" s="705"/>
      <c r="K20" s="705"/>
      <c r="L20" s="705"/>
      <c r="M20" s="705"/>
      <c r="N20" s="705"/>
      <c r="O20" s="705"/>
      <c r="P20" s="705"/>
      <c r="Q20" s="705"/>
      <c r="R20" s="705"/>
      <c r="S20" s="705"/>
      <c r="T20" s="751"/>
      <c r="U20" s="751"/>
      <c r="V20" s="751"/>
      <c r="W20" s="751"/>
      <c r="X20" s="751"/>
      <c r="Y20" s="751"/>
      <c r="Z20" s="751"/>
      <c r="AA20" s="752"/>
    </row>
    <row r="21" spans="1:27" s="516" customFormat="1">
      <c r="A21" s="520">
        <v>1.4</v>
      </c>
      <c r="B21" s="519" t="s">
        <v>680</v>
      </c>
      <c r="C21" s="755"/>
      <c r="D21" s="705"/>
      <c r="E21" s="705"/>
      <c r="F21" s="705"/>
      <c r="G21" s="705"/>
      <c r="H21" s="705"/>
      <c r="I21" s="705"/>
      <c r="J21" s="705"/>
      <c r="K21" s="705"/>
      <c r="L21" s="705"/>
      <c r="M21" s="705"/>
      <c r="N21" s="705"/>
      <c r="O21" s="705"/>
      <c r="P21" s="705"/>
      <c r="Q21" s="705"/>
      <c r="R21" s="705"/>
      <c r="S21" s="705"/>
      <c r="T21" s="751"/>
      <c r="U21" s="751"/>
      <c r="V21" s="751"/>
      <c r="W21" s="751"/>
      <c r="X21" s="751"/>
      <c r="Y21" s="751"/>
      <c r="Z21" s="751"/>
      <c r="AA21" s="752"/>
    </row>
    <row r="22" spans="1:27" s="516" customFormat="1" ht="13.5" thickBot="1">
      <c r="A22" s="518">
        <v>1.5</v>
      </c>
      <c r="B22" s="517" t="s">
        <v>681</v>
      </c>
      <c r="C22" s="756"/>
      <c r="D22" s="757"/>
      <c r="E22" s="757"/>
      <c r="F22" s="757"/>
      <c r="G22" s="757"/>
      <c r="H22" s="757"/>
      <c r="I22" s="757"/>
      <c r="J22" s="757"/>
      <c r="K22" s="757"/>
      <c r="L22" s="757"/>
      <c r="M22" s="757"/>
      <c r="N22" s="757"/>
      <c r="O22" s="757"/>
      <c r="P22" s="757"/>
      <c r="Q22" s="757"/>
      <c r="R22" s="757"/>
      <c r="S22" s="757"/>
      <c r="T22" s="758"/>
      <c r="U22" s="758"/>
      <c r="V22" s="758"/>
      <c r="W22" s="758"/>
      <c r="X22" s="758"/>
      <c r="Y22" s="758"/>
      <c r="Z22" s="758"/>
      <c r="AA22" s="759"/>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onditionalFormatting>
  <conditionalFormatting sqref="A5">
    <cfRule type="duplicateValues" dxfId="14" priority="3"/>
  </conditionalFormatting>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35"/>
  <sheetViews>
    <sheetView showGridLines="0" zoomScale="85" zoomScaleNormal="85" workbookViewId="0">
      <selection activeCell="C34" sqref="C34"/>
    </sheetView>
  </sheetViews>
  <sheetFormatPr defaultColWidth="9.28515625" defaultRowHeight="12.75"/>
  <cols>
    <col min="1" max="1" width="11.7109375" style="484" bestFit="1" customWidth="1"/>
    <col min="2" max="2" width="93.42578125" style="484" customWidth="1"/>
    <col min="3" max="3" width="17.140625" style="484" bestFit="1" customWidth="1"/>
    <col min="4" max="5" width="16.140625" style="484" customWidth="1"/>
    <col min="6" max="6" width="16.140625" style="538" customWidth="1"/>
    <col min="7" max="7" width="32" style="538" customWidth="1"/>
    <col min="8" max="8" width="16.140625" style="484" customWidth="1"/>
    <col min="9" max="11" width="16.140625" style="538" customWidth="1"/>
    <col min="12" max="12" width="29.42578125" style="538" customWidth="1"/>
    <col min="13" max="16384" width="9.28515625" style="484"/>
  </cols>
  <sheetData>
    <row r="1" spans="1:13" ht="13.5">
      <c r="A1" s="374" t="s">
        <v>108</v>
      </c>
      <c r="B1" s="306" t="str">
        <f>Info!C2</f>
        <v>სს "ჰეშ ბანკი"</v>
      </c>
      <c r="F1" s="484"/>
      <c r="G1" s="484"/>
      <c r="I1" s="484"/>
      <c r="J1" s="484"/>
      <c r="K1" s="484"/>
      <c r="L1" s="484"/>
    </row>
    <row r="2" spans="1:13">
      <c r="A2" s="376" t="s">
        <v>109</v>
      </c>
      <c r="B2" s="784">
        <f>Info!D2</f>
        <v>45657</v>
      </c>
      <c r="F2" s="484"/>
      <c r="G2" s="484"/>
      <c r="I2" s="484"/>
      <c r="J2" s="484"/>
      <c r="K2" s="484"/>
      <c r="L2" s="484"/>
    </row>
    <row r="3" spans="1:13">
      <c r="A3" s="377" t="s">
        <v>594</v>
      </c>
      <c r="F3" s="484"/>
      <c r="G3" s="484"/>
      <c r="I3" s="484"/>
      <c r="J3" s="484"/>
      <c r="K3" s="484"/>
      <c r="L3" s="484"/>
    </row>
    <row r="4" spans="1:13">
      <c r="F4" s="484"/>
      <c r="G4" s="484"/>
      <c r="I4" s="484"/>
      <c r="J4" s="484"/>
      <c r="K4" s="484"/>
      <c r="L4" s="484"/>
    </row>
    <row r="5" spans="1:13" ht="37.5" customHeight="1">
      <c r="A5" s="887" t="s">
        <v>595</v>
      </c>
      <c r="B5" s="888"/>
      <c r="C5" s="938" t="s">
        <v>596</v>
      </c>
      <c r="D5" s="939"/>
      <c r="E5" s="939"/>
      <c r="F5" s="939"/>
      <c r="G5" s="939"/>
      <c r="H5" s="940" t="s">
        <v>907</v>
      </c>
      <c r="I5" s="941"/>
      <c r="J5" s="941"/>
      <c r="K5" s="941"/>
      <c r="L5" s="942"/>
    </row>
    <row r="6" spans="1:13" ht="39.6" customHeight="1">
      <c r="A6" s="891"/>
      <c r="B6" s="892"/>
      <c r="C6" s="383"/>
      <c r="D6" s="482" t="s">
        <v>892</v>
      </c>
      <c r="E6" s="482" t="s">
        <v>891</v>
      </c>
      <c r="F6" s="482" t="s">
        <v>890</v>
      </c>
      <c r="G6" s="482" t="s">
        <v>889</v>
      </c>
      <c r="H6" s="541"/>
      <c r="I6" s="482" t="s">
        <v>892</v>
      </c>
      <c r="J6" s="482" t="s">
        <v>891</v>
      </c>
      <c r="K6" s="482" t="s">
        <v>890</v>
      </c>
      <c r="L6" s="482" t="s">
        <v>889</v>
      </c>
    </row>
    <row r="7" spans="1:13">
      <c r="A7" s="473">
        <v>1</v>
      </c>
      <c r="B7" s="488" t="s">
        <v>518</v>
      </c>
      <c r="C7" s="760"/>
      <c r="D7" s="704"/>
      <c r="E7" s="704"/>
      <c r="F7" s="704"/>
      <c r="G7" s="704"/>
      <c r="H7" s="704"/>
      <c r="I7" s="704"/>
      <c r="J7" s="704"/>
      <c r="K7" s="704"/>
      <c r="L7" s="704"/>
      <c r="M7" s="653"/>
    </row>
    <row r="8" spans="1:13">
      <c r="A8" s="473">
        <v>2</v>
      </c>
      <c r="B8" s="488" t="s">
        <v>519</v>
      </c>
      <c r="C8" s="760"/>
      <c r="D8" s="704"/>
      <c r="E8" s="704"/>
      <c r="F8" s="761"/>
      <c r="G8" s="761"/>
      <c r="H8" s="704"/>
      <c r="I8" s="761"/>
      <c r="J8" s="761"/>
      <c r="K8" s="761"/>
      <c r="L8" s="761"/>
      <c r="M8" s="653"/>
    </row>
    <row r="9" spans="1:13">
      <c r="A9" s="473">
        <v>3</v>
      </c>
      <c r="B9" s="488" t="s">
        <v>868</v>
      </c>
      <c r="C9" s="760"/>
      <c r="D9" s="704"/>
      <c r="E9" s="704"/>
      <c r="F9" s="762"/>
      <c r="G9" s="762"/>
      <c r="H9" s="704"/>
      <c r="I9" s="762"/>
      <c r="J9" s="762"/>
      <c r="K9" s="762"/>
      <c r="L9" s="762"/>
      <c r="M9" s="653"/>
    </row>
    <row r="10" spans="1:13">
      <c r="A10" s="473">
        <v>4</v>
      </c>
      <c r="B10" s="488" t="s">
        <v>520</v>
      </c>
      <c r="C10" s="760"/>
      <c r="D10" s="704"/>
      <c r="E10" s="704"/>
      <c r="F10" s="762"/>
      <c r="G10" s="762"/>
      <c r="H10" s="704"/>
      <c r="I10" s="762"/>
      <c r="J10" s="762"/>
      <c r="K10" s="762"/>
      <c r="L10" s="762"/>
      <c r="M10" s="653"/>
    </row>
    <row r="11" spans="1:13">
      <c r="A11" s="473">
        <v>5</v>
      </c>
      <c r="B11" s="488" t="s">
        <v>521</v>
      </c>
      <c r="C11" s="760"/>
      <c r="D11" s="704"/>
      <c r="E11" s="704"/>
      <c r="F11" s="762"/>
      <c r="G11" s="762"/>
      <c r="H11" s="704"/>
      <c r="I11" s="762"/>
      <c r="J11" s="762"/>
      <c r="K11" s="762"/>
      <c r="L11" s="762"/>
      <c r="M11" s="653"/>
    </row>
    <row r="12" spans="1:13">
      <c r="A12" s="473">
        <v>6</v>
      </c>
      <c r="B12" s="488" t="s">
        <v>522</v>
      </c>
      <c r="C12" s="760"/>
      <c r="D12" s="704"/>
      <c r="E12" s="704"/>
      <c r="F12" s="762"/>
      <c r="G12" s="762"/>
      <c r="H12" s="704"/>
      <c r="I12" s="762"/>
      <c r="J12" s="762"/>
      <c r="K12" s="762"/>
      <c r="L12" s="762"/>
      <c r="M12" s="653"/>
    </row>
    <row r="13" spans="1:13">
      <c r="A13" s="473">
        <v>7</v>
      </c>
      <c r="B13" s="488" t="s">
        <v>523</v>
      </c>
      <c r="C13" s="760"/>
      <c r="D13" s="704"/>
      <c r="E13" s="704"/>
      <c r="F13" s="762"/>
      <c r="G13" s="762"/>
      <c r="H13" s="704"/>
      <c r="I13" s="762"/>
      <c r="J13" s="762"/>
      <c r="K13" s="762"/>
      <c r="L13" s="762"/>
      <c r="M13" s="653"/>
    </row>
    <row r="14" spans="1:13">
      <c r="A14" s="473">
        <v>8</v>
      </c>
      <c r="B14" s="488" t="s">
        <v>524</v>
      </c>
      <c r="C14" s="760"/>
      <c r="D14" s="704"/>
      <c r="E14" s="704"/>
      <c r="F14" s="762"/>
      <c r="G14" s="762"/>
      <c r="H14" s="704"/>
      <c r="I14" s="762"/>
      <c r="J14" s="762"/>
      <c r="K14" s="762"/>
      <c r="L14" s="762"/>
      <c r="M14" s="653"/>
    </row>
    <row r="15" spans="1:13">
      <c r="A15" s="473">
        <v>9</v>
      </c>
      <c r="B15" s="488" t="s">
        <v>525</v>
      </c>
      <c r="C15" s="760"/>
      <c r="D15" s="704"/>
      <c r="E15" s="704"/>
      <c r="F15" s="762"/>
      <c r="G15" s="762"/>
      <c r="H15" s="704"/>
      <c r="I15" s="762"/>
      <c r="J15" s="762"/>
      <c r="K15" s="762"/>
      <c r="L15" s="762"/>
      <c r="M15" s="653"/>
    </row>
    <row r="16" spans="1:13">
      <c r="A16" s="473">
        <v>10</v>
      </c>
      <c r="B16" s="488" t="s">
        <v>526</v>
      </c>
      <c r="C16" s="760"/>
      <c r="D16" s="704"/>
      <c r="E16" s="704"/>
      <c r="F16" s="762"/>
      <c r="G16" s="762"/>
      <c r="H16" s="704"/>
      <c r="I16" s="762"/>
      <c r="J16" s="762"/>
      <c r="K16" s="762"/>
      <c r="L16" s="762"/>
      <c r="M16" s="653"/>
    </row>
    <row r="17" spans="1:13">
      <c r="A17" s="473">
        <v>11</v>
      </c>
      <c r="B17" s="488" t="s">
        <v>527</v>
      </c>
      <c r="C17" s="760"/>
      <c r="D17" s="704"/>
      <c r="E17" s="704"/>
      <c r="F17" s="762"/>
      <c r="G17" s="762"/>
      <c r="H17" s="704"/>
      <c r="I17" s="762"/>
      <c r="J17" s="762"/>
      <c r="K17" s="762"/>
      <c r="L17" s="762"/>
      <c r="M17" s="653"/>
    </row>
    <row r="18" spans="1:13">
      <c r="A18" s="473">
        <v>12</v>
      </c>
      <c r="B18" s="488" t="s">
        <v>528</v>
      </c>
      <c r="C18" s="760"/>
      <c r="D18" s="704"/>
      <c r="E18" s="704"/>
      <c r="F18" s="762"/>
      <c r="G18" s="762"/>
      <c r="H18" s="704"/>
      <c r="I18" s="762"/>
      <c r="J18" s="762"/>
      <c r="K18" s="762"/>
      <c r="L18" s="762"/>
      <c r="M18" s="653"/>
    </row>
    <row r="19" spans="1:13">
      <c r="A19" s="473">
        <v>13</v>
      </c>
      <c r="B19" s="488" t="s">
        <v>529</v>
      </c>
      <c r="C19" s="760"/>
      <c r="D19" s="704"/>
      <c r="E19" s="704"/>
      <c r="F19" s="762"/>
      <c r="G19" s="762"/>
      <c r="H19" s="704"/>
      <c r="I19" s="762"/>
      <c r="J19" s="762"/>
      <c r="K19" s="762"/>
      <c r="L19" s="762"/>
      <c r="M19" s="653"/>
    </row>
    <row r="20" spans="1:13">
      <c r="A20" s="473">
        <v>14</v>
      </c>
      <c r="B20" s="488" t="s">
        <v>530</v>
      </c>
      <c r="C20" s="760"/>
      <c r="D20" s="704"/>
      <c r="E20" s="704"/>
      <c r="F20" s="762"/>
      <c r="G20" s="762"/>
      <c r="H20" s="704"/>
      <c r="I20" s="762"/>
      <c r="J20" s="762"/>
      <c r="K20" s="762"/>
      <c r="L20" s="762"/>
      <c r="M20" s="653"/>
    </row>
    <row r="21" spans="1:13">
      <c r="A21" s="473">
        <v>15</v>
      </c>
      <c r="B21" s="488" t="s">
        <v>531</v>
      </c>
      <c r="C21" s="760"/>
      <c r="D21" s="704"/>
      <c r="E21" s="704"/>
      <c r="F21" s="762"/>
      <c r="G21" s="762"/>
      <c r="H21" s="704"/>
      <c r="I21" s="762"/>
      <c r="J21" s="762"/>
      <c r="K21" s="762"/>
      <c r="L21" s="762"/>
      <c r="M21" s="653"/>
    </row>
    <row r="22" spans="1:13">
      <c r="A22" s="473">
        <v>16</v>
      </c>
      <c r="B22" s="488" t="s">
        <v>532</v>
      </c>
      <c r="C22" s="760"/>
      <c r="D22" s="704"/>
      <c r="E22" s="704"/>
      <c r="F22" s="762"/>
      <c r="G22" s="762"/>
      <c r="H22" s="704"/>
      <c r="I22" s="762"/>
      <c r="J22" s="762"/>
      <c r="K22" s="762"/>
      <c r="L22" s="762"/>
      <c r="M22" s="653"/>
    </row>
    <row r="23" spans="1:13">
      <c r="A23" s="473">
        <v>17</v>
      </c>
      <c r="B23" s="488" t="s">
        <v>533</v>
      </c>
      <c r="C23" s="760"/>
      <c r="D23" s="704"/>
      <c r="E23" s="704"/>
      <c r="F23" s="762"/>
      <c r="G23" s="762"/>
      <c r="H23" s="704"/>
      <c r="I23" s="762"/>
      <c r="J23" s="762"/>
      <c r="K23" s="762"/>
      <c r="L23" s="762"/>
      <c r="M23" s="653"/>
    </row>
    <row r="24" spans="1:13">
      <c r="A24" s="473">
        <v>18</v>
      </c>
      <c r="B24" s="488" t="s">
        <v>534</v>
      </c>
      <c r="C24" s="760"/>
      <c r="D24" s="704"/>
      <c r="E24" s="704"/>
      <c r="F24" s="762"/>
      <c r="G24" s="762"/>
      <c r="H24" s="704"/>
      <c r="I24" s="762"/>
      <c r="J24" s="762"/>
      <c r="K24" s="762"/>
      <c r="L24" s="762"/>
      <c r="M24" s="653"/>
    </row>
    <row r="25" spans="1:13">
      <c r="A25" s="473">
        <v>19</v>
      </c>
      <c r="B25" s="488" t="s">
        <v>535</v>
      </c>
      <c r="C25" s="760"/>
      <c r="D25" s="704"/>
      <c r="E25" s="704"/>
      <c r="F25" s="762"/>
      <c r="G25" s="762"/>
      <c r="H25" s="704"/>
      <c r="I25" s="762"/>
      <c r="J25" s="762"/>
      <c r="K25" s="762"/>
      <c r="L25" s="762"/>
      <c r="M25" s="653"/>
    </row>
    <row r="26" spans="1:13">
      <c r="A26" s="473">
        <v>20</v>
      </c>
      <c r="B26" s="488" t="s">
        <v>536</v>
      </c>
      <c r="C26" s="760"/>
      <c r="D26" s="704"/>
      <c r="E26" s="704"/>
      <c r="F26" s="762"/>
      <c r="G26" s="762"/>
      <c r="H26" s="704"/>
      <c r="I26" s="762"/>
      <c r="J26" s="762"/>
      <c r="K26" s="762"/>
      <c r="L26" s="762"/>
      <c r="M26" s="653"/>
    </row>
    <row r="27" spans="1:13">
      <c r="A27" s="473">
        <v>21</v>
      </c>
      <c r="B27" s="488" t="s">
        <v>537</v>
      </c>
      <c r="C27" s="760"/>
      <c r="D27" s="704"/>
      <c r="E27" s="704"/>
      <c r="F27" s="762"/>
      <c r="G27" s="762"/>
      <c r="H27" s="704"/>
      <c r="I27" s="762"/>
      <c r="J27" s="762"/>
      <c r="K27" s="762"/>
      <c r="L27" s="762"/>
      <c r="M27" s="653"/>
    </row>
    <row r="28" spans="1:13">
      <c r="A28" s="473">
        <v>22</v>
      </c>
      <c r="B28" s="488" t="s">
        <v>538</v>
      </c>
      <c r="C28" s="760"/>
      <c r="D28" s="704"/>
      <c r="E28" s="704"/>
      <c r="F28" s="762"/>
      <c r="G28" s="762"/>
      <c r="H28" s="704"/>
      <c r="I28" s="762"/>
      <c r="J28" s="762"/>
      <c r="K28" s="762"/>
      <c r="L28" s="762"/>
      <c r="M28" s="653"/>
    </row>
    <row r="29" spans="1:13">
      <c r="A29" s="473">
        <v>23</v>
      </c>
      <c r="B29" s="488" t="s">
        <v>539</v>
      </c>
      <c r="C29" s="760"/>
      <c r="D29" s="704"/>
      <c r="E29" s="704"/>
      <c r="F29" s="762"/>
      <c r="G29" s="762"/>
      <c r="H29" s="704"/>
      <c r="I29" s="762"/>
      <c r="J29" s="762"/>
      <c r="K29" s="762"/>
      <c r="L29" s="762"/>
      <c r="M29" s="653"/>
    </row>
    <row r="30" spans="1:13">
      <c r="A30" s="473">
        <v>24</v>
      </c>
      <c r="B30" s="488" t="s">
        <v>540</v>
      </c>
      <c r="C30" s="760"/>
      <c r="D30" s="704"/>
      <c r="E30" s="704"/>
      <c r="F30" s="762"/>
      <c r="G30" s="762"/>
      <c r="H30" s="704"/>
      <c r="I30" s="762"/>
      <c r="J30" s="762"/>
      <c r="K30" s="762"/>
      <c r="L30" s="762"/>
      <c r="M30" s="653"/>
    </row>
    <row r="31" spans="1:13">
      <c r="A31" s="473">
        <v>25</v>
      </c>
      <c r="B31" s="488" t="s">
        <v>541</v>
      </c>
      <c r="C31" s="760"/>
      <c r="D31" s="704"/>
      <c r="E31" s="704"/>
      <c r="F31" s="762"/>
      <c r="G31" s="762"/>
      <c r="H31" s="704"/>
      <c r="I31" s="762"/>
      <c r="J31" s="762"/>
      <c r="K31" s="762"/>
      <c r="L31" s="762"/>
      <c r="M31" s="653"/>
    </row>
    <row r="32" spans="1:13">
      <c r="A32" s="473">
        <v>26</v>
      </c>
      <c r="B32" s="488" t="s">
        <v>597</v>
      </c>
      <c r="C32" s="760"/>
      <c r="D32" s="704"/>
      <c r="E32" s="704"/>
      <c r="F32" s="762"/>
      <c r="G32" s="762"/>
      <c r="H32" s="704"/>
      <c r="I32" s="762"/>
      <c r="J32" s="762"/>
      <c r="K32" s="762"/>
      <c r="L32" s="762"/>
      <c r="M32" s="653"/>
    </row>
    <row r="33" spans="1:12" ht="15">
      <c r="A33" s="473">
        <v>27</v>
      </c>
      <c r="B33" s="540" t="s">
        <v>66</v>
      </c>
      <c r="C33" s="689">
        <f>SUM(C7:C32)</f>
        <v>0</v>
      </c>
      <c r="D33" s="689">
        <f t="shared" ref="D33:L33" si="0">SUM(D7:D32)</f>
        <v>0</v>
      </c>
      <c r="E33" s="689">
        <f t="shared" si="0"/>
        <v>0</v>
      </c>
      <c r="F33" s="689">
        <f t="shared" si="0"/>
        <v>0</v>
      </c>
      <c r="G33" s="689">
        <f t="shared" si="0"/>
        <v>0</v>
      </c>
      <c r="H33" s="689">
        <f t="shared" si="0"/>
        <v>0</v>
      </c>
      <c r="I33" s="689">
        <f t="shared" si="0"/>
        <v>0</v>
      </c>
      <c r="J33" s="689">
        <f t="shared" si="0"/>
        <v>0</v>
      </c>
      <c r="K33" s="689">
        <f t="shared" si="0"/>
        <v>0</v>
      </c>
      <c r="L33" s="689">
        <f t="shared" si="0"/>
        <v>0</v>
      </c>
    </row>
    <row r="34" spans="1:12">
      <c r="A34" s="501"/>
      <c r="B34" s="501"/>
      <c r="C34" s="690">
        <f>C33-'23. LTV'!C8</f>
        <v>0</v>
      </c>
      <c r="D34" s="501"/>
      <c r="E34" s="501"/>
      <c r="H34" s="501"/>
    </row>
    <row r="35" spans="1:12">
      <c r="A35" s="501"/>
      <c r="B35" s="539"/>
      <c r="C35" s="539"/>
      <c r="D35" s="501"/>
      <c r="E35" s="501"/>
      <c r="H35" s="501"/>
    </row>
  </sheetData>
  <mergeCells count="3">
    <mergeCell ref="A5:B6"/>
    <mergeCell ref="C5:G5"/>
    <mergeCell ref="H5:L5"/>
  </mergeCells>
  <conditionalFormatting sqref="A5">
    <cfRule type="duplicateValues" dxfId="13" priority="1"/>
    <cfRule type="duplicateValues" dxfId="12" priority="2"/>
  </conditionalFormatting>
  <conditionalFormatting sqref="A5">
    <cfRule type="duplicateValues" dxfId="11" priority="3"/>
  </conditionalFormatting>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13"/>
  <sheetViews>
    <sheetView showGridLines="0" zoomScale="85" zoomScaleNormal="85" workbookViewId="0">
      <selection activeCell="E31" sqref="E31"/>
    </sheetView>
  </sheetViews>
  <sheetFormatPr defaultColWidth="8.7109375" defaultRowHeight="12"/>
  <cols>
    <col min="1" max="1" width="11.7109375" style="384" bestFit="1" customWidth="1"/>
    <col min="2" max="2" width="48.28515625" style="384" customWidth="1"/>
    <col min="3" max="11" width="28.28515625" style="384" customWidth="1"/>
    <col min="12" max="12" width="13" style="384" bestFit="1" customWidth="1"/>
    <col min="13" max="16384" width="8.7109375" style="384"/>
  </cols>
  <sheetData>
    <row r="1" spans="1:12" s="375" customFormat="1" ht="13.5">
      <c r="A1" s="374" t="s">
        <v>108</v>
      </c>
      <c r="B1" s="306" t="str">
        <f>Info!C2</f>
        <v>სს "ჰეშ ბანკი"</v>
      </c>
      <c r="C1" s="484"/>
      <c r="D1" s="484"/>
      <c r="E1" s="484"/>
      <c r="F1" s="484"/>
      <c r="G1" s="484"/>
      <c r="H1" s="484"/>
      <c r="I1" s="484"/>
      <c r="J1" s="484"/>
      <c r="K1" s="484"/>
    </row>
    <row r="2" spans="1:12" s="375" customFormat="1" ht="12.75">
      <c r="A2" s="376" t="s">
        <v>109</v>
      </c>
      <c r="B2" s="784">
        <f>Info!D2</f>
        <v>45657</v>
      </c>
      <c r="C2" s="484"/>
      <c r="D2" s="484"/>
      <c r="E2" s="484"/>
      <c r="F2" s="484"/>
      <c r="G2" s="484"/>
      <c r="H2" s="484"/>
      <c r="I2" s="484"/>
      <c r="J2" s="484"/>
      <c r="K2" s="484"/>
    </row>
    <row r="3" spans="1:12" s="375" customFormat="1" ht="12.75">
      <c r="A3" s="377" t="s">
        <v>598</v>
      </c>
      <c r="B3" s="484"/>
      <c r="C3" s="484"/>
      <c r="D3" s="484"/>
      <c r="E3" s="484"/>
      <c r="F3" s="484"/>
      <c r="G3" s="484"/>
      <c r="H3" s="484"/>
      <c r="I3" s="484"/>
      <c r="J3" s="484"/>
      <c r="K3" s="484"/>
    </row>
    <row r="4" spans="1:12">
      <c r="A4" s="546"/>
      <c r="B4" s="546"/>
      <c r="C4" s="545" t="s">
        <v>502</v>
      </c>
      <c r="D4" s="545" t="s">
        <v>503</v>
      </c>
      <c r="E4" s="545" t="s">
        <v>504</v>
      </c>
      <c r="F4" s="545" t="s">
        <v>505</v>
      </c>
      <c r="G4" s="545" t="s">
        <v>506</v>
      </c>
      <c r="H4" s="545" t="s">
        <v>507</v>
      </c>
      <c r="I4" s="545" t="s">
        <v>508</v>
      </c>
      <c r="J4" s="545" t="s">
        <v>509</v>
      </c>
      <c r="K4" s="545" t="s">
        <v>510</v>
      </c>
    </row>
    <row r="5" spans="1:12" ht="104.1" customHeight="1">
      <c r="A5" s="943" t="s">
        <v>906</v>
      </c>
      <c r="B5" s="944"/>
      <c r="C5" s="544" t="s">
        <v>599</v>
      </c>
      <c r="D5" s="544" t="s">
        <v>592</v>
      </c>
      <c r="E5" s="544" t="s">
        <v>593</v>
      </c>
      <c r="F5" s="544" t="s">
        <v>905</v>
      </c>
      <c r="G5" s="544" t="s">
        <v>600</v>
      </c>
      <c r="H5" s="544" t="s">
        <v>601</v>
      </c>
      <c r="I5" s="544" t="s">
        <v>602</v>
      </c>
      <c r="J5" s="544" t="s">
        <v>603</v>
      </c>
      <c r="K5" s="544" t="s">
        <v>604</v>
      </c>
    </row>
    <row r="6" spans="1:12" ht="12.75">
      <c r="A6" s="473">
        <v>1</v>
      </c>
      <c r="B6" s="473" t="s">
        <v>605</v>
      </c>
      <c r="C6" s="763"/>
      <c r="D6" s="763"/>
      <c r="E6" s="763"/>
      <c r="F6" s="763"/>
      <c r="G6" s="763"/>
      <c r="H6" s="763"/>
      <c r="I6" s="763"/>
      <c r="J6" s="763"/>
      <c r="K6" s="763"/>
    </row>
    <row r="7" spans="1:12" ht="12.75">
      <c r="A7" s="473">
        <v>2</v>
      </c>
      <c r="B7" s="474" t="s">
        <v>606</v>
      </c>
      <c r="C7" s="763"/>
      <c r="D7" s="763"/>
      <c r="E7" s="763"/>
      <c r="F7" s="763"/>
      <c r="G7" s="763"/>
      <c r="H7" s="763"/>
      <c r="I7" s="763"/>
      <c r="J7" s="763"/>
      <c r="K7" s="763"/>
    </row>
    <row r="8" spans="1:12" ht="12.75">
      <c r="A8" s="473">
        <v>3</v>
      </c>
      <c r="B8" s="474" t="s">
        <v>570</v>
      </c>
      <c r="C8" s="763"/>
      <c r="D8" s="763"/>
      <c r="E8" s="763"/>
      <c r="F8" s="763"/>
      <c r="G8" s="763"/>
      <c r="H8" s="763"/>
      <c r="I8" s="763"/>
      <c r="J8" s="763"/>
      <c r="K8" s="763"/>
    </row>
    <row r="9" spans="1:12" ht="12.75">
      <c r="A9" s="473">
        <v>4</v>
      </c>
      <c r="B9" s="503" t="s">
        <v>904</v>
      </c>
      <c r="C9" s="764"/>
      <c r="D9" s="764"/>
      <c r="E9" s="764"/>
      <c r="F9" s="764"/>
      <c r="G9" s="764"/>
      <c r="H9" s="764"/>
      <c r="I9" s="764"/>
      <c r="J9" s="764"/>
      <c r="K9" s="764"/>
      <c r="L9" s="787">
        <f>SUM(C9:K9)-'18. Assets by Exposure classes'!C22</f>
        <v>0</v>
      </c>
    </row>
    <row r="10" spans="1:12" ht="12.75">
      <c r="A10" s="473">
        <v>5</v>
      </c>
      <c r="B10" s="492" t="s">
        <v>903</v>
      </c>
      <c r="C10" s="543"/>
      <c r="D10" s="543"/>
      <c r="E10" s="543"/>
      <c r="F10" s="543"/>
      <c r="G10" s="543"/>
      <c r="H10" s="543"/>
      <c r="I10" s="543"/>
      <c r="J10" s="543"/>
      <c r="K10" s="543"/>
    </row>
    <row r="11" spans="1:12" ht="12.75">
      <c r="A11" s="473">
        <v>6</v>
      </c>
      <c r="B11" s="492" t="s">
        <v>902</v>
      </c>
      <c r="C11" s="543"/>
      <c r="D11" s="543"/>
      <c r="E11" s="543"/>
      <c r="F11" s="543"/>
      <c r="G11" s="543"/>
      <c r="H11" s="543"/>
      <c r="I11" s="543"/>
      <c r="J11" s="543"/>
      <c r="K11" s="543"/>
    </row>
    <row r="13" spans="1:12" ht="15">
      <c r="B13" s="542"/>
    </row>
  </sheetData>
  <mergeCells count="1">
    <mergeCell ref="A5:B5"/>
  </mergeCells>
  <conditionalFormatting sqref="A5">
    <cfRule type="duplicateValues" dxfId="10" priority="1"/>
    <cfRule type="duplicateValues" dxfId="9" priority="2"/>
  </conditionalFormatting>
  <conditionalFormatting sqref="A5">
    <cfRule type="duplicateValues" dxfId="8" priority="3"/>
  </conditionalFormatting>
  <pageMargins left="0.7" right="0.7" top="0.75" bottom="0.75" header="0.3" footer="0.3"/>
  <pageSetup orientation="portrait" r:id="rId1"/>
  <headerFooter>
    <oddHeader>&amp;Lშიდა მოხმარების</oddHeader>
    <oddFooter>&amp;Lშიდა მოხმარების</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V20"/>
  <sheetViews>
    <sheetView showGridLines="0" zoomScale="55" zoomScaleNormal="55" workbookViewId="0">
      <selection activeCell="I27" sqref="I27"/>
    </sheetView>
  </sheetViews>
  <sheetFormatPr defaultColWidth="8.7109375" defaultRowHeight="15"/>
  <cols>
    <col min="1" max="1" width="10" style="547" bestFit="1" customWidth="1"/>
    <col min="2" max="2" width="71.7109375" style="547" customWidth="1"/>
    <col min="3" max="3" width="11.42578125" style="547" bestFit="1" customWidth="1"/>
    <col min="4" max="5" width="15.28515625" style="547" bestFit="1" customWidth="1"/>
    <col min="6" max="6" width="20" style="547" bestFit="1" customWidth="1"/>
    <col min="7" max="7" width="37.7109375" style="547" bestFit="1" customWidth="1"/>
    <col min="8" max="8" width="11.28515625" style="547" bestFit="1" customWidth="1"/>
    <col min="9" max="10" width="15.28515625" style="547" bestFit="1" customWidth="1"/>
    <col min="11" max="11" width="20" style="547" bestFit="1" customWidth="1"/>
    <col min="12" max="12" width="37.7109375" style="547" bestFit="1" customWidth="1"/>
    <col min="13" max="13" width="10.7109375" style="547" bestFit="1" customWidth="1"/>
    <col min="14" max="15" width="15.28515625" style="547" bestFit="1" customWidth="1"/>
    <col min="16" max="16" width="20" style="547" bestFit="1" customWidth="1"/>
    <col min="17" max="17" width="37.7109375" style="547" bestFit="1" customWidth="1"/>
    <col min="18" max="18" width="18" style="547" bestFit="1" customWidth="1"/>
    <col min="19" max="19" width="48" style="547" bestFit="1" customWidth="1"/>
    <col min="20" max="20" width="45.7109375" style="547" bestFit="1" customWidth="1"/>
    <col min="21" max="21" width="48" style="547" bestFit="1" customWidth="1"/>
    <col min="22" max="22" width="44.28515625" style="547" bestFit="1" customWidth="1"/>
    <col min="23" max="16384" width="8.7109375" style="547"/>
  </cols>
  <sheetData>
    <row r="1" spans="1:22">
      <c r="A1" s="374" t="s">
        <v>108</v>
      </c>
      <c r="B1" s="306" t="str">
        <f>Info!C2</f>
        <v>სს "ჰეშ ბანკი"</v>
      </c>
    </row>
    <row r="2" spans="1:22">
      <c r="A2" s="376" t="s">
        <v>109</v>
      </c>
      <c r="B2" s="784">
        <f>Info!D2</f>
        <v>45657</v>
      </c>
    </row>
    <row r="3" spans="1:22">
      <c r="A3" s="377" t="s">
        <v>689</v>
      </c>
      <c r="B3" s="484"/>
    </row>
    <row r="4" spans="1:22">
      <c r="A4" s="377"/>
      <c r="B4" s="484"/>
    </row>
    <row r="5" spans="1:22" ht="24" customHeight="1">
      <c r="A5" s="945" t="s">
        <v>716</v>
      </c>
      <c r="B5" s="945"/>
      <c r="C5" s="947" t="s">
        <v>908</v>
      </c>
      <c r="D5" s="947"/>
      <c r="E5" s="947"/>
      <c r="F5" s="947"/>
      <c r="G5" s="947"/>
      <c r="H5" s="947" t="s">
        <v>596</v>
      </c>
      <c r="I5" s="947"/>
      <c r="J5" s="947"/>
      <c r="K5" s="947"/>
      <c r="L5" s="947"/>
      <c r="M5" s="947" t="s">
        <v>907</v>
      </c>
      <c r="N5" s="947"/>
      <c r="O5" s="947"/>
      <c r="P5" s="947"/>
      <c r="Q5" s="947"/>
      <c r="R5" s="946" t="s">
        <v>715</v>
      </c>
      <c r="S5" s="946" t="s">
        <v>719</v>
      </c>
      <c r="T5" s="946" t="s">
        <v>718</v>
      </c>
      <c r="U5" s="946" t="s">
        <v>956</v>
      </c>
      <c r="V5" s="946" t="s">
        <v>957</v>
      </c>
    </row>
    <row r="6" spans="1:22" ht="36" customHeight="1">
      <c r="A6" s="945"/>
      <c r="B6" s="945"/>
      <c r="C6" s="557"/>
      <c r="D6" s="482" t="s">
        <v>892</v>
      </c>
      <c r="E6" s="482" t="s">
        <v>891</v>
      </c>
      <c r="F6" s="482" t="s">
        <v>890</v>
      </c>
      <c r="G6" s="482" t="s">
        <v>889</v>
      </c>
      <c r="H6" s="557"/>
      <c r="I6" s="482" t="s">
        <v>892</v>
      </c>
      <c r="J6" s="482" t="s">
        <v>891</v>
      </c>
      <c r="K6" s="482" t="s">
        <v>890</v>
      </c>
      <c r="L6" s="482" t="s">
        <v>889</v>
      </c>
      <c r="M6" s="557"/>
      <c r="N6" s="482" t="s">
        <v>892</v>
      </c>
      <c r="O6" s="482" t="s">
        <v>891</v>
      </c>
      <c r="P6" s="482" t="s">
        <v>890</v>
      </c>
      <c r="Q6" s="482" t="s">
        <v>889</v>
      </c>
      <c r="R6" s="946"/>
      <c r="S6" s="946"/>
      <c r="T6" s="946"/>
      <c r="U6" s="946"/>
      <c r="V6" s="946"/>
    </row>
    <row r="7" spans="1:22">
      <c r="A7" s="555">
        <v>1</v>
      </c>
      <c r="B7" s="556" t="s">
        <v>690</v>
      </c>
      <c r="C7" s="765"/>
      <c r="D7" s="765"/>
      <c r="E7" s="765"/>
      <c r="F7" s="765"/>
      <c r="G7" s="765"/>
      <c r="H7" s="765"/>
      <c r="I7" s="765"/>
      <c r="J7" s="765"/>
      <c r="K7" s="765"/>
      <c r="L7" s="765"/>
      <c r="M7" s="765"/>
      <c r="N7" s="765"/>
      <c r="O7" s="765"/>
      <c r="P7" s="765"/>
      <c r="Q7" s="765"/>
      <c r="R7" s="765"/>
      <c r="S7" s="765"/>
      <c r="T7" s="765"/>
      <c r="U7" s="765"/>
      <c r="V7" s="765"/>
    </row>
    <row r="8" spans="1:22">
      <c r="A8" s="555">
        <v>2</v>
      </c>
      <c r="B8" s="554" t="s">
        <v>691</v>
      </c>
      <c r="C8" s="765"/>
      <c r="D8" s="765"/>
      <c r="E8" s="765"/>
      <c r="F8" s="765"/>
      <c r="G8" s="765"/>
      <c r="H8" s="765"/>
      <c r="I8" s="765"/>
      <c r="J8" s="765"/>
      <c r="K8" s="765"/>
      <c r="L8" s="765"/>
      <c r="M8" s="765"/>
      <c r="N8" s="765"/>
      <c r="O8" s="765"/>
      <c r="P8" s="765"/>
      <c r="Q8" s="765"/>
      <c r="R8" s="765"/>
      <c r="S8" s="765"/>
      <c r="T8" s="765"/>
      <c r="U8" s="765"/>
      <c r="V8" s="765"/>
    </row>
    <row r="9" spans="1:22">
      <c r="A9" s="555">
        <v>3</v>
      </c>
      <c r="B9" s="554" t="s">
        <v>692</v>
      </c>
      <c r="C9" s="765"/>
      <c r="D9" s="765"/>
      <c r="E9" s="765"/>
      <c r="F9" s="765"/>
      <c r="G9" s="765"/>
      <c r="H9" s="765"/>
      <c r="I9" s="765"/>
      <c r="J9" s="765"/>
      <c r="K9" s="765"/>
      <c r="L9" s="765"/>
      <c r="M9" s="765"/>
      <c r="N9" s="765"/>
      <c r="O9" s="765"/>
      <c r="P9" s="765"/>
      <c r="Q9" s="765"/>
      <c r="R9" s="765"/>
      <c r="S9" s="765"/>
      <c r="T9" s="765"/>
      <c r="U9" s="765"/>
      <c r="V9" s="765"/>
    </row>
    <row r="10" spans="1:22">
      <c r="A10" s="555">
        <v>4</v>
      </c>
      <c r="B10" s="554" t="s">
        <v>693</v>
      </c>
      <c r="C10" s="765"/>
      <c r="D10" s="765"/>
      <c r="E10" s="765"/>
      <c r="F10" s="765"/>
      <c r="G10" s="765"/>
      <c r="H10" s="765"/>
      <c r="I10" s="765"/>
      <c r="J10" s="765"/>
      <c r="K10" s="765"/>
      <c r="L10" s="765"/>
      <c r="M10" s="765"/>
      <c r="N10" s="765"/>
      <c r="O10" s="765"/>
      <c r="P10" s="765"/>
      <c r="Q10" s="765"/>
      <c r="R10" s="765"/>
      <c r="S10" s="765"/>
      <c r="T10" s="765"/>
      <c r="U10" s="765"/>
      <c r="V10" s="765"/>
    </row>
    <row r="11" spans="1:22">
      <c r="A11" s="555">
        <v>5</v>
      </c>
      <c r="B11" s="554" t="s">
        <v>694</v>
      </c>
      <c r="C11" s="765"/>
      <c r="D11" s="765"/>
      <c r="E11" s="765"/>
      <c r="F11" s="765"/>
      <c r="G11" s="765"/>
      <c r="H11" s="765"/>
      <c r="I11" s="765"/>
      <c r="J11" s="765"/>
      <c r="K11" s="765"/>
      <c r="L11" s="765"/>
      <c r="M11" s="765"/>
      <c r="N11" s="765"/>
      <c r="O11" s="765"/>
      <c r="P11" s="765"/>
      <c r="Q11" s="765"/>
      <c r="R11" s="765"/>
      <c r="S11" s="765"/>
      <c r="T11" s="765"/>
      <c r="U11" s="765"/>
      <c r="V11" s="765"/>
    </row>
    <row r="12" spans="1:22">
      <c r="A12" s="555">
        <v>6</v>
      </c>
      <c r="B12" s="554" t="s">
        <v>695</v>
      </c>
      <c r="C12" s="765"/>
      <c r="D12" s="765"/>
      <c r="E12" s="765"/>
      <c r="F12" s="765"/>
      <c r="G12" s="765"/>
      <c r="H12" s="765"/>
      <c r="I12" s="765"/>
      <c r="J12" s="765"/>
      <c r="K12" s="765"/>
      <c r="L12" s="765"/>
      <c r="M12" s="765"/>
      <c r="N12" s="765"/>
      <c r="O12" s="765"/>
      <c r="P12" s="765"/>
      <c r="Q12" s="765"/>
      <c r="R12" s="765"/>
      <c r="S12" s="765"/>
      <c r="T12" s="765"/>
      <c r="U12" s="765"/>
      <c r="V12" s="765"/>
    </row>
    <row r="13" spans="1:22">
      <c r="A13" s="555">
        <v>7</v>
      </c>
      <c r="B13" s="554" t="s">
        <v>696</v>
      </c>
      <c r="C13" s="765"/>
      <c r="D13" s="765"/>
      <c r="E13" s="765"/>
      <c r="F13" s="765"/>
      <c r="G13" s="765"/>
      <c r="H13" s="765"/>
      <c r="I13" s="765"/>
      <c r="J13" s="765"/>
      <c r="K13" s="765"/>
      <c r="L13" s="765"/>
      <c r="M13" s="765"/>
      <c r="N13" s="765"/>
      <c r="O13" s="765"/>
      <c r="P13" s="765"/>
      <c r="Q13" s="765"/>
      <c r="R13" s="765"/>
      <c r="S13" s="765"/>
      <c r="T13" s="765"/>
      <c r="U13" s="765"/>
      <c r="V13" s="765"/>
    </row>
    <row r="14" spans="1:22">
      <c r="A14" s="549">
        <v>7.1</v>
      </c>
      <c r="B14" s="548" t="s">
        <v>697</v>
      </c>
      <c r="C14" s="765"/>
      <c r="D14" s="765"/>
      <c r="E14" s="765"/>
      <c r="F14" s="765"/>
      <c r="G14" s="765"/>
      <c r="H14" s="765"/>
      <c r="I14" s="765"/>
      <c r="J14" s="765"/>
      <c r="K14" s="765"/>
      <c r="L14" s="765"/>
      <c r="M14" s="765"/>
      <c r="N14" s="765"/>
      <c r="O14" s="765"/>
      <c r="P14" s="765"/>
      <c r="Q14" s="765"/>
      <c r="R14" s="765"/>
      <c r="S14" s="765"/>
      <c r="T14" s="765"/>
      <c r="U14" s="765"/>
      <c r="V14" s="765"/>
    </row>
    <row r="15" spans="1:22" ht="25.5">
      <c r="A15" s="549">
        <v>7.2</v>
      </c>
      <c r="B15" s="548" t="s">
        <v>698</v>
      </c>
      <c r="C15" s="765"/>
      <c r="D15" s="765"/>
      <c r="E15" s="765"/>
      <c r="F15" s="765"/>
      <c r="G15" s="765"/>
      <c r="H15" s="765"/>
      <c r="I15" s="765"/>
      <c r="J15" s="765"/>
      <c r="K15" s="765"/>
      <c r="L15" s="765"/>
      <c r="M15" s="765"/>
      <c r="N15" s="765"/>
      <c r="O15" s="765"/>
      <c r="P15" s="765"/>
      <c r="Q15" s="765"/>
      <c r="R15" s="765"/>
      <c r="S15" s="765"/>
      <c r="T15" s="765"/>
      <c r="U15" s="765"/>
      <c r="V15" s="765"/>
    </row>
    <row r="16" spans="1:22">
      <c r="A16" s="549">
        <v>7.3</v>
      </c>
      <c r="B16" s="548" t="s">
        <v>699</v>
      </c>
      <c r="C16" s="765"/>
      <c r="D16" s="765"/>
      <c r="E16" s="765"/>
      <c r="F16" s="765"/>
      <c r="G16" s="765"/>
      <c r="H16" s="765"/>
      <c r="I16" s="765"/>
      <c r="J16" s="765"/>
      <c r="K16" s="765"/>
      <c r="L16" s="765"/>
      <c r="M16" s="765"/>
      <c r="N16" s="765"/>
      <c r="O16" s="765"/>
      <c r="P16" s="765"/>
      <c r="Q16" s="765"/>
      <c r="R16" s="765"/>
      <c r="S16" s="765"/>
      <c r="T16" s="765"/>
      <c r="U16" s="765"/>
      <c r="V16" s="765"/>
    </row>
    <row r="17" spans="1:22">
      <c r="A17" s="555">
        <v>8</v>
      </c>
      <c r="B17" s="554" t="s">
        <v>700</v>
      </c>
      <c r="C17" s="765"/>
      <c r="D17" s="765"/>
      <c r="E17" s="765"/>
      <c r="F17" s="765"/>
      <c r="G17" s="765"/>
      <c r="H17" s="765"/>
      <c r="I17" s="765"/>
      <c r="J17" s="765"/>
      <c r="K17" s="765"/>
      <c r="L17" s="765"/>
      <c r="M17" s="765"/>
      <c r="N17" s="765"/>
      <c r="O17" s="765"/>
      <c r="P17" s="765"/>
      <c r="Q17" s="765"/>
      <c r="R17" s="765"/>
      <c r="S17" s="765"/>
      <c r="T17" s="765"/>
      <c r="U17" s="765"/>
      <c r="V17" s="765"/>
    </row>
    <row r="18" spans="1:22">
      <c r="A18" s="553">
        <v>9</v>
      </c>
      <c r="B18" s="552" t="s">
        <v>701</v>
      </c>
      <c r="C18" s="766"/>
      <c r="D18" s="766"/>
      <c r="E18" s="766"/>
      <c r="F18" s="766"/>
      <c r="G18" s="766"/>
      <c r="H18" s="766"/>
      <c r="I18" s="766"/>
      <c r="J18" s="766"/>
      <c r="K18" s="766"/>
      <c r="L18" s="766"/>
      <c r="M18" s="766"/>
      <c r="N18" s="766"/>
      <c r="O18" s="766"/>
      <c r="P18" s="766"/>
      <c r="Q18" s="766"/>
      <c r="R18" s="766"/>
      <c r="S18" s="766"/>
      <c r="T18" s="766"/>
      <c r="U18" s="766"/>
      <c r="V18" s="766"/>
    </row>
    <row r="19" spans="1:22">
      <c r="A19" s="551">
        <v>10</v>
      </c>
      <c r="B19" s="550" t="s">
        <v>717</v>
      </c>
      <c r="C19" s="765"/>
      <c r="D19" s="765"/>
      <c r="E19" s="765"/>
      <c r="F19" s="765"/>
      <c r="G19" s="765"/>
      <c r="H19" s="765"/>
      <c r="I19" s="765"/>
      <c r="J19" s="765"/>
      <c r="K19" s="765"/>
      <c r="L19" s="765"/>
      <c r="M19" s="765"/>
      <c r="N19" s="765"/>
      <c r="O19" s="765"/>
      <c r="P19" s="765"/>
      <c r="Q19" s="765"/>
      <c r="R19" s="765"/>
      <c r="S19" s="765"/>
      <c r="T19" s="765"/>
      <c r="U19" s="765"/>
      <c r="V19" s="765"/>
    </row>
    <row r="20" spans="1:22" ht="25.5">
      <c r="A20" s="549">
        <v>10.1</v>
      </c>
      <c r="B20" s="548" t="s">
        <v>720</v>
      </c>
      <c r="C20" s="543"/>
      <c r="D20" s="543"/>
      <c r="E20" s="543"/>
      <c r="F20" s="543"/>
      <c r="G20" s="543"/>
      <c r="H20" s="543"/>
      <c r="I20" s="543"/>
      <c r="J20" s="543"/>
      <c r="K20" s="543"/>
      <c r="L20" s="543"/>
      <c r="M20" s="543"/>
      <c r="N20" s="543"/>
      <c r="O20" s="543"/>
      <c r="P20" s="543"/>
      <c r="Q20" s="543"/>
      <c r="R20" s="543"/>
      <c r="S20" s="543"/>
      <c r="T20" s="543"/>
      <c r="U20" s="543"/>
      <c r="V20" s="543"/>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Header>&amp;Lშიდა მოხმარების</oddHeader>
    <oddFooter>&amp;Lშიდა მოხმარების</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5"/>
  <sheetViews>
    <sheetView topLeftCell="A142" zoomScale="80" zoomScaleNormal="80" workbookViewId="0">
      <selection activeCell="I27" sqref="I27"/>
    </sheetView>
  </sheetViews>
  <sheetFormatPr defaultColWidth="43.5703125" defaultRowHeight="11.25"/>
  <cols>
    <col min="1" max="1" width="8" style="164" customWidth="1"/>
    <col min="2" max="2" width="66.28515625" style="165" customWidth="1"/>
    <col min="3" max="3" width="131.42578125" style="166" customWidth="1"/>
    <col min="4" max="5" width="10.28515625" style="157" customWidth="1"/>
    <col min="6" max="6" width="67.7109375" style="157" customWidth="1"/>
    <col min="7" max="16384" width="43.5703125" style="157"/>
  </cols>
  <sheetData>
    <row r="1" spans="1:3" ht="12.75" thickTop="1" thickBot="1">
      <c r="A1" s="948" t="s">
        <v>187</v>
      </c>
      <c r="B1" s="949"/>
      <c r="C1" s="950"/>
    </row>
    <row r="2" spans="1:3" ht="26.25" customHeight="1">
      <c r="A2" s="385"/>
      <c r="B2" s="783" t="s">
        <v>188</v>
      </c>
      <c r="C2" s="781"/>
    </row>
    <row r="3" spans="1:3" s="162" customFormat="1" ht="11.25" customHeight="1">
      <c r="A3" s="161"/>
      <c r="B3" s="951" t="s">
        <v>263</v>
      </c>
      <c r="C3" s="951"/>
    </row>
    <row r="4" spans="1:3" ht="12" customHeight="1" thickBot="1">
      <c r="A4" s="952" t="s">
        <v>267</v>
      </c>
      <c r="B4" s="953"/>
      <c r="C4" s="954"/>
    </row>
    <row r="5" spans="1:3" ht="12" thickTop="1">
      <c r="A5" s="158"/>
      <c r="B5" s="955" t="s">
        <v>189</v>
      </c>
      <c r="C5" s="956"/>
    </row>
    <row r="6" spans="1:3">
      <c r="A6" s="385"/>
      <c r="B6" s="957" t="s">
        <v>264</v>
      </c>
      <c r="C6" s="958"/>
    </row>
    <row r="7" spans="1:3">
      <c r="A7" s="385"/>
      <c r="B7" s="957" t="s">
        <v>190</v>
      </c>
      <c r="C7" s="958"/>
    </row>
    <row r="8" spans="1:3">
      <c r="A8" s="385"/>
      <c r="B8" s="957" t="s">
        <v>265</v>
      </c>
      <c r="C8" s="958"/>
    </row>
    <row r="9" spans="1:3">
      <c r="A9" s="385"/>
      <c r="B9" s="963" t="s">
        <v>266</v>
      </c>
      <c r="C9" s="964"/>
    </row>
    <row r="10" spans="1:3">
      <c r="A10" s="385"/>
      <c r="B10" s="959" t="s">
        <v>191</v>
      </c>
      <c r="C10" s="960" t="s">
        <v>191</v>
      </c>
    </row>
    <row r="11" spans="1:3">
      <c r="A11" s="385"/>
      <c r="B11" s="959" t="s">
        <v>192</v>
      </c>
      <c r="C11" s="960" t="s">
        <v>192</v>
      </c>
    </row>
    <row r="12" spans="1:3">
      <c r="A12" s="385"/>
      <c r="B12" s="959" t="s">
        <v>193</v>
      </c>
      <c r="C12" s="960" t="s">
        <v>193</v>
      </c>
    </row>
    <row r="13" spans="1:3">
      <c r="A13" s="385"/>
      <c r="B13" s="959" t="s">
        <v>194</v>
      </c>
      <c r="C13" s="960" t="s">
        <v>194</v>
      </c>
    </row>
    <row r="14" spans="1:3">
      <c r="A14" s="385"/>
      <c r="B14" s="959" t="s">
        <v>195</v>
      </c>
      <c r="C14" s="960" t="s">
        <v>195</v>
      </c>
    </row>
    <row r="15" spans="1:3" ht="21.75" customHeight="1">
      <c r="A15" s="385"/>
      <c r="B15" s="959" t="s">
        <v>196</v>
      </c>
      <c r="C15" s="960" t="s">
        <v>196</v>
      </c>
    </row>
    <row r="16" spans="1:3">
      <c r="A16" s="385"/>
      <c r="B16" s="959" t="s">
        <v>197</v>
      </c>
      <c r="C16" s="960" t="s">
        <v>198</v>
      </c>
    </row>
    <row r="17" spans="1:6">
      <c r="A17" s="385"/>
      <c r="B17" s="959" t="s">
        <v>199</v>
      </c>
      <c r="C17" s="960" t="s">
        <v>200</v>
      </c>
    </row>
    <row r="18" spans="1:6">
      <c r="A18" s="385"/>
      <c r="B18" s="959" t="s">
        <v>201</v>
      </c>
      <c r="C18" s="960" t="s">
        <v>202</v>
      </c>
    </row>
    <row r="19" spans="1:6">
      <c r="A19" s="385"/>
      <c r="B19" s="959" t="s">
        <v>203</v>
      </c>
      <c r="C19" s="960" t="s">
        <v>203</v>
      </c>
    </row>
    <row r="20" spans="1:6">
      <c r="A20" s="385"/>
      <c r="B20" s="961" t="s">
        <v>959</v>
      </c>
      <c r="C20" s="962" t="s">
        <v>204</v>
      </c>
    </row>
    <row r="21" spans="1:6">
      <c r="A21" s="385"/>
      <c r="B21" s="959" t="s">
        <v>948</v>
      </c>
      <c r="C21" s="960" t="s">
        <v>205</v>
      </c>
    </row>
    <row r="22" spans="1:6" ht="23.25" customHeight="1">
      <c r="A22" s="385"/>
      <c r="B22" s="959" t="s">
        <v>206</v>
      </c>
      <c r="C22" s="960" t="s">
        <v>207</v>
      </c>
      <c r="F22" s="610"/>
    </row>
    <row r="23" spans="1:6">
      <c r="A23" s="385"/>
      <c r="B23" s="959" t="s">
        <v>208</v>
      </c>
      <c r="C23" s="960" t="s">
        <v>208</v>
      </c>
    </row>
    <row r="24" spans="1:6">
      <c r="A24" s="385"/>
      <c r="B24" s="959" t="s">
        <v>209</v>
      </c>
      <c r="C24" s="960" t="s">
        <v>210</v>
      </c>
    </row>
    <row r="25" spans="1:6" ht="12" thickBot="1">
      <c r="A25" s="159"/>
      <c r="B25" s="970" t="s">
        <v>211</v>
      </c>
      <c r="C25" s="971"/>
    </row>
    <row r="26" spans="1:6" ht="12.75" thickTop="1" thickBot="1">
      <c r="A26" s="952" t="s">
        <v>844</v>
      </c>
      <c r="B26" s="953"/>
      <c r="C26" s="954"/>
    </row>
    <row r="27" spans="1:6" ht="12.75" thickTop="1" thickBot="1">
      <c r="A27" s="160"/>
      <c r="B27" s="972" t="s">
        <v>845</v>
      </c>
      <c r="C27" s="973"/>
    </row>
    <row r="28" spans="1:6" ht="12.75" thickTop="1" thickBot="1">
      <c r="A28" s="952" t="s">
        <v>268</v>
      </c>
      <c r="B28" s="953"/>
      <c r="C28" s="954"/>
    </row>
    <row r="29" spans="1:6" ht="12" thickTop="1">
      <c r="A29" s="158"/>
      <c r="B29" s="974" t="s">
        <v>848</v>
      </c>
      <c r="C29" s="975" t="s">
        <v>212</v>
      </c>
    </row>
    <row r="30" spans="1:6">
      <c r="A30" s="385"/>
      <c r="B30" s="965" t="s">
        <v>216</v>
      </c>
      <c r="C30" s="966" t="s">
        <v>213</v>
      </c>
    </row>
    <row r="31" spans="1:6">
      <c r="A31" s="385"/>
      <c r="B31" s="965" t="s">
        <v>846</v>
      </c>
      <c r="C31" s="966" t="s">
        <v>214</v>
      </c>
    </row>
    <row r="32" spans="1:6">
      <c r="A32" s="385"/>
      <c r="B32" s="965" t="s">
        <v>847</v>
      </c>
      <c r="C32" s="966" t="s">
        <v>215</v>
      </c>
    </row>
    <row r="33" spans="1:3">
      <c r="A33" s="385"/>
      <c r="B33" s="965" t="s">
        <v>219</v>
      </c>
      <c r="C33" s="966" t="s">
        <v>220</v>
      </c>
    </row>
    <row r="34" spans="1:3">
      <c r="A34" s="385"/>
      <c r="B34" s="965" t="s">
        <v>849</v>
      </c>
      <c r="C34" s="966" t="s">
        <v>217</v>
      </c>
    </row>
    <row r="35" spans="1:3">
      <c r="A35" s="385"/>
      <c r="B35" s="965" t="s">
        <v>850</v>
      </c>
      <c r="C35" s="966" t="s">
        <v>218</v>
      </c>
    </row>
    <row r="36" spans="1:3">
      <c r="A36" s="385"/>
      <c r="B36" s="967" t="s">
        <v>851</v>
      </c>
      <c r="C36" s="968"/>
    </row>
    <row r="37" spans="1:3" ht="24.75" customHeight="1">
      <c r="A37" s="385"/>
      <c r="B37" s="965" t="s">
        <v>852</v>
      </c>
      <c r="C37" s="966" t="s">
        <v>221</v>
      </c>
    </row>
    <row r="38" spans="1:3" ht="23.25" customHeight="1">
      <c r="A38" s="385"/>
      <c r="B38" s="965" t="s">
        <v>853</v>
      </c>
      <c r="C38" s="966" t="s">
        <v>222</v>
      </c>
    </row>
    <row r="39" spans="1:3" ht="23.25" customHeight="1">
      <c r="A39" s="451"/>
      <c r="B39" s="967" t="s">
        <v>854</v>
      </c>
      <c r="C39" s="969"/>
    </row>
    <row r="40" spans="1:3" ht="12" customHeight="1">
      <c r="A40" s="385"/>
      <c r="B40" s="965" t="s">
        <v>855</v>
      </c>
      <c r="C40" s="966"/>
    </row>
    <row r="41" spans="1:3" ht="12" thickBot="1">
      <c r="A41" s="952" t="s">
        <v>269</v>
      </c>
      <c r="B41" s="953"/>
      <c r="C41" s="954"/>
    </row>
    <row r="42" spans="1:3" ht="12" thickTop="1">
      <c r="A42" s="158"/>
      <c r="B42" s="955" t="s">
        <v>299</v>
      </c>
      <c r="C42" s="956" t="s">
        <v>223</v>
      </c>
    </row>
    <row r="43" spans="1:3">
      <c r="A43" s="385"/>
      <c r="B43" s="957" t="s">
        <v>298</v>
      </c>
      <c r="C43" s="958"/>
    </row>
    <row r="44" spans="1:3" ht="23.25" customHeight="1" thickBot="1">
      <c r="A44" s="159"/>
      <c r="B44" s="976" t="s">
        <v>224</v>
      </c>
      <c r="C44" s="977" t="s">
        <v>225</v>
      </c>
    </row>
    <row r="45" spans="1:3" ht="11.25" customHeight="1" thickTop="1" thickBot="1">
      <c r="A45" s="952" t="s">
        <v>270</v>
      </c>
      <c r="B45" s="953"/>
      <c r="C45" s="954"/>
    </row>
    <row r="46" spans="1:3" ht="26.25" customHeight="1" thickTop="1">
      <c r="A46" s="385"/>
      <c r="B46" s="957" t="s">
        <v>271</v>
      </c>
      <c r="C46" s="958"/>
    </row>
    <row r="47" spans="1:3" ht="12" thickBot="1">
      <c r="A47" s="952" t="s">
        <v>272</v>
      </c>
      <c r="B47" s="953"/>
      <c r="C47" s="954"/>
    </row>
    <row r="48" spans="1:3" ht="12" thickTop="1">
      <c r="A48" s="158"/>
      <c r="B48" s="955" t="s">
        <v>226</v>
      </c>
      <c r="C48" s="956" t="s">
        <v>226</v>
      </c>
    </row>
    <row r="49" spans="1:3" ht="11.25" customHeight="1">
      <c r="A49" s="385"/>
      <c r="B49" s="957" t="s">
        <v>227</v>
      </c>
      <c r="C49" s="958" t="s">
        <v>227</v>
      </c>
    </row>
    <row r="50" spans="1:3">
      <c r="A50" s="385"/>
      <c r="B50" s="957" t="s">
        <v>228</v>
      </c>
      <c r="C50" s="958" t="s">
        <v>228</v>
      </c>
    </row>
    <row r="51" spans="1:3" ht="11.25" customHeight="1">
      <c r="A51" s="385"/>
      <c r="B51" s="957" t="s">
        <v>857</v>
      </c>
      <c r="C51" s="958" t="s">
        <v>229</v>
      </c>
    </row>
    <row r="52" spans="1:3" ht="33.6" customHeight="1">
      <c r="A52" s="385"/>
      <c r="B52" s="957" t="s">
        <v>230</v>
      </c>
      <c r="C52" s="958" t="s">
        <v>230</v>
      </c>
    </row>
    <row r="53" spans="1:3" ht="11.25" customHeight="1">
      <c r="A53" s="385"/>
      <c r="B53" s="957" t="s">
        <v>319</v>
      </c>
      <c r="C53" s="958" t="s">
        <v>231</v>
      </c>
    </row>
    <row r="54" spans="1:3" ht="11.25" customHeight="1" thickBot="1">
      <c r="A54" s="952" t="s">
        <v>273</v>
      </c>
      <c r="B54" s="953"/>
      <c r="C54" s="954"/>
    </row>
    <row r="55" spans="1:3" ht="12" thickTop="1">
      <c r="A55" s="158"/>
      <c r="B55" s="955" t="s">
        <v>226</v>
      </c>
      <c r="C55" s="956" t="s">
        <v>226</v>
      </c>
    </row>
    <row r="56" spans="1:3">
      <c r="A56" s="385"/>
      <c r="B56" s="957" t="s">
        <v>232</v>
      </c>
      <c r="C56" s="958" t="s">
        <v>232</v>
      </c>
    </row>
    <row r="57" spans="1:3">
      <c r="A57" s="385"/>
      <c r="B57" s="957" t="s">
        <v>276</v>
      </c>
      <c r="C57" s="958" t="s">
        <v>233</v>
      </c>
    </row>
    <row r="58" spans="1:3">
      <c r="A58" s="385"/>
      <c r="B58" s="957" t="s">
        <v>234</v>
      </c>
      <c r="C58" s="958" t="s">
        <v>234</v>
      </c>
    </row>
    <row r="59" spans="1:3">
      <c r="A59" s="385"/>
      <c r="B59" s="957" t="s">
        <v>235</v>
      </c>
      <c r="C59" s="958" t="s">
        <v>235</v>
      </c>
    </row>
    <row r="60" spans="1:3">
      <c r="A60" s="385"/>
      <c r="B60" s="957" t="s">
        <v>236</v>
      </c>
      <c r="C60" s="958" t="s">
        <v>236</v>
      </c>
    </row>
    <row r="61" spans="1:3">
      <c r="A61" s="385"/>
      <c r="B61" s="957" t="s">
        <v>277</v>
      </c>
      <c r="C61" s="958" t="s">
        <v>237</v>
      </c>
    </row>
    <row r="62" spans="1:3">
      <c r="A62" s="385"/>
      <c r="B62" s="957" t="s">
        <v>238</v>
      </c>
      <c r="C62" s="958" t="s">
        <v>238</v>
      </c>
    </row>
    <row r="63" spans="1:3" ht="12" thickBot="1">
      <c r="A63" s="159"/>
      <c r="B63" s="976" t="s">
        <v>239</v>
      </c>
      <c r="C63" s="977" t="s">
        <v>239</v>
      </c>
    </row>
    <row r="64" spans="1:3" ht="11.25" customHeight="1" thickTop="1">
      <c r="A64" s="980" t="s">
        <v>274</v>
      </c>
      <c r="B64" s="981"/>
      <c r="C64" s="982"/>
    </row>
    <row r="65" spans="1:3" ht="12" thickBot="1">
      <c r="A65" s="159"/>
      <c r="B65" s="976" t="s">
        <v>240</v>
      </c>
      <c r="C65" s="977" t="s">
        <v>240</v>
      </c>
    </row>
    <row r="66" spans="1:3" ht="11.25" customHeight="1" thickTop="1" thickBot="1">
      <c r="A66" s="952" t="s">
        <v>275</v>
      </c>
      <c r="B66" s="953"/>
      <c r="C66" s="954"/>
    </row>
    <row r="67" spans="1:3" ht="12" thickTop="1">
      <c r="A67" s="158"/>
      <c r="B67" s="955" t="s">
        <v>241</v>
      </c>
      <c r="C67" s="956" t="s">
        <v>241</v>
      </c>
    </row>
    <row r="68" spans="1:3">
      <c r="A68" s="385"/>
      <c r="B68" s="957" t="s">
        <v>859</v>
      </c>
      <c r="C68" s="958" t="s">
        <v>242</v>
      </c>
    </row>
    <row r="69" spans="1:3">
      <c r="A69" s="385"/>
      <c r="B69" s="957" t="s">
        <v>243</v>
      </c>
      <c r="C69" s="958" t="s">
        <v>243</v>
      </c>
    </row>
    <row r="70" spans="1:3" ht="55.35" customHeight="1">
      <c r="A70" s="385"/>
      <c r="B70" s="978" t="s">
        <v>688</v>
      </c>
      <c r="C70" s="979" t="s">
        <v>244</v>
      </c>
    </row>
    <row r="71" spans="1:3" ht="33.75" customHeight="1">
      <c r="A71" s="385"/>
      <c r="B71" s="978" t="s">
        <v>278</v>
      </c>
      <c r="C71" s="979" t="s">
        <v>245</v>
      </c>
    </row>
    <row r="72" spans="1:3" ht="15.75" customHeight="1">
      <c r="A72" s="385"/>
      <c r="B72" s="978" t="s">
        <v>860</v>
      </c>
      <c r="C72" s="979" t="s">
        <v>246</v>
      </c>
    </row>
    <row r="73" spans="1:3">
      <c r="A73" s="385"/>
      <c r="B73" s="957" t="s">
        <v>247</v>
      </c>
      <c r="C73" s="958" t="s">
        <v>247</v>
      </c>
    </row>
    <row r="74" spans="1:3" ht="12" thickBot="1">
      <c r="A74" s="159"/>
      <c r="B74" s="976" t="s">
        <v>248</v>
      </c>
      <c r="C74" s="977" t="s">
        <v>248</v>
      </c>
    </row>
    <row r="75" spans="1:3" ht="12" thickTop="1">
      <c r="A75" s="980" t="s">
        <v>302</v>
      </c>
      <c r="B75" s="981"/>
      <c r="C75" s="982"/>
    </row>
    <row r="76" spans="1:3">
      <c r="A76" s="385"/>
      <c r="B76" s="957" t="s">
        <v>240</v>
      </c>
      <c r="C76" s="958"/>
    </row>
    <row r="77" spans="1:3">
      <c r="A77" s="385"/>
      <c r="B77" s="957" t="s">
        <v>300</v>
      </c>
      <c r="C77" s="958"/>
    </row>
    <row r="78" spans="1:3">
      <c r="A78" s="385"/>
      <c r="B78" s="957" t="s">
        <v>301</v>
      </c>
      <c r="C78" s="958"/>
    </row>
    <row r="79" spans="1:3">
      <c r="A79" s="980" t="s">
        <v>303</v>
      </c>
      <c r="B79" s="981"/>
      <c r="C79" s="982"/>
    </row>
    <row r="80" spans="1:3">
      <c r="A80" s="385"/>
      <c r="B80" s="957" t="s">
        <v>240</v>
      </c>
      <c r="C80" s="958"/>
    </row>
    <row r="81" spans="1:3">
      <c r="A81" s="385"/>
      <c r="B81" s="957" t="s">
        <v>304</v>
      </c>
      <c r="C81" s="958"/>
    </row>
    <row r="82" spans="1:3" ht="79.5" customHeight="1">
      <c r="A82" s="385"/>
      <c r="B82" s="957" t="s">
        <v>318</v>
      </c>
      <c r="C82" s="958"/>
    </row>
    <row r="83" spans="1:3" ht="53.25" customHeight="1">
      <c r="A83" s="385"/>
      <c r="B83" s="957" t="s">
        <v>317</v>
      </c>
      <c r="C83" s="958"/>
    </row>
    <row r="84" spans="1:3">
      <c r="A84" s="385"/>
      <c r="B84" s="957" t="s">
        <v>305</v>
      </c>
      <c r="C84" s="958"/>
    </row>
    <row r="85" spans="1:3">
      <c r="A85" s="385"/>
      <c r="B85" s="957" t="s">
        <v>306</v>
      </c>
      <c r="C85" s="958"/>
    </row>
    <row r="86" spans="1:3">
      <c r="A86" s="385"/>
      <c r="B86" s="957" t="s">
        <v>307</v>
      </c>
      <c r="C86" s="958"/>
    </row>
    <row r="87" spans="1:3">
      <c r="A87" s="980" t="s">
        <v>308</v>
      </c>
      <c r="B87" s="981"/>
      <c r="C87" s="982"/>
    </row>
    <row r="88" spans="1:3">
      <c r="A88" s="385"/>
      <c r="B88" s="957" t="s">
        <v>240</v>
      </c>
      <c r="C88" s="958"/>
    </row>
    <row r="89" spans="1:3">
      <c r="A89" s="385"/>
      <c r="B89" s="957" t="s">
        <v>310</v>
      </c>
      <c r="C89" s="958"/>
    </row>
    <row r="90" spans="1:3" ht="12" customHeight="1">
      <c r="A90" s="385"/>
      <c r="B90" s="957" t="s">
        <v>311</v>
      </c>
      <c r="C90" s="958"/>
    </row>
    <row r="91" spans="1:3">
      <c r="A91" s="385"/>
      <c r="B91" s="957" t="s">
        <v>312</v>
      </c>
      <c r="C91" s="958"/>
    </row>
    <row r="92" spans="1:3" ht="24.75" customHeight="1">
      <c r="A92" s="385"/>
      <c r="B92" s="983" t="s">
        <v>348</v>
      </c>
      <c r="C92" s="984"/>
    </row>
    <row r="93" spans="1:3" ht="24" customHeight="1">
      <c r="A93" s="385"/>
      <c r="B93" s="983" t="s">
        <v>349</v>
      </c>
      <c r="C93" s="984"/>
    </row>
    <row r="94" spans="1:3" ht="13.5" customHeight="1">
      <c r="A94" s="385"/>
      <c r="B94" s="985" t="s">
        <v>313</v>
      </c>
      <c r="C94" s="986"/>
    </row>
    <row r="95" spans="1:3" ht="11.25" customHeight="1" thickBot="1">
      <c r="A95" s="987" t="s">
        <v>344</v>
      </c>
      <c r="B95" s="988"/>
      <c r="C95" s="989"/>
    </row>
    <row r="96" spans="1:3" ht="12.75" thickTop="1" thickBot="1">
      <c r="A96" s="996" t="s">
        <v>249</v>
      </c>
      <c r="B96" s="996"/>
      <c r="C96" s="996"/>
    </row>
    <row r="97" spans="1:3">
      <c r="A97" s="230">
        <v>2</v>
      </c>
      <c r="B97" s="371" t="s">
        <v>324</v>
      </c>
      <c r="C97" s="371" t="s">
        <v>345</v>
      </c>
    </row>
    <row r="98" spans="1:3">
      <c r="A98" s="163">
        <v>3</v>
      </c>
      <c r="B98" s="372" t="s">
        <v>325</v>
      </c>
      <c r="C98" s="373" t="s">
        <v>346</v>
      </c>
    </row>
    <row r="99" spans="1:3">
      <c r="A99" s="163">
        <v>4</v>
      </c>
      <c r="B99" s="372" t="s">
        <v>326</v>
      </c>
      <c r="C99" s="373" t="s">
        <v>350</v>
      </c>
    </row>
    <row r="100" spans="1:3" ht="11.25" customHeight="1">
      <c r="A100" s="163">
        <v>5</v>
      </c>
      <c r="B100" s="372" t="s">
        <v>327</v>
      </c>
      <c r="C100" s="373" t="s">
        <v>347</v>
      </c>
    </row>
    <row r="101" spans="1:3" ht="12" customHeight="1">
      <c r="A101" s="163">
        <v>6</v>
      </c>
      <c r="B101" s="372" t="s">
        <v>342</v>
      </c>
      <c r="C101" s="373" t="s">
        <v>328</v>
      </c>
    </row>
    <row r="102" spans="1:3" ht="12" customHeight="1">
      <c r="A102" s="163">
        <v>7</v>
      </c>
      <c r="B102" s="372" t="s">
        <v>329</v>
      </c>
      <c r="C102" s="373" t="s">
        <v>343</v>
      </c>
    </row>
    <row r="103" spans="1:3">
      <c r="A103" s="163">
        <v>8</v>
      </c>
      <c r="B103" s="372" t="s">
        <v>334</v>
      </c>
      <c r="C103" s="373" t="s">
        <v>354</v>
      </c>
    </row>
    <row r="104" spans="1:3" ht="11.25" customHeight="1">
      <c r="A104" s="980" t="s">
        <v>314</v>
      </c>
      <c r="B104" s="981"/>
      <c r="C104" s="982"/>
    </row>
    <row r="105" spans="1:3" ht="12" customHeight="1">
      <c r="A105" s="385"/>
      <c r="B105" s="957" t="s">
        <v>240</v>
      </c>
      <c r="C105" s="958"/>
    </row>
    <row r="106" spans="1:3">
      <c r="A106" s="980" t="s">
        <v>489</v>
      </c>
      <c r="B106" s="981"/>
      <c r="C106" s="982"/>
    </row>
    <row r="107" spans="1:3" ht="12" customHeight="1">
      <c r="A107" s="385"/>
      <c r="B107" s="957" t="s">
        <v>491</v>
      </c>
      <c r="C107" s="958"/>
    </row>
    <row r="108" spans="1:3">
      <c r="A108" s="385"/>
      <c r="B108" s="957" t="s">
        <v>492</v>
      </c>
      <c r="C108" s="958"/>
    </row>
    <row r="109" spans="1:3">
      <c r="A109" s="385"/>
      <c r="B109" s="957" t="s">
        <v>490</v>
      </c>
      <c r="C109" s="958"/>
    </row>
    <row r="110" spans="1:3">
      <c r="A110" s="990" t="s">
        <v>724</v>
      </c>
      <c r="B110" s="990"/>
      <c r="C110" s="990"/>
    </row>
    <row r="111" spans="1:3">
      <c r="A111" s="991" t="s">
        <v>187</v>
      </c>
      <c r="B111" s="991"/>
      <c r="C111" s="991"/>
    </row>
    <row r="112" spans="1:3">
      <c r="A112" s="590">
        <v>1</v>
      </c>
      <c r="B112" s="992" t="s">
        <v>607</v>
      </c>
      <c r="C112" s="993"/>
    </row>
    <row r="113" spans="1:3">
      <c r="A113" s="590">
        <v>2</v>
      </c>
      <c r="B113" s="994" t="s">
        <v>608</v>
      </c>
      <c r="C113" s="995"/>
    </row>
    <row r="114" spans="1:3">
      <c r="A114" s="590">
        <v>3</v>
      </c>
      <c r="B114" s="992" t="s">
        <v>934</v>
      </c>
      <c r="C114" s="993"/>
    </row>
    <row r="115" spans="1:3">
      <c r="A115" s="590">
        <v>4</v>
      </c>
      <c r="B115" s="992" t="s">
        <v>933</v>
      </c>
      <c r="C115" s="993"/>
    </row>
    <row r="116" spans="1:3">
      <c r="A116" s="590">
        <v>5</v>
      </c>
      <c r="B116" s="594" t="s">
        <v>932</v>
      </c>
      <c r="C116" s="593"/>
    </row>
    <row r="117" spans="1:3">
      <c r="A117" s="590">
        <v>6</v>
      </c>
      <c r="B117" s="992" t="s">
        <v>946</v>
      </c>
      <c r="C117" s="993"/>
    </row>
    <row r="118" spans="1:3" ht="48.6" customHeight="1">
      <c r="A118" s="590">
        <v>7</v>
      </c>
      <c r="B118" s="992" t="s">
        <v>947</v>
      </c>
      <c r="C118" s="993"/>
    </row>
    <row r="119" spans="1:3">
      <c r="A119" s="564">
        <v>8</v>
      </c>
      <c r="B119" s="561" t="s">
        <v>634</v>
      </c>
      <c r="C119" s="587" t="s">
        <v>931</v>
      </c>
    </row>
    <row r="120" spans="1:3" ht="22.5">
      <c r="A120" s="590">
        <v>9.01</v>
      </c>
      <c r="B120" s="561" t="s">
        <v>518</v>
      </c>
      <c r="C120" s="574" t="s">
        <v>683</v>
      </c>
    </row>
    <row r="121" spans="1:3" ht="33.75">
      <c r="A121" s="590">
        <v>9.02</v>
      </c>
      <c r="B121" s="561" t="s">
        <v>519</v>
      </c>
      <c r="C121" s="574" t="s">
        <v>686</v>
      </c>
    </row>
    <row r="122" spans="1:3">
      <c r="A122" s="590">
        <v>9.0299999999999994</v>
      </c>
      <c r="B122" s="577" t="s">
        <v>868</v>
      </c>
      <c r="C122" s="577" t="s">
        <v>609</v>
      </c>
    </row>
    <row r="123" spans="1:3">
      <c r="A123" s="590">
        <v>9.0399999999999991</v>
      </c>
      <c r="B123" s="561" t="s">
        <v>520</v>
      </c>
      <c r="C123" s="577" t="s">
        <v>610</v>
      </c>
    </row>
    <row r="124" spans="1:3">
      <c r="A124" s="590">
        <v>9.0500000000000007</v>
      </c>
      <c r="B124" s="561" t="s">
        <v>521</v>
      </c>
      <c r="C124" s="577" t="s">
        <v>611</v>
      </c>
    </row>
    <row r="125" spans="1:3" ht="22.5">
      <c r="A125" s="590">
        <v>9.06</v>
      </c>
      <c r="B125" s="561" t="s">
        <v>522</v>
      </c>
      <c r="C125" s="577" t="s">
        <v>612</v>
      </c>
    </row>
    <row r="126" spans="1:3">
      <c r="A126" s="590">
        <v>9.07</v>
      </c>
      <c r="B126" s="592" t="s">
        <v>523</v>
      </c>
      <c r="C126" s="577" t="s">
        <v>613</v>
      </c>
    </row>
    <row r="127" spans="1:3" ht="22.5">
      <c r="A127" s="590">
        <v>9.08</v>
      </c>
      <c r="B127" s="561" t="s">
        <v>524</v>
      </c>
      <c r="C127" s="577" t="s">
        <v>614</v>
      </c>
    </row>
    <row r="128" spans="1:3" ht="22.5">
      <c r="A128" s="590">
        <v>9.09</v>
      </c>
      <c r="B128" s="561" t="s">
        <v>525</v>
      </c>
      <c r="C128" s="577" t="s">
        <v>615</v>
      </c>
    </row>
    <row r="129" spans="1:3">
      <c r="A129" s="591">
        <v>9.1</v>
      </c>
      <c r="B129" s="561" t="s">
        <v>526</v>
      </c>
      <c r="C129" s="577" t="s">
        <v>616</v>
      </c>
    </row>
    <row r="130" spans="1:3">
      <c r="A130" s="590">
        <v>9.11</v>
      </c>
      <c r="B130" s="561" t="s">
        <v>527</v>
      </c>
      <c r="C130" s="577" t="s">
        <v>617</v>
      </c>
    </row>
    <row r="131" spans="1:3">
      <c r="A131" s="590">
        <v>9.1199999999999992</v>
      </c>
      <c r="B131" s="561" t="s">
        <v>528</v>
      </c>
      <c r="C131" s="577" t="s">
        <v>618</v>
      </c>
    </row>
    <row r="132" spans="1:3">
      <c r="A132" s="590">
        <v>9.1300000000000008</v>
      </c>
      <c r="B132" s="561" t="s">
        <v>529</v>
      </c>
      <c r="C132" s="577" t="s">
        <v>619</v>
      </c>
    </row>
    <row r="133" spans="1:3">
      <c r="A133" s="590">
        <v>9.14</v>
      </c>
      <c r="B133" s="561" t="s">
        <v>530</v>
      </c>
      <c r="C133" s="577" t="s">
        <v>620</v>
      </c>
    </row>
    <row r="134" spans="1:3">
      <c r="A134" s="590">
        <v>9.15</v>
      </c>
      <c r="B134" s="561" t="s">
        <v>531</v>
      </c>
      <c r="C134" s="577" t="s">
        <v>621</v>
      </c>
    </row>
    <row r="135" spans="1:3" ht="22.5">
      <c r="A135" s="590">
        <v>9.16</v>
      </c>
      <c r="B135" s="561" t="s">
        <v>532</v>
      </c>
      <c r="C135" s="577" t="s">
        <v>622</v>
      </c>
    </row>
    <row r="136" spans="1:3">
      <c r="A136" s="590">
        <v>9.17</v>
      </c>
      <c r="B136" s="577" t="s">
        <v>533</v>
      </c>
      <c r="C136" s="577" t="s">
        <v>623</v>
      </c>
    </row>
    <row r="137" spans="1:3" ht="22.5">
      <c r="A137" s="590">
        <v>9.18</v>
      </c>
      <c r="B137" s="561" t="s">
        <v>534</v>
      </c>
      <c r="C137" s="577" t="s">
        <v>624</v>
      </c>
    </row>
    <row r="138" spans="1:3">
      <c r="A138" s="590">
        <v>9.19</v>
      </c>
      <c r="B138" s="561" t="s">
        <v>535</v>
      </c>
      <c r="C138" s="577" t="s">
        <v>625</v>
      </c>
    </row>
    <row r="139" spans="1:3">
      <c r="A139" s="591">
        <v>9.1999999999999993</v>
      </c>
      <c r="B139" s="561" t="s">
        <v>536</v>
      </c>
      <c r="C139" s="577" t="s">
        <v>626</v>
      </c>
    </row>
    <row r="140" spans="1:3">
      <c r="A140" s="590">
        <v>9.2100000000000009</v>
      </c>
      <c r="B140" s="561" t="s">
        <v>537</v>
      </c>
      <c r="C140" s="577" t="s">
        <v>627</v>
      </c>
    </row>
    <row r="141" spans="1:3">
      <c r="A141" s="590">
        <v>9.2200000000000006</v>
      </c>
      <c r="B141" s="561" t="s">
        <v>538</v>
      </c>
      <c r="C141" s="577" t="s">
        <v>628</v>
      </c>
    </row>
    <row r="142" spans="1:3" ht="22.5">
      <c r="A142" s="590">
        <v>9.23</v>
      </c>
      <c r="B142" s="561" t="s">
        <v>539</v>
      </c>
      <c r="C142" s="577" t="s">
        <v>629</v>
      </c>
    </row>
    <row r="143" spans="1:3" ht="22.5">
      <c r="A143" s="590">
        <v>9.24</v>
      </c>
      <c r="B143" s="561" t="s">
        <v>540</v>
      </c>
      <c r="C143" s="577" t="s">
        <v>630</v>
      </c>
    </row>
    <row r="144" spans="1:3">
      <c r="A144" s="590">
        <v>9.2500000000000107</v>
      </c>
      <c r="B144" s="561" t="s">
        <v>541</v>
      </c>
      <c r="C144" s="577" t="s">
        <v>631</v>
      </c>
    </row>
    <row r="145" spans="1:3" ht="22.5">
      <c r="A145" s="590">
        <v>9.2600000000000193</v>
      </c>
      <c r="B145" s="561" t="s">
        <v>632</v>
      </c>
      <c r="C145" s="589" t="s">
        <v>633</v>
      </c>
    </row>
    <row r="146" spans="1:3" s="386" customFormat="1" ht="22.5">
      <c r="A146" s="590">
        <v>9.2700000000000298</v>
      </c>
      <c r="B146" s="561" t="s">
        <v>99</v>
      </c>
      <c r="C146" s="589" t="s">
        <v>684</v>
      </c>
    </row>
    <row r="147" spans="1:3" s="386" customFormat="1">
      <c r="A147" s="565"/>
      <c r="B147" s="998" t="s">
        <v>635</v>
      </c>
      <c r="C147" s="999"/>
    </row>
    <row r="148" spans="1:3" s="386" customFormat="1">
      <c r="A148" s="564">
        <v>1</v>
      </c>
      <c r="B148" s="1000" t="s">
        <v>930</v>
      </c>
      <c r="C148" s="1001"/>
    </row>
    <row r="149" spans="1:3" s="386" customFormat="1">
      <c r="A149" s="564">
        <v>2</v>
      </c>
      <c r="B149" s="1000" t="s">
        <v>685</v>
      </c>
      <c r="C149" s="1001"/>
    </row>
    <row r="150" spans="1:3" s="386" customFormat="1">
      <c r="A150" s="564">
        <v>3</v>
      </c>
      <c r="B150" s="1000" t="s">
        <v>682</v>
      </c>
      <c r="C150" s="1001"/>
    </row>
    <row r="151" spans="1:3" s="386" customFormat="1">
      <c r="A151" s="565"/>
      <c r="B151" s="998" t="s">
        <v>636</v>
      </c>
      <c r="C151" s="999"/>
    </row>
    <row r="152" spans="1:3" s="386" customFormat="1">
      <c r="A152" s="564">
        <v>1</v>
      </c>
      <c r="B152" s="1009" t="s">
        <v>929</v>
      </c>
      <c r="C152" s="1010"/>
    </row>
    <row r="153" spans="1:3" s="386" customFormat="1">
      <c r="A153" s="564">
        <v>2</v>
      </c>
      <c r="B153" s="561" t="s">
        <v>866</v>
      </c>
      <c r="C153" s="587" t="s">
        <v>951</v>
      </c>
    </row>
    <row r="154" spans="1:3" ht="22.5">
      <c r="A154" s="564">
        <v>3</v>
      </c>
      <c r="B154" s="561" t="s">
        <v>865</v>
      </c>
      <c r="C154" s="587" t="s">
        <v>928</v>
      </c>
    </row>
    <row r="155" spans="1:3">
      <c r="A155" s="564">
        <v>4</v>
      </c>
      <c r="B155" s="561" t="s">
        <v>511</v>
      </c>
      <c r="C155" s="561" t="s">
        <v>952</v>
      </c>
    </row>
    <row r="156" spans="1:3" ht="25.35" customHeight="1">
      <c r="A156" s="565"/>
      <c r="B156" s="998" t="s">
        <v>637</v>
      </c>
      <c r="C156" s="999"/>
    </row>
    <row r="157" spans="1:3" ht="33.75">
      <c r="A157" s="564"/>
      <c r="B157" s="561" t="s">
        <v>917</v>
      </c>
      <c r="C157" s="566" t="s">
        <v>953</v>
      </c>
    </row>
    <row r="158" spans="1:3">
      <c r="A158" s="565"/>
      <c r="B158" s="998" t="s">
        <v>638</v>
      </c>
      <c r="C158" s="999"/>
    </row>
    <row r="159" spans="1:3" ht="39" customHeight="1">
      <c r="A159" s="565"/>
      <c r="B159" s="1007" t="s">
        <v>927</v>
      </c>
      <c r="C159" s="1008"/>
    </row>
    <row r="160" spans="1:3">
      <c r="A160" s="565" t="s">
        <v>639</v>
      </c>
      <c r="B160" s="588" t="s">
        <v>549</v>
      </c>
      <c r="C160" s="579" t="s">
        <v>640</v>
      </c>
    </row>
    <row r="161" spans="1:3">
      <c r="A161" s="565" t="s">
        <v>369</v>
      </c>
      <c r="B161" s="585" t="s">
        <v>550</v>
      </c>
      <c r="C161" s="587" t="s">
        <v>926</v>
      </c>
    </row>
    <row r="162" spans="1:3" ht="22.5">
      <c r="A162" s="565" t="s">
        <v>376</v>
      </c>
      <c r="B162" s="579" t="s">
        <v>551</v>
      </c>
      <c r="C162" s="587" t="s">
        <v>641</v>
      </c>
    </row>
    <row r="163" spans="1:3">
      <c r="A163" s="565" t="s">
        <v>642</v>
      </c>
      <c r="B163" s="585" t="s">
        <v>552</v>
      </c>
      <c r="C163" s="586" t="s">
        <v>643</v>
      </c>
    </row>
    <row r="164" spans="1:3" ht="22.5">
      <c r="A164" s="565" t="s">
        <v>644</v>
      </c>
      <c r="B164" s="585" t="s">
        <v>881</v>
      </c>
      <c r="C164" s="584" t="s">
        <v>925</v>
      </c>
    </row>
    <row r="165" spans="1:3" ht="22.5">
      <c r="A165" s="565" t="s">
        <v>377</v>
      </c>
      <c r="B165" s="585" t="s">
        <v>553</v>
      </c>
      <c r="C165" s="584" t="s">
        <v>646</v>
      </c>
    </row>
    <row r="166" spans="1:3" ht="22.5">
      <c r="A166" s="565" t="s">
        <v>645</v>
      </c>
      <c r="B166" s="582" t="s">
        <v>556</v>
      </c>
      <c r="C166" s="583" t="s">
        <v>653</v>
      </c>
    </row>
    <row r="167" spans="1:3" ht="22.5">
      <c r="A167" s="565" t="s">
        <v>647</v>
      </c>
      <c r="B167" s="582" t="s">
        <v>554</v>
      </c>
      <c r="C167" s="584" t="s">
        <v>649</v>
      </c>
    </row>
    <row r="168" spans="1:3" ht="26.85" customHeight="1">
      <c r="A168" s="565" t="s">
        <v>648</v>
      </c>
      <c r="B168" s="582" t="s">
        <v>555</v>
      </c>
      <c r="C168" s="583" t="s">
        <v>651</v>
      </c>
    </row>
    <row r="169" spans="1:3" ht="22.5">
      <c r="A169" s="565" t="s">
        <v>650</v>
      </c>
      <c r="B169" s="559" t="s">
        <v>557</v>
      </c>
      <c r="C169" s="583" t="s">
        <v>655</v>
      </c>
    </row>
    <row r="170" spans="1:3" ht="22.5">
      <c r="A170" s="565" t="s">
        <v>652</v>
      </c>
      <c r="B170" s="582" t="s">
        <v>558</v>
      </c>
      <c r="C170" s="581" t="s">
        <v>656</v>
      </c>
    </row>
    <row r="171" spans="1:3">
      <c r="A171" s="565" t="s">
        <v>654</v>
      </c>
      <c r="B171" s="580" t="s">
        <v>559</v>
      </c>
      <c r="C171" s="579" t="s">
        <v>657</v>
      </c>
    </row>
    <row r="172" spans="1:3" ht="22.5">
      <c r="A172" s="565"/>
      <c r="B172" s="578" t="s">
        <v>924</v>
      </c>
      <c r="C172" s="577" t="s">
        <v>658</v>
      </c>
    </row>
    <row r="173" spans="1:3" ht="22.5">
      <c r="A173" s="565"/>
      <c r="B173" s="578" t="s">
        <v>923</v>
      </c>
      <c r="C173" s="577" t="s">
        <v>659</v>
      </c>
    </row>
    <row r="174" spans="1:3" ht="22.5">
      <c r="A174" s="565"/>
      <c r="B174" s="578" t="s">
        <v>922</v>
      </c>
      <c r="C174" s="577" t="s">
        <v>660</v>
      </c>
    </row>
    <row r="175" spans="1:3">
      <c r="A175" s="565"/>
      <c r="B175" s="998" t="s">
        <v>661</v>
      </c>
      <c r="C175" s="999"/>
    </row>
    <row r="176" spans="1:3">
      <c r="A176" s="565"/>
      <c r="B176" s="1000" t="s">
        <v>921</v>
      </c>
      <c r="C176" s="1001"/>
    </row>
    <row r="177" spans="1:3">
      <c r="A177" s="564">
        <v>1</v>
      </c>
      <c r="B177" s="577" t="s">
        <v>563</v>
      </c>
      <c r="C177" s="577" t="s">
        <v>563</v>
      </c>
    </row>
    <row r="178" spans="1:3" ht="33.75">
      <c r="A178" s="564">
        <v>2</v>
      </c>
      <c r="B178" s="577" t="s">
        <v>662</v>
      </c>
      <c r="C178" s="577" t="s">
        <v>663</v>
      </c>
    </row>
    <row r="179" spans="1:3">
      <c r="A179" s="564">
        <v>3</v>
      </c>
      <c r="B179" s="577" t="s">
        <v>565</v>
      </c>
      <c r="C179" s="577" t="s">
        <v>664</v>
      </c>
    </row>
    <row r="180" spans="1:3" ht="22.5">
      <c r="A180" s="564">
        <v>4</v>
      </c>
      <c r="B180" s="577" t="s">
        <v>566</v>
      </c>
      <c r="C180" s="577" t="s">
        <v>665</v>
      </c>
    </row>
    <row r="181" spans="1:3" ht="22.5">
      <c r="A181" s="564">
        <v>5</v>
      </c>
      <c r="B181" s="577" t="s">
        <v>567</v>
      </c>
      <c r="C181" s="577" t="s">
        <v>687</v>
      </c>
    </row>
    <row r="182" spans="1:3" ht="45">
      <c r="A182" s="564">
        <v>6</v>
      </c>
      <c r="B182" s="577" t="s">
        <v>568</v>
      </c>
      <c r="C182" s="577" t="s">
        <v>666</v>
      </c>
    </row>
    <row r="183" spans="1:3">
      <c r="A183" s="565"/>
      <c r="B183" s="998" t="s">
        <v>667</v>
      </c>
      <c r="C183" s="999"/>
    </row>
    <row r="184" spans="1:3">
      <c r="A184" s="565"/>
      <c r="B184" s="1002" t="s">
        <v>920</v>
      </c>
      <c r="C184" s="1003"/>
    </row>
    <row r="185" spans="1:3" ht="22.5">
      <c r="A185" s="565">
        <v>1.1000000000000001</v>
      </c>
      <c r="B185" s="576" t="s">
        <v>573</v>
      </c>
      <c r="C185" s="574" t="s">
        <v>668</v>
      </c>
    </row>
    <row r="186" spans="1:3" ht="50.1" customHeight="1">
      <c r="A186" s="565" t="s">
        <v>157</v>
      </c>
      <c r="B186" s="560" t="s">
        <v>574</v>
      </c>
      <c r="C186" s="574" t="s">
        <v>669</v>
      </c>
    </row>
    <row r="187" spans="1:3">
      <c r="A187" s="565" t="s">
        <v>575</v>
      </c>
      <c r="B187" s="575" t="s">
        <v>576</v>
      </c>
      <c r="C187" s="1004" t="s">
        <v>919</v>
      </c>
    </row>
    <row r="188" spans="1:3">
      <c r="A188" s="565" t="s">
        <v>577</v>
      </c>
      <c r="B188" s="575" t="s">
        <v>578</v>
      </c>
      <c r="C188" s="1004"/>
    </row>
    <row r="189" spans="1:3">
      <c r="A189" s="565" t="s">
        <v>579</v>
      </c>
      <c r="B189" s="575" t="s">
        <v>580</v>
      </c>
      <c r="C189" s="1004"/>
    </row>
    <row r="190" spans="1:3">
      <c r="A190" s="565" t="s">
        <v>581</v>
      </c>
      <c r="B190" s="575" t="s">
        <v>582</v>
      </c>
      <c r="C190" s="1004"/>
    </row>
    <row r="191" spans="1:3" ht="25.5" customHeight="1">
      <c r="A191" s="565">
        <v>1.2</v>
      </c>
      <c r="B191" s="573" t="s">
        <v>895</v>
      </c>
      <c r="C191" s="558" t="s">
        <v>954</v>
      </c>
    </row>
    <row r="192" spans="1:3" ht="22.5">
      <c r="A192" s="565" t="s">
        <v>584</v>
      </c>
      <c r="B192" s="568" t="s">
        <v>585</v>
      </c>
      <c r="C192" s="571" t="s">
        <v>670</v>
      </c>
    </row>
    <row r="193" spans="1:4" ht="22.5">
      <c r="A193" s="565" t="s">
        <v>586</v>
      </c>
      <c r="B193" s="572" t="s">
        <v>587</v>
      </c>
      <c r="C193" s="571" t="s">
        <v>671</v>
      </c>
    </row>
    <row r="194" spans="1:4" ht="26.1" customHeight="1">
      <c r="A194" s="565" t="s">
        <v>588</v>
      </c>
      <c r="B194" s="570" t="s">
        <v>589</v>
      </c>
      <c r="C194" s="558" t="s">
        <v>672</v>
      </c>
    </row>
    <row r="195" spans="1:4" ht="22.5">
      <c r="A195" s="565" t="s">
        <v>590</v>
      </c>
      <c r="B195" s="569" t="s">
        <v>591</v>
      </c>
      <c r="C195" s="558" t="s">
        <v>673</v>
      </c>
      <c r="D195" s="387"/>
    </row>
    <row r="196" spans="1:4" ht="22.5">
      <c r="A196" s="565">
        <v>1.4</v>
      </c>
      <c r="B196" s="568" t="s">
        <v>680</v>
      </c>
      <c r="C196" s="567" t="s">
        <v>674</v>
      </c>
      <c r="D196" s="388"/>
    </row>
    <row r="197" spans="1:4" ht="12.75">
      <c r="A197" s="565">
        <v>1.5</v>
      </c>
      <c r="B197" s="568" t="s">
        <v>681</v>
      </c>
      <c r="C197" s="567" t="s">
        <v>674</v>
      </c>
      <c r="D197" s="389"/>
    </row>
    <row r="198" spans="1:4" ht="12.75">
      <c r="A198" s="565"/>
      <c r="B198" s="990" t="s">
        <v>675</v>
      </c>
      <c r="C198" s="990"/>
      <c r="D198" s="389"/>
    </row>
    <row r="199" spans="1:4" ht="12.75">
      <c r="A199" s="565"/>
      <c r="B199" s="1002" t="s">
        <v>918</v>
      </c>
      <c r="C199" s="1002"/>
      <c r="D199" s="389"/>
    </row>
    <row r="200" spans="1:4" ht="12.75">
      <c r="A200" s="564"/>
      <c r="B200" s="561" t="s">
        <v>917</v>
      </c>
      <c r="C200" s="566" t="s">
        <v>951</v>
      </c>
      <c r="D200" s="389"/>
    </row>
    <row r="201" spans="1:4" ht="12.75">
      <c r="A201" s="565"/>
      <c r="B201" s="990" t="s">
        <v>676</v>
      </c>
      <c r="C201" s="990"/>
      <c r="D201" s="390"/>
    </row>
    <row r="202" spans="1:4" ht="12.75">
      <c r="A202" s="564"/>
      <c r="B202" s="1005" t="s">
        <v>916</v>
      </c>
      <c r="C202" s="1005"/>
      <c r="D202" s="391"/>
    </row>
    <row r="203" spans="1:4" ht="12.75">
      <c r="B203" s="990" t="s">
        <v>714</v>
      </c>
      <c r="C203" s="990"/>
      <c r="D203" s="392"/>
    </row>
    <row r="204" spans="1:4" ht="22.5">
      <c r="A204" s="560">
        <v>1</v>
      </c>
      <c r="B204" s="561" t="s">
        <v>690</v>
      </c>
      <c r="C204" s="558" t="s">
        <v>702</v>
      </c>
      <c r="D204" s="391"/>
    </row>
    <row r="205" spans="1:4" ht="18" customHeight="1">
      <c r="A205" s="560">
        <v>2</v>
      </c>
      <c r="B205" s="561" t="s">
        <v>691</v>
      </c>
      <c r="C205" s="558" t="s">
        <v>703</v>
      </c>
      <c r="D205" s="392"/>
    </row>
    <row r="206" spans="1:4" ht="22.5">
      <c r="A206" s="560">
        <v>3</v>
      </c>
      <c r="B206" s="561" t="s">
        <v>692</v>
      </c>
      <c r="C206" s="561" t="s">
        <v>704</v>
      </c>
      <c r="D206" s="393"/>
    </row>
    <row r="207" spans="1:4" ht="12.75">
      <c r="A207" s="560">
        <v>4</v>
      </c>
      <c r="B207" s="561" t="s">
        <v>693</v>
      </c>
      <c r="C207" s="561" t="s">
        <v>705</v>
      </c>
      <c r="D207" s="393"/>
    </row>
    <row r="208" spans="1:4" ht="22.5">
      <c r="A208" s="560">
        <v>5</v>
      </c>
      <c r="B208" s="561" t="s">
        <v>694</v>
      </c>
      <c r="C208" s="561" t="s">
        <v>706</v>
      </c>
    </row>
    <row r="209" spans="1:3" ht="24.6" customHeight="1">
      <c r="A209" s="560">
        <v>6</v>
      </c>
      <c r="B209" s="561" t="s">
        <v>695</v>
      </c>
      <c r="C209" s="561" t="s">
        <v>707</v>
      </c>
    </row>
    <row r="210" spans="1:3" ht="22.5">
      <c r="A210" s="560">
        <v>7</v>
      </c>
      <c r="B210" s="561" t="s">
        <v>696</v>
      </c>
      <c r="C210" s="561" t="s">
        <v>708</v>
      </c>
    </row>
    <row r="211" spans="1:3">
      <c r="A211" s="560">
        <v>7.1</v>
      </c>
      <c r="B211" s="563" t="s">
        <v>697</v>
      </c>
      <c r="C211" s="561" t="s">
        <v>709</v>
      </c>
    </row>
    <row r="212" spans="1:3" ht="22.5">
      <c r="A212" s="560">
        <v>7.2</v>
      </c>
      <c r="B212" s="563" t="s">
        <v>698</v>
      </c>
      <c r="C212" s="561" t="s">
        <v>710</v>
      </c>
    </row>
    <row r="213" spans="1:3">
      <c r="A213" s="560">
        <v>7.3</v>
      </c>
      <c r="B213" s="562" t="s">
        <v>699</v>
      </c>
      <c r="C213" s="561" t="s">
        <v>711</v>
      </c>
    </row>
    <row r="214" spans="1:3" ht="39.6" customHeight="1">
      <c r="A214" s="560">
        <v>8</v>
      </c>
      <c r="B214" s="561" t="s">
        <v>700</v>
      </c>
      <c r="C214" s="558" t="s">
        <v>712</v>
      </c>
    </row>
    <row r="215" spans="1:3">
      <c r="A215" s="560">
        <v>9</v>
      </c>
      <c r="B215" s="561" t="s">
        <v>701</v>
      </c>
      <c r="C215" s="558" t="s">
        <v>713</v>
      </c>
    </row>
    <row r="216" spans="1:3" ht="22.5">
      <c r="A216" s="603">
        <v>10.1</v>
      </c>
      <c r="B216" s="604" t="s">
        <v>721</v>
      </c>
      <c r="C216" s="595" t="s">
        <v>722</v>
      </c>
    </row>
    <row r="217" spans="1:3">
      <c r="A217" s="1006"/>
      <c r="B217" s="605" t="s">
        <v>908</v>
      </c>
      <c r="C217" s="558" t="s">
        <v>915</v>
      </c>
    </row>
    <row r="218" spans="1:3">
      <c r="A218" s="1006"/>
      <c r="B218" s="559" t="s">
        <v>572</v>
      </c>
      <c r="C218" s="558" t="s">
        <v>914</v>
      </c>
    </row>
    <row r="219" spans="1:3">
      <c r="A219" s="1006"/>
      <c r="B219" s="559" t="s">
        <v>907</v>
      </c>
      <c r="C219" s="558" t="s">
        <v>955</v>
      </c>
    </row>
    <row r="220" spans="1:3">
      <c r="A220" s="1006"/>
      <c r="B220" s="559" t="s">
        <v>715</v>
      </c>
      <c r="C220" s="558" t="s">
        <v>913</v>
      </c>
    </row>
    <row r="221" spans="1:3" ht="22.5">
      <c r="A221" s="1006"/>
      <c r="B221" s="559" t="s">
        <v>719</v>
      </c>
      <c r="C221" s="574" t="s">
        <v>912</v>
      </c>
    </row>
    <row r="222" spans="1:3" ht="33.75">
      <c r="A222" s="1006"/>
      <c r="B222" s="559" t="s">
        <v>718</v>
      </c>
      <c r="C222" s="558" t="s">
        <v>911</v>
      </c>
    </row>
    <row r="223" spans="1:3">
      <c r="A223" s="1006"/>
      <c r="B223" s="559" t="s">
        <v>956</v>
      </c>
      <c r="C223" s="558" t="s">
        <v>910</v>
      </c>
    </row>
    <row r="224" spans="1:3" ht="22.5">
      <c r="A224" s="1006"/>
      <c r="B224" s="559" t="s">
        <v>957</v>
      </c>
      <c r="C224" s="558" t="s">
        <v>909</v>
      </c>
    </row>
    <row r="225" spans="1:3" ht="12.75">
      <c r="A225" s="596"/>
      <c r="B225" s="597"/>
      <c r="C225" s="598"/>
    </row>
    <row r="226" spans="1:3" ht="12.75">
      <c r="A226" s="596"/>
      <c r="B226" s="598"/>
      <c r="C226" s="599"/>
    </row>
    <row r="227" spans="1:3" ht="12.75">
      <c r="A227" s="596"/>
      <c r="B227" s="598"/>
      <c r="C227" s="599"/>
    </row>
    <row r="228" spans="1:3" ht="12.75">
      <c r="A228" s="596"/>
      <c r="B228" s="600"/>
      <c r="C228" s="599"/>
    </row>
    <row r="229" spans="1:3" ht="12.75">
      <c r="A229" s="997"/>
      <c r="B229" s="601"/>
      <c r="C229" s="599"/>
    </row>
    <row r="230" spans="1:3" ht="12.75">
      <c r="A230" s="997"/>
      <c r="B230" s="601"/>
      <c r="C230" s="599"/>
    </row>
    <row r="231" spans="1:3" ht="12.75">
      <c r="A231" s="997"/>
      <c r="B231" s="601"/>
      <c r="C231" s="599"/>
    </row>
    <row r="232" spans="1:3" ht="12.75">
      <c r="A232" s="997"/>
      <c r="B232" s="601"/>
      <c r="C232" s="602"/>
    </row>
    <row r="233" spans="1:3" ht="40.5" customHeight="1">
      <c r="A233" s="997"/>
      <c r="B233" s="601"/>
      <c r="C233" s="599"/>
    </row>
    <row r="234" spans="1:3" ht="24" customHeight="1">
      <c r="A234" s="997"/>
      <c r="B234" s="601"/>
      <c r="C234" s="599"/>
    </row>
    <row r="235" spans="1:3" ht="12.75">
      <c r="A235" s="997"/>
      <c r="B235" s="601"/>
      <c r="C235" s="599"/>
    </row>
  </sheetData>
  <mergeCells count="130">
    <mergeCell ref="B156:C156"/>
    <mergeCell ref="B158:C158"/>
    <mergeCell ref="B159:C159"/>
    <mergeCell ref="B115:C115"/>
    <mergeCell ref="B117:C117"/>
    <mergeCell ref="B118:C118"/>
    <mergeCell ref="B147:C147"/>
    <mergeCell ref="B148:C148"/>
    <mergeCell ref="B149:C149"/>
    <mergeCell ref="B150:C150"/>
    <mergeCell ref="B151:C151"/>
    <mergeCell ref="B152:C152"/>
    <mergeCell ref="A229:A235"/>
    <mergeCell ref="B175:C175"/>
    <mergeCell ref="B176:C176"/>
    <mergeCell ref="B183:C183"/>
    <mergeCell ref="B184:C184"/>
    <mergeCell ref="C187:C190"/>
    <mergeCell ref="B198:C198"/>
    <mergeCell ref="B199:C199"/>
    <mergeCell ref="B201:C201"/>
    <mergeCell ref="B202:C202"/>
    <mergeCell ref="B203:C203"/>
    <mergeCell ref="A217:A224"/>
    <mergeCell ref="B109:C109"/>
    <mergeCell ref="A110:C110"/>
    <mergeCell ref="A111:C111"/>
    <mergeCell ref="B112:C112"/>
    <mergeCell ref="B113:C113"/>
    <mergeCell ref="B114:C114"/>
    <mergeCell ref="A96:C96"/>
    <mergeCell ref="A104:C104"/>
    <mergeCell ref="B105:C105"/>
    <mergeCell ref="A106:C106"/>
    <mergeCell ref="B107:C107"/>
    <mergeCell ref="B108:C108"/>
    <mergeCell ref="B90:C90"/>
    <mergeCell ref="B91:C91"/>
    <mergeCell ref="B92:C92"/>
    <mergeCell ref="B93:C93"/>
    <mergeCell ref="B94:C94"/>
    <mergeCell ref="A95:C95"/>
    <mergeCell ref="B84:C84"/>
    <mergeCell ref="B85:C85"/>
    <mergeCell ref="B86:C86"/>
    <mergeCell ref="A87:C87"/>
    <mergeCell ref="B88:C88"/>
    <mergeCell ref="B89:C89"/>
    <mergeCell ref="B78:C78"/>
    <mergeCell ref="A79:C79"/>
    <mergeCell ref="B80:C80"/>
    <mergeCell ref="B81:C81"/>
    <mergeCell ref="B82:C82"/>
    <mergeCell ref="B83:C83"/>
    <mergeCell ref="B72:C72"/>
    <mergeCell ref="B73:C73"/>
    <mergeCell ref="B74:C74"/>
    <mergeCell ref="A75:C75"/>
    <mergeCell ref="B76:C76"/>
    <mergeCell ref="B77:C77"/>
    <mergeCell ref="A66:C66"/>
    <mergeCell ref="B67:C67"/>
    <mergeCell ref="B68:C68"/>
    <mergeCell ref="B69:C69"/>
    <mergeCell ref="B70:C70"/>
    <mergeCell ref="B71:C71"/>
    <mergeCell ref="B60:C60"/>
    <mergeCell ref="B61:C61"/>
    <mergeCell ref="B62:C62"/>
    <mergeCell ref="B63:C63"/>
    <mergeCell ref="A64:C64"/>
    <mergeCell ref="B65:C65"/>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s>
  <conditionalFormatting sqref="B225">
    <cfRule type="duplicateValues" dxfId="7" priority="5"/>
    <cfRule type="duplicateValues" dxfId="6" priority="6"/>
  </conditionalFormatting>
  <conditionalFormatting sqref="B225">
    <cfRule type="duplicateValues" dxfId="5" priority="7"/>
  </conditionalFormatting>
  <conditionalFormatting sqref="B225">
    <cfRule type="duplicateValues" dxfId="4" priority="8"/>
  </conditionalFormatting>
  <conditionalFormatting sqref="B213">
    <cfRule type="duplicateValues" dxfId="3" priority="1"/>
    <cfRule type="duplicateValues" dxfId="2" priority="2"/>
  </conditionalFormatting>
  <conditionalFormatting sqref="B213">
    <cfRule type="duplicateValues" dxfId="1" priority="3"/>
  </conditionalFormatting>
  <conditionalFormatting sqref="B213">
    <cfRule type="duplicateValues" dxfId="0" priority="4"/>
  </conditionalFormatting>
  <pageMargins left="0.25" right="0.25" top="0.75" bottom="0.75" header="0.3" footer="0.3"/>
  <pageSetup orientation="landscape" horizontalDpi="1200" verticalDpi="1200" r:id="rId1"/>
  <headerFooter>
    <oddHeader>&amp;Lშიდა მოხმარების</oddHeader>
    <oddFooter>&amp;Lშიდა მოხმარების</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419A14A9-7483-4D4D-A05E-6C685D988F6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30</vt:i4>
      </vt:variant>
    </vt:vector>
  </HeadingPairs>
  <TitlesOfParts>
    <vt:vector size="30"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2025-01-31T18:04:34Z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8a8606a7-6dc7-4b13-b479-a5c6e07a95a8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y fmtid="{D5CDD505-2E9C-101B-9397-08002B2CF9AE}" pid="7" name="DLPManualFileClassification">
    <vt:lpwstr>{6B4C6941-0D98-4287-BC8A-AF723F5B8636} {9B30DB8E-1AF7-4B66-ADBB-B4853D6B40DB} {C30434B7-D4A0-4ECB-87F1-11C121640520}</vt:lpwstr>
  </property>
  <property fmtid="{D5CDD505-2E9C-101B-9397-08002B2CF9AE}" pid="8" name="DLPManualFileClassificationLastModifiedBy">
    <vt:lpwstr>AD\mtsutskiridze</vt:lpwstr>
  </property>
  <property fmtid="{D5CDD505-2E9C-101B-9397-08002B2CF9AE}" pid="9" name="DLPManualFileClassificationLastModificationDate">
    <vt:lpwstr>1730024465</vt:lpwstr>
  </property>
  <property fmtid="{D5CDD505-2E9C-101B-9397-08002B2CF9AE}" pid="10" name="DLPManualFileClassificationVersion">
    <vt:lpwstr>11.11.0.138</vt:lpwstr>
  </property>
  <property fmtid="{D5CDD505-2E9C-101B-9397-08002B2CF9AE}" pid="11" name="DLPVisualLabelFileClassification">
    <vt:lpwstr>{6B4C6941-0D98-4287-BC8A-AF723F5B8636}</vt:lpwstr>
  </property>
  <property fmtid="{D5CDD505-2E9C-101B-9397-08002B2CF9AE}" pid="12" name="DLPVisualLabelFileClassificationModifiedBy">
    <vt:lpwstr>AD\mtsutskiridze</vt:lpwstr>
  </property>
  <property fmtid="{D5CDD505-2E9C-101B-9397-08002B2CF9AE}" pid="13" name="DLPVisualLabelFileClassificationModifiedDate">
    <vt:lpwstr>1730024465</vt:lpwstr>
  </property>
  <property fmtid="{D5CDD505-2E9C-101B-9397-08002B2CF9AE}" pid="14" name="DLPVisualLabelFileClassificationAlignment">
    <vt:lpwstr>1</vt:lpwstr>
  </property>
  <property fmtid="{D5CDD505-2E9C-101B-9397-08002B2CF9AE}" pid="15" name="DLPVisualLabelFileClassificationPosition">
    <vt:lpwstr>TrellixVisuallabelHeader;TrellixVisuallabelFooter</vt:lpwstr>
  </property>
</Properties>
</file>